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225" windowWidth="16470" windowHeight="8835" activeTab="4"/>
  </bookViews>
  <sheets>
    <sheet name="NSC samples list" sheetId="1" r:id="rId1"/>
    <sheet name="Column names explanation" sheetId="2" r:id="rId2"/>
    <sheet name="Weights_Inc_roots_sorted" sheetId="3" r:id="rId3"/>
    <sheet name="Label print" sheetId="4" r:id="rId4"/>
    <sheet name="NSC samples list_R" sheetId="5" r:id="rId5"/>
    <sheet name="Sheet1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45621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2" i="1"/>
  <c r="X170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1" i="1"/>
  <c r="X172" i="1"/>
  <c r="X173" i="1"/>
  <c r="X174" i="1"/>
  <c r="X175" i="1"/>
  <c r="X176" i="1"/>
  <c r="X177" i="1"/>
  <c r="X178" i="1"/>
  <c r="X179" i="1"/>
  <c r="X180" i="1"/>
  <c r="X181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2" i="1"/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2" i="1"/>
  <c r="AX3" i="1"/>
  <c r="AX4" i="1"/>
  <c r="AX5" i="1"/>
  <c r="AX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2" i="1"/>
  <c r="AW2" i="1"/>
  <c r="AW3" i="1"/>
  <c r="AW4" i="1"/>
  <c r="AW5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2" i="1"/>
  <c r="U91" i="1"/>
  <c r="T91" i="1"/>
  <c r="S73" i="1"/>
  <c r="U73" i="1" s="1"/>
  <c r="R73" i="1"/>
  <c r="Q73" i="1"/>
  <c r="P73" i="1"/>
  <c r="S72" i="1"/>
  <c r="R72" i="1"/>
  <c r="Q72" i="1"/>
  <c r="P72" i="1"/>
  <c r="T72" i="1"/>
  <c r="S71" i="1"/>
  <c r="R71" i="1"/>
  <c r="Q71" i="1"/>
  <c r="P71" i="1"/>
  <c r="T71" i="1"/>
  <c r="S70" i="1"/>
  <c r="R70" i="1"/>
  <c r="Q70" i="1"/>
  <c r="P70" i="1"/>
  <c r="U70" i="1"/>
  <c r="S69" i="1"/>
  <c r="R69" i="1"/>
  <c r="Q69" i="1"/>
  <c r="P69" i="1"/>
  <c r="U69" i="1"/>
  <c r="S68" i="1"/>
  <c r="U68" i="1" s="1"/>
  <c r="R68" i="1"/>
  <c r="Q68" i="1"/>
  <c r="P68" i="1"/>
  <c r="S67" i="1"/>
  <c r="R67" i="1"/>
  <c r="Q67" i="1"/>
  <c r="P67" i="1"/>
  <c r="U67" i="1"/>
  <c r="S66" i="1"/>
  <c r="U66" i="1" s="1"/>
  <c r="R66" i="1"/>
  <c r="Q66" i="1"/>
  <c r="P66" i="1"/>
  <c r="S65" i="1"/>
  <c r="U65" i="1" s="1"/>
  <c r="R65" i="1"/>
  <c r="Q65" i="1"/>
  <c r="P65" i="1"/>
  <c r="S64" i="1"/>
  <c r="R64" i="1"/>
  <c r="Q64" i="1"/>
  <c r="P64" i="1"/>
  <c r="T64" i="1"/>
  <c r="S63" i="1"/>
  <c r="R63" i="1"/>
  <c r="Q63" i="1"/>
  <c r="P63" i="1"/>
  <c r="T63" i="1"/>
  <c r="S62" i="1"/>
  <c r="R62" i="1"/>
  <c r="Q62" i="1"/>
  <c r="P62" i="1"/>
  <c r="U62" i="1"/>
  <c r="S61" i="1"/>
  <c r="R61" i="1"/>
  <c r="Q61" i="1"/>
  <c r="P61" i="1"/>
  <c r="U61" i="1"/>
  <c r="S60" i="1"/>
  <c r="U60" i="1" s="1"/>
  <c r="R60" i="1"/>
  <c r="Q60" i="1"/>
  <c r="P60" i="1"/>
  <c r="S59" i="1"/>
  <c r="R59" i="1"/>
  <c r="Q59" i="1"/>
  <c r="P59" i="1"/>
  <c r="U59" i="1"/>
  <c r="S58" i="1"/>
  <c r="U58" i="1" s="1"/>
  <c r="R58" i="1"/>
  <c r="Q58" i="1"/>
  <c r="P58" i="1"/>
  <c r="S57" i="1"/>
  <c r="U57" i="1" s="1"/>
  <c r="R57" i="1"/>
  <c r="Q57" i="1"/>
  <c r="P57" i="1"/>
  <c r="S56" i="1"/>
  <c r="R56" i="1"/>
  <c r="Q56" i="1"/>
  <c r="P56" i="1"/>
  <c r="T56" i="1"/>
  <c r="S55" i="1"/>
  <c r="R55" i="1"/>
  <c r="Q55" i="1"/>
  <c r="P55" i="1"/>
  <c r="T55" i="1"/>
  <c r="S54" i="1"/>
  <c r="R54" i="1"/>
  <c r="Q54" i="1"/>
  <c r="P54" i="1"/>
  <c r="U54" i="1"/>
  <c r="S53" i="1"/>
  <c r="R53" i="1"/>
  <c r="Q53" i="1"/>
  <c r="P53" i="1"/>
  <c r="U53" i="1"/>
  <c r="S52" i="1"/>
  <c r="U52" i="1" s="1"/>
  <c r="R52" i="1"/>
  <c r="Q52" i="1"/>
  <c r="P52" i="1"/>
  <c r="S51" i="1"/>
  <c r="R51" i="1"/>
  <c r="Q51" i="1"/>
  <c r="P51" i="1"/>
  <c r="U51" i="1"/>
  <c r="S50" i="1"/>
  <c r="U50" i="1" s="1"/>
  <c r="R50" i="1"/>
  <c r="Q50" i="1"/>
  <c r="P50" i="1"/>
  <c r="S49" i="1"/>
  <c r="U49" i="1" s="1"/>
  <c r="R49" i="1"/>
  <c r="Q49" i="1"/>
  <c r="P49" i="1"/>
  <c r="S48" i="1"/>
  <c r="R48" i="1"/>
  <c r="Q48" i="1"/>
  <c r="P48" i="1"/>
  <c r="T48" i="1"/>
  <c r="S47" i="1"/>
  <c r="R47" i="1"/>
  <c r="Q47" i="1"/>
  <c r="P47" i="1"/>
  <c r="T47" i="1"/>
  <c r="S46" i="1"/>
  <c r="R46" i="1"/>
  <c r="Q46" i="1"/>
  <c r="P46" i="1"/>
  <c r="U46" i="1"/>
  <c r="S45" i="1"/>
  <c r="R45" i="1"/>
  <c r="Q45" i="1"/>
  <c r="P45" i="1"/>
  <c r="U45" i="1"/>
  <c r="S44" i="1"/>
  <c r="U44" i="1" s="1"/>
  <c r="R44" i="1"/>
  <c r="Q44" i="1"/>
  <c r="P44" i="1"/>
  <c r="S43" i="1"/>
  <c r="R43" i="1"/>
  <c r="Q43" i="1"/>
  <c r="P43" i="1"/>
  <c r="U43" i="1"/>
  <c r="S42" i="1"/>
  <c r="U42" i="1" s="1"/>
  <c r="R42" i="1"/>
  <c r="Q42" i="1"/>
  <c r="P42" i="1"/>
  <c r="S41" i="1"/>
  <c r="U41" i="1" s="1"/>
  <c r="R41" i="1"/>
  <c r="Q41" i="1"/>
  <c r="P41" i="1"/>
  <c r="S40" i="1"/>
  <c r="R40" i="1"/>
  <c r="Q40" i="1"/>
  <c r="P40" i="1"/>
  <c r="T40" i="1"/>
  <c r="S39" i="1"/>
  <c r="R39" i="1"/>
  <c r="Q39" i="1"/>
  <c r="P39" i="1"/>
  <c r="T39" i="1"/>
  <c r="S38" i="1"/>
  <c r="R38" i="1"/>
  <c r="Q38" i="1"/>
  <c r="P38" i="1"/>
  <c r="U38" i="1"/>
  <c r="S37" i="1"/>
  <c r="U37" i="1" s="1"/>
  <c r="R37" i="1"/>
  <c r="Q37" i="1"/>
  <c r="P37" i="1"/>
  <c r="S36" i="1"/>
  <c r="U36" i="1" s="1"/>
  <c r="R36" i="1"/>
  <c r="Q36" i="1"/>
  <c r="P36" i="1"/>
  <c r="S35" i="1"/>
  <c r="U35" i="1" s="1"/>
  <c r="R35" i="1"/>
  <c r="Q35" i="1"/>
  <c r="P35" i="1"/>
  <c r="S34" i="1"/>
  <c r="U34" i="1" s="1"/>
  <c r="R34" i="1"/>
  <c r="Q34" i="1"/>
  <c r="P34" i="1"/>
  <c r="S33" i="1"/>
  <c r="R33" i="1"/>
  <c r="Q33" i="1"/>
  <c r="P33" i="1"/>
  <c r="U33" i="1"/>
  <c r="S32" i="1"/>
  <c r="R32" i="1"/>
  <c r="Q32" i="1"/>
  <c r="P32" i="1"/>
  <c r="T32" i="1"/>
  <c r="S31" i="1"/>
  <c r="R31" i="1"/>
  <c r="Q31" i="1"/>
  <c r="P31" i="1"/>
  <c r="T31" i="1"/>
  <c r="S30" i="1"/>
  <c r="R30" i="1"/>
  <c r="Q30" i="1"/>
  <c r="P30" i="1"/>
  <c r="U30" i="1"/>
  <c r="S29" i="1"/>
  <c r="U29" i="1" s="1"/>
  <c r="R29" i="1"/>
  <c r="Q29" i="1"/>
  <c r="P29" i="1"/>
  <c r="S28" i="1"/>
  <c r="U28" i="1" s="1"/>
  <c r="R28" i="1"/>
  <c r="Q28" i="1"/>
  <c r="P28" i="1"/>
  <c r="S27" i="1"/>
  <c r="U27" i="1" s="1"/>
  <c r="R27" i="1"/>
  <c r="Q27" i="1"/>
  <c r="P27" i="1"/>
  <c r="S26" i="1"/>
  <c r="U26" i="1" s="1"/>
  <c r="R26" i="1"/>
  <c r="Q26" i="1"/>
  <c r="P26" i="1"/>
  <c r="S25" i="1"/>
  <c r="R25" i="1"/>
  <c r="Q25" i="1"/>
  <c r="P25" i="1"/>
  <c r="U25" i="1"/>
  <c r="S24" i="1"/>
  <c r="R24" i="1"/>
  <c r="Q24" i="1"/>
  <c r="P24" i="1"/>
  <c r="T24" i="1"/>
  <c r="S23" i="1"/>
  <c r="R23" i="1"/>
  <c r="Q23" i="1"/>
  <c r="P23" i="1"/>
  <c r="T23" i="1"/>
  <c r="S22" i="1"/>
  <c r="R22" i="1"/>
  <c r="Q22" i="1"/>
  <c r="P22" i="1"/>
  <c r="U22" i="1"/>
  <c r="S21" i="1"/>
  <c r="U21" i="1" s="1"/>
  <c r="R21" i="1"/>
  <c r="Q21" i="1"/>
  <c r="P21" i="1"/>
  <c r="S20" i="1"/>
  <c r="U20" i="1" s="1"/>
  <c r="R20" i="1"/>
  <c r="Q20" i="1"/>
  <c r="P20" i="1"/>
  <c r="S19" i="1"/>
  <c r="U19" i="1" s="1"/>
  <c r="R19" i="1"/>
  <c r="Q19" i="1"/>
  <c r="P19" i="1"/>
  <c r="S18" i="1"/>
  <c r="U18" i="1" s="1"/>
  <c r="R18" i="1"/>
  <c r="Q18" i="1"/>
  <c r="P18" i="1"/>
  <c r="S17" i="1"/>
  <c r="R17" i="1"/>
  <c r="Q17" i="1"/>
  <c r="P17" i="1"/>
  <c r="U17" i="1"/>
  <c r="S16" i="1"/>
  <c r="R16" i="1"/>
  <c r="Q16" i="1"/>
  <c r="P16" i="1"/>
  <c r="T16" i="1"/>
  <c r="S15" i="1"/>
  <c r="R15" i="1"/>
  <c r="Q15" i="1"/>
  <c r="P15" i="1"/>
  <c r="T15" i="1"/>
  <c r="S14" i="1"/>
  <c r="R14" i="1"/>
  <c r="Q14" i="1"/>
  <c r="P14" i="1"/>
  <c r="U14" i="1"/>
  <c r="S13" i="1"/>
  <c r="U13" i="1" s="1"/>
  <c r="R13" i="1"/>
  <c r="Q13" i="1"/>
  <c r="P13" i="1"/>
  <c r="S12" i="1"/>
  <c r="U12" i="1" s="1"/>
  <c r="R12" i="1"/>
  <c r="Q12" i="1"/>
  <c r="P12" i="1"/>
  <c r="S11" i="1"/>
  <c r="U11" i="1" s="1"/>
  <c r="R11" i="1"/>
  <c r="Q11" i="1"/>
  <c r="P11" i="1"/>
  <c r="S10" i="1"/>
  <c r="U10" i="1" s="1"/>
  <c r="R10" i="1"/>
  <c r="Q10" i="1"/>
  <c r="P10" i="1"/>
  <c r="S9" i="1"/>
  <c r="R9" i="1"/>
  <c r="Q9" i="1"/>
  <c r="P9" i="1"/>
  <c r="U9" i="1"/>
  <c r="S8" i="1"/>
  <c r="R8" i="1"/>
  <c r="Q8" i="1"/>
  <c r="P8" i="1"/>
  <c r="T8" i="1"/>
  <c r="S7" i="1"/>
  <c r="R7" i="1"/>
  <c r="Q7" i="1"/>
  <c r="P7" i="1"/>
  <c r="T7" i="1"/>
  <c r="S6" i="1"/>
  <c r="R6" i="1"/>
  <c r="Q6" i="1"/>
  <c r="P6" i="1"/>
  <c r="U6" i="1"/>
  <c r="S5" i="1"/>
  <c r="U5" i="1" s="1"/>
  <c r="R5" i="1"/>
  <c r="Q5" i="1"/>
  <c r="P5" i="1"/>
  <c r="S4" i="1"/>
  <c r="U4" i="1" s="1"/>
  <c r="R4" i="1"/>
  <c r="Q4" i="1"/>
  <c r="P4" i="1"/>
  <c r="S3" i="1"/>
  <c r="U3" i="1" s="1"/>
  <c r="R3" i="1"/>
  <c r="Q3" i="1"/>
  <c r="P3" i="1"/>
  <c r="S2" i="1"/>
  <c r="U2" i="1" s="1"/>
  <c r="R2" i="1"/>
  <c r="Q2" i="1"/>
  <c r="P2" i="1"/>
  <c r="S90" i="1"/>
  <c r="R90" i="1"/>
  <c r="Q90" i="1"/>
  <c r="P90" i="1"/>
  <c r="T90" i="1"/>
  <c r="S89" i="1"/>
  <c r="R89" i="1"/>
  <c r="Q89" i="1"/>
  <c r="P89" i="1"/>
  <c r="T89" i="1"/>
  <c r="S88" i="1"/>
  <c r="R88" i="1"/>
  <c r="Q88" i="1"/>
  <c r="P88" i="1"/>
  <c r="U88" i="1"/>
  <c r="S87" i="1"/>
  <c r="R87" i="1"/>
  <c r="Q87" i="1"/>
  <c r="P87" i="1"/>
  <c r="U87" i="1"/>
  <c r="S86" i="1"/>
  <c r="U86" i="1" s="1"/>
  <c r="R86" i="1"/>
  <c r="Q86" i="1"/>
  <c r="P86" i="1"/>
  <c r="S85" i="1"/>
  <c r="U85" i="1" s="1"/>
  <c r="R85" i="1"/>
  <c r="Q85" i="1"/>
  <c r="P85" i="1"/>
  <c r="S84" i="1"/>
  <c r="U84" i="1" s="1"/>
  <c r="R84" i="1"/>
  <c r="Q84" i="1"/>
  <c r="P84" i="1"/>
  <c r="S83" i="1"/>
  <c r="U83" i="1" s="1"/>
  <c r="R83" i="1"/>
  <c r="Q83" i="1"/>
  <c r="P83" i="1"/>
  <c r="S82" i="1"/>
  <c r="R82" i="1"/>
  <c r="Q82" i="1"/>
  <c r="P82" i="1"/>
  <c r="T82" i="1"/>
  <c r="S81" i="1"/>
  <c r="R81" i="1"/>
  <c r="Q81" i="1"/>
  <c r="P81" i="1"/>
  <c r="T81" i="1"/>
  <c r="S80" i="1"/>
  <c r="R80" i="1"/>
  <c r="Q80" i="1"/>
  <c r="P80" i="1"/>
  <c r="U80" i="1"/>
  <c r="S79" i="1"/>
  <c r="R79" i="1"/>
  <c r="Q79" i="1"/>
  <c r="P79" i="1"/>
  <c r="U79" i="1"/>
  <c r="S78" i="1"/>
  <c r="U78" i="1" s="1"/>
  <c r="R78" i="1"/>
  <c r="Q78" i="1"/>
  <c r="P78" i="1"/>
  <c r="S77" i="1"/>
  <c r="U77" i="1" s="1"/>
  <c r="R77" i="1"/>
  <c r="Q77" i="1"/>
  <c r="P77" i="1"/>
  <c r="S76" i="1"/>
  <c r="U76" i="1" s="1"/>
  <c r="R76" i="1"/>
  <c r="Q76" i="1"/>
  <c r="P76" i="1"/>
  <c r="S75" i="1"/>
  <c r="U75" i="1" s="1"/>
  <c r="R75" i="1"/>
  <c r="Q75" i="1"/>
  <c r="P75" i="1"/>
  <c r="P92" i="1"/>
  <c r="U92" i="1"/>
  <c r="Q92" i="1"/>
  <c r="R92" i="1"/>
  <c r="S92" i="1"/>
  <c r="P93" i="1"/>
  <c r="Q93" i="1"/>
  <c r="R93" i="1"/>
  <c r="S93" i="1"/>
  <c r="U93" i="1" s="1"/>
  <c r="P94" i="1"/>
  <c r="U94" i="1"/>
  <c r="Q94" i="1"/>
  <c r="R94" i="1"/>
  <c r="S94" i="1"/>
  <c r="P95" i="1"/>
  <c r="Q95" i="1"/>
  <c r="R95" i="1"/>
  <c r="S95" i="1"/>
  <c r="U95" i="1" s="1"/>
  <c r="P96" i="1"/>
  <c r="Q96" i="1"/>
  <c r="R96" i="1"/>
  <c r="S96" i="1"/>
  <c r="U96" i="1" s="1"/>
  <c r="P97" i="1"/>
  <c r="T97" i="1"/>
  <c r="Q97" i="1"/>
  <c r="R97" i="1"/>
  <c r="S97" i="1"/>
  <c r="P98" i="1"/>
  <c r="T98" i="1"/>
  <c r="Q98" i="1"/>
  <c r="R98" i="1"/>
  <c r="S98" i="1"/>
  <c r="P99" i="1"/>
  <c r="Q99" i="1"/>
  <c r="R99" i="1"/>
  <c r="S99" i="1"/>
  <c r="U99" i="1" s="1"/>
  <c r="P100" i="1"/>
  <c r="U100" i="1"/>
  <c r="Q100" i="1"/>
  <c r="R100" i="1"/>
  <c r="S100" i="1"/>
  <c r="P101" i="1"/>
  <c r="Q101" i="1"/>
  <c r="R101" i="1"/>
  <c r="S101" i="1"/>
  <c r="U101" i="1" s="1"/>
  <c r="P102" i="1"/>
  <c r="U102" i="1"/>
  <c r="Q102" i="1"/>
  <c r="R102" i="1"/>
  <c r="S102" i="1"/>
  <c r="P103" i="1"/>
  <c r="Q103" i="1"/>
  <c r="R103" i="1"/>
  <c r="S103" i="1"/>
  <c r="U103" i="1" s="1"/>
  <c r="P104" i="1"/>
  <c r="Q104" i="1"/>
  <c r="R104" i="1"/>
  <c r="S104" i="1"/>
  <c r="U104" i="1" s="1"/>
  <c r="P105" i="1"/>
  <c r="T105" i="1"/>
  <c r="Q105" i="1"/>
  <c r="R105" i="1"/>
  <c r="S105" i="1"/>
  <c r="P106" i="1"/>
  <c r="T106" i="1"/>
  <c r="Q106" i="1"/>
  <c r="R106" i="1"/>
  <c r="S106" i="1"/>
  <c r="S107" i="1"/>
  <c r="U107" i="1" s="1"/>
  <c r="R107" i="1"/>
  <c r="Q107" i="1"/>
  <c r="P107" i="1"/>
  <c r="P110" i="1"/>
  <c r="U110" i="1"/>
  <c r="Q110" i="1"/>
  <c r="R110" i="1"/>
  <c r="S110" i="1"/>
  <c r="P111" i="1"/>
  <c r="Q111" i="1"/>
  <c r="R111" i="1"/>
  <c r="S111" i="1"/>
  <c r="U111" i="1" s="1"/>
  <c r="P112" i="1"/>
  <c r="U112" i="1"/>
  <c r="Q112" i="1"/>
  <c r="R112" i="1"/>
  <c r="S112" i="1"/>
  <c r="P113" i="1"/>
  <c r="Q113" i="1"/>
  <c r="R113" i="1"/>
  <c r="S113" i="1"/>
  <c r="U113" i="1" s="1"/>
  <c r="P114" i="1"/>
  <c r="Q114" i="1"/>
  <c r="R114" i="1"/>
  <c r="S114" i="1"/>
  <c r="U114" i="1" s="1"/>
  <c r="P115" i="1"/>
  <c r="Q115" i="1"/>
  <c r="R115" i="1"/>
  <c r="S115" i="1"/>
  <c r="U115" i="1" s="1"/>
  <c r="P116" i="1"/>
  <c r="T116" i="1"/>
  <c r="Q116" i="1"/>
  <c r="R116" i="1"/>
  <c r="S116" i="1"/>
  <c r="P117" i="1"/>
  <c r="T117" i="1"/>
  <c r="Q117" i="1"/>
  <c r="R117" i="1"/>
  <c r="S117" i="1"/>
  <c r="P118" i="1"/>
  <c r="U118" i="1"/>
  <c r="Q118" i="1"/>
  <c r="R118" i="1"/>
  <c r="S118" i="1"/>
  <c r="P119" i="1"/>
  <c r="Q119" i="1"/>
  <c r="R119" i="1"/>
  <c r="S119" i="1"/>
  <c r="U119" i="1" s="1"/>
  <c r="P120" i="1"/>
  <c r="U120" i="1"/>
  <c r="Q120" i="1"/>
  <c r="R120" i="1"/>
  <c r="S120" i="1"/>
  <c r="P121" i="1"/>
  <c r="Q121" i="1"/>
  <c r="R121" i="1"/>
  <c r="S121" i="1"/>
  <c r="U121" i="1" s="1"/>
  <c r="P122" i="1"/>
  <c r="Q122" i="1"/>
  <c r="R122" i="1"/>
  <c r="S122" i="1"/>
  <c r="U122" i="1" s="1"/>
  <c r="P123" i="1"/>
  <c r="Q123" i="1"/>
  <c r="R123" i="1"/>
  <c r="S123" i="1"/>
  <c r="U123" i="1" s="1"/>
  <c r="P124" i="1"/>
  <c r="T124" i="1"/>
  <c r="Q124" i="1"/>
  <c r="R124" i="1"/>
  <c r="S124" i="1"/>
  <c r="P125" i="1"/>
  <c r="T125" i="1"/>
  <c r="Q125" i="1"/>
  <c r="R125" i="1"/>
  <c r="S125" i="1"/>
  <c r="P126" i="1"/>
  <c r="U126" i="1"/>
  <c r="Q126" i="1"/>
  <c r="R126" i="1"/>
  <c r="S126" i="1"/>
  <c r="P127" i="1"/>
  <c r="Q127" i="1"/>
  <c r="R127" i="1"/>
  <c r="S127" i="1"/>
  <c r="U127" i="1" s="1"/>
  <c r="P128" i="1"/>
  <c r="U128" i="1"/>
  <c r="Q128" i="1"/>
  <c r="R128" i="1"/>
  <c r="S128" i="1"/>
  <c r="P129" i="1"/>
  <c r="Q129" i="1"/>
  <c r="R129" i="1"/>
  <c r="S129" i="1"/>
  <c r="U129" i="1" s="1"/>
  <c r="P130" i="1"/>
  <c r="Q130" i="1"/>
  <c r="R130" i="1"/>
  <c r="S130" i="1"/>
  <c r="U130" i="1" s="1"/>
  <c r="P131" i="1"/>
  <c r="Q131" i="1"/>
  <c r="R131" i="1"/>
  <c r="S131" i="1"/>
  <c r="U131" i="1" s="1"/>
  <c r="P132" i="1"/>
  <c r="T132" i="1"/>
  <c r="Q132" i="1"/>
  <c r="R132" i="1"/>
  <c r="S132" i="1"/>
  <c r="P133" i="1"/>
  <c r="T133" i="1"/>
  <c r="Q133" i="1"/>
  <c r="R133" i="1"/>
  <c r="S133" i="1"/>
  <c r="P134" i="1"/>
  <c r="U134" i="1"/>
  <c r="Q134" i="1"/>
  <c r="R134" i="1"/>
  <c r="S134" i="1"/>
  <c r="P135" i="1"/>
  <c r="Q135" i="1"/>
  <c r="R135" i="1"/>
  <c r="S135" i="1"/>
  <c r="U135" i="1" s="1"/>
  <c r="P136" i="1"/>
  <c r="U136" i="1"/>
  <c r="Q136" i="1"/>
  <c r="R136" i="1"/>
  <c r="S136" i="1"/>
  <c r="P137" i="1"/>
  <c r="Q137" i="1"/>
  <c r="R137" i="1"/>
  <c r="S137" i="1"/>
  <c r="U137" i="1" s="1"/>
  <c r="P138" i="1"/>
  <c r="Q138" i="1"/>
  <c r="R138" i="1"/>
  <c r="S138" i="1"/>
  <c r="U138" i="1" s="1"/>
  <c r="P139" i="1"/>
  <c r="Q139" i="1"/>
  <c r="R139" i="1"/>
  <c r="S139" i="1"/>
  <c r="U139" i="1" s="1"/>
  <c r="P140" i="1"/>
  <c r="T140" i="1"/>
  <c r="Q140" i="1"/>
  <c r="R140" i="1"/>
  <c r="S140" i="1"/>
  <c r="P141" i="1"/>
  <c r="T141" i="1"/>
  <c r="Q141" i="1"/>
  <c r="R141" i="1"/>
  <c r="S141" i="1"/>
  <c r="P142" i="1"/>
  <c r="U142" i="1"/>
  <c r="Q142" i="1"/>
  <c r="R142" i="1"/>
  <c r="S142" i="1"/>
  <c r="P143" i="1"/>
  <c r="Q143" i="1"/>
  <c r="R143" i="1"/>
  <c r="S143" i="1"/>
  <c r="U143" i="1" s="1"/>
  <c r="P144" i="1"/>
  <c r="U144" i="1"/>
  <c r="Q144" i="1"/>
  <c r="R144" i="1"/>
  <c r="S144" i="1"/>
  <c r="P145" i="1"/>
  <c r="Q145" i="1"/>
  <c r="R145" i="1"/>
  <c r="S145" i="1"/>
  <c r="U145" i="1" s="1"/>
  <c r="P146" i="1"/>
  <c r="Q146" i="1"/>
  <c r="R146" i="1"/>
  <c r="S146" i="1"/>
  <c r="U146" i="1" s="1"/>
  <c r="P147" i="1"/>
  <c r="Q147" i="1"/>
  <c r="R147" i="1"/>
  <c r="S147" i="1"/>
  <c r="U147" i="1" s="1"/>
  <c r="P148" i="1"/>
  <c r="T148" i="1"/>
  <c r="Q148" i="1"/>
  <c r="R148" i="1"/>
  <c r="S148" i="1"/>
  <c r="P149" i="1"/>
  <c r="T149" i="1"/>
  <c r="Q149" i="1"/>
  <c r="R149" i="1"/>
  <c r="S149" i="1"/>
  <c r="P150" i="1"/>
  <c r="U150" i="1"/>
  <c r="Q150" i="1"/>
  <c r="R150" i="1"/>
  <c r="S150" i="1"/>
  <c r="P151" i="1"/>
  <c r="Q151" i="1"/>
  <c r="R151" i="1"/>
  <c r="S151" i="1"/>
  <c r="U151" i="1" s="1"/>
  <c r="P152" i="1"/>
  <c r="U152" i="1"/>
  <c r="Q152" i="1"/>
  <c r="R152" i="1"/>
  <c r="S152" i="1"/>
  <c r="P153" i="1"/>
  <c r="Q153" i="1"/>
  <c r="R153" i="1"/>
  <c r="S153" i="1"/>
  <c r="U153" i="1" s="1"/>
  <c r="P154" i="1"/>
  <c r="Q154" i="1"/>
  <c r="R154" i="1"/>
  <c r="S154" i="1"/>
  <c r="U154" i="1" s="1"/>
  <c r="P155" i="1"/>
  <c r="Q155" i="1"/>
  <c r="R155" i="1"/>
  <c r="S155" i="1"/>
  <c r="U155" i="1" s="1"/>
  <c r="P156" i="1"/>
  <c r="T156" i="1"/>
  <c r="Q156" i="1"/>
  <c r="R156" i="1"/>
  <c r="S156" i="1"/>
  <c r="P157" i="1"/>
  <c r="T157" i="1"/>
  <c r="Q157" i="1"/>
  <c r="R157" i="1"/>
  <c r="S157" i="1"/>
  <c r="P158" i="1"/>
  <c r="U158" i="1"/>
  <c r="Q158" i="1"/>
  <c r="R158" i="1"/>
  <c r="S158" i="1"/>
  <c r="P159" i="1"/>
  <c r="Q159" i="1"/>
  <c r="R159" i="1"/>
  <c r="S159" i="1"/>
  <c r="U159" i="1" s="1"/>
  <c r="P160" i="1"/>
  <c r="U160" i="1"/>
  <c r="Q160" i="1"/>
  <c r="R160" i="1"/>
  <c r="S160" i="1"/>
  <c r="P161" i="1"/>
  <c r="Q161" i="1"/>
  <c r="R161" i="1"/>
  <c r="S161" i="1"/>
  <c r="U161" i="1" s="1"/>
  <c r="P162" i="1"/>
  <c r="Q162" i="1"/>
  <c r="R162" i="1"/>
  <c r="S162" i="1"/>
  <c r="U162" i="1" s="1"/>
  <c r="P163" i="1"/>
  <c r="Q163" i="1"/>
  <c r="R163" i="1"/>
  <c r="S163" i="1"/>
  <c r="U163" i="1" s="1"/>
  <c r="P164" i="1"/>
  <c r="T164" i="1"/>
  <c r="Q164" i="1"/>
  <c r="R164" i="1"/>
  <c r="S164" i="1"/>
  <c r="P165" i="1"/>
  <c r="T165" i="1"/>
  <c r="Q165" i="1"/>
  <c r="R165" i="1"/>
  <c r="S165" i="1"/>
  <c r="P166" i="1"/>
  <c r="U166" i="1"/>
  <c r="Q166" i="1"/>
  <c r="R166" i="1"/>
  <c r="S166" i="1"/>
  <c r="P167" i="1"/>
  <c r="Q167" i="1"/>
  <c r="R167" i="1"/>
  <c r="S167" i="1"/>
  <c r="U167" i="1" s="1"/>
  <c r="P168" i="1"/>
  <c r="U168" i="1"/>
  <c r="Q168" i="1"/>
  <c r="R168" i="1"/>
  <c r="S168" i="1"/>
  <c r="P169" i="1"/>
  <c r="Q169" i="1"/>
  <c r="R169" i="1"/>
  <c r="S169" i="1"/>
  <c r="U169" i="1" s="1"/>
  <c r="P170" i="1"/>
  <c r="Q170" i="1"/>
  <c r="R170" i="1"/>
  <c r="S170" i="1"/>
  <c r="U170" i="1" s="1"/>
  <c r="P171" i="1"/>
  <c r="Q171" i="1"/>
  <c r="R171" i="1"/>
  <c r="S171" i="1"/>
  <c r="U171" i="1" s="1"/>
  <c r="P172" i="1"/>
  <c r="T172" i="1"/>
  <c r="Q172" i="1"/>
  <c r="R172" i="1"/>
  <c r="S172" i="1"/>
  <c r="P173" i="1"/>
  <c r="T173" i="1"/>
  <c r="Q173" i="1"/>
  <c r="R173" i="1"/>
  <c r="S173" i="1"/>
  <c r="U173" i="1" s="1"/>
  <c r="P174" i="1"/>
  <c r="U174" i="1"/>
  <c r="Q174" i="1"/>
  <c r="R174" i="1"/>
  <c r="S174" i="1"/>
  <c r="P175" i="1"/>
  <c r="Q175" i="1"/>
  <c r="R175" i="1"/>
  <c r="S175" i="1"/>
  <c r="U175" i="1" s="1"/>
  <c r="P176" i="1"/>
  <c r="U176" i="1"/>
  <c r="Q176" i="1"/>
  <c r="R176" i="1"/>
  <c r="S176" i="1"/>
  <c r="P177" i="1"/>
  <c r="Q177" i="1"/>
  <c r="R177" i="1"/>
  <c r="S177" i="1"/>
  <c r="U177" i="1" s="1"/>
  <c r="P178" i="1"/>
  <c r="Q178" i="1"/>
  <c r="R178" i="1"/>
  <c r="S178" i="1"/>
  <c r="U178" i="1" s="1"/>
  <c r="P179" i="1"/>
  <c r="Q179" i="1"/>
  <c r="R179" i="1"/>
  <c r="S179" i="1"/>
  <c r="U179" i="1" s="1"/>
  <c r="P180" i="1"/>
  <c r="T180" i="1"/>
  <c r="Q180" i="1"/>
  <c r="R180" i="1"/>
  <c r="S180" i="1"/>
  <c r="P181" i="1"/>
  <c r="T181" i="1"/>
  <c r="Q181" i="1"/>
  <c r="R181" i="1"/>
  <c r="S181" i="1"/>
  <c r="T70" i="1"/>
  <c r="T62" i="1"/>
  <c r="T54" i="1"/>
  <c r="T46" i="1"/>
  <c r="T38" i="1"/>
  <c r="T30" i="1"/>
  <c r="T22" i="1"/>
  <c r="T14" i="1"/>
  <c r="T6" i="1"/>
  <c r="T104" i="1"/>
  <c r="T96" i="1"/>
  <c r="T88" i="1"/>
  <c r="T80" i="1"/>
  <c r="T179" i="1"/>
  <c r="T171" i="1"/>
  <c r="T163" i="1"/>
  <c r="T155" i="1"/>
  <c r="T147" i="1"/>
  <c r="T139" i="1"/>
  <c r="T131" i="1"/>
  <c r="T123" i="1"/>
  <c r="T115" i="1"/>
  <c r="U72" i="1"/>
  <c r="U64" i="1"/>
  <c r="U56" i="1"/>
  <c r="U48" i="1"/>
  <c r="U40" i="1"/>
  <c r="U32" i="1"/>
  <c r="U24" i="1"/>
  <c r="U16" i="1"/>
  <c r="U8" i="1"/>
  <c r="U106" i="1"/>
  <c r="U98" i="1"/>
  <c r="U90" i="1"/>
  <c r="U82" i="1"/>
  <c r="U181" i="1"/>
  <c r="U165" i="1"/>
  <c r="U157" i="1"/>
  <c r="U149" i="1"/>
  <c r="U141" i="1"/>
  <c r="U133" i="1"/>
  <c r="U125" i="1"/>
  <c r="U117" i="1"/>
  <c r="T69" i="1"/>
  <c r="T61" i="1"/>
  <c r="T53" i="1"/>
  <c r="T45" i="1"/>
  <c r="T37" i="1"/>
  <c r="T29" i="1"/>
  <c r="T21" i="1"/>
  <c r="T13" i="1"/>
  <c r="T5" i="1"/>
  <c r="T103" i="1"/>
  <c r="T95" i="1"/>
  <c r="T87" i="1"/>
  <c r="T79" i="1"/>
  <c r="T178" i="1"/>
  <c r="T170" i="1"/>
  <c r="T162" i="1"/>
  <c r="T154" i="1"/>
  <c r="T146" i="1"/>
  <c r="T138" i="1"/>
  <c r="T130" i="1"/>
  <c r="T122" i="1"/>
  <c r="T114" i="1"/>
  <c r="U71" i="1"/>
  <c r="U63" i="1"/>
  <c r="U55" i="1"/>
  <c r="U47" i="1"/>
  <c r="U39" i="1"/>
  <c r="U31" i="1"/>
  <c r="U23" i="1"/>
  <c r="U15" i="1"/>
  <c r="U7" i="1"/>
  <c r="U105" i="1"/>
  <c r="U97" i="1"/>
  <c r="U89" i="1"/>
  <c r="U81" i="1"/>
  <c r="U180" i="1"/>
  <c r="U172" i="1"/>
  <c r="U164" i="1"/>
  <c r="U156" i="1"/>
  <c r="U148" i="1"/>
  <c r="U140" i="1"/>
  <c r="U132" i="1"/>
  <c r="U124" i="1"/>
  <c r="U116" i="1"/>
  <c r="T68" i="1"/>
  <c r="T60" i="1"/>
  <c r="T52" i="1"/>
  <c r="T44" i="1"/>
  <c r="T36" i="1"/>
  <c r="T28" i="1"/>
  <c r="T20" i="1"/>
  <c r="T12" i="1"/>
  <c r="T4" i="1"/>
  <c r="T102" i="1"/>
  <c r="T94" i="1"/>
  <c r="T86" i="1"/>
  <c r="T78" i="1"/>
  <c r="T177" i="1"/>
  <c r="T169" i="1"/>
  <c r="T161" i="1"/>
  <c r="T153" i="1"/>
  <c r="T145" i="1"/>
  <c r="T137" i="1"/>
  <c r="T129" i="1"/>
  <c r="T121" i="1"/>
  <c r="T113" i="1"/>
  <c r="T67" i="1"/>
  <c r="T59" i="1"/>
  <c r="T51" i="1"/>
  <c r="T43" i="1"/>
  <c r="T35" i="1"/>
  <c r="T27" i="1"/>
  <c r="T19" i="1"/>
  <c r="T11" i="1"/>
  <c r="T3" i="1"/>
  <c r="T101" i="1"/>
  <c r="T93" i="1"/>
  <c r="T85" i="1"/>
  <c r="T77" i="1"/>
  <c r="T176" i="1"/>
  <c r="T168" i="1"/>
  <c r="T160" i="1"/>
  <c r="T152" i="1"/>
  <c r="T144" i="1"/>
  <c r="T136" i="1"/>
  <c r="T128" i="1"/>
  <c r="T120" i="1"/>
  <c r="T112" i="1"/>
  <c r="T66" i="1"/>
  <c r="T58" i="1"/>
  <c r="T50" i="1"/>
  <c r="T42" i="1"/>
  <c r="T34" i="1"/>
  <c r="T26" i="1"/>
  <c r="T18" i="1"/>
  <c r="T10" i="1"/>
  <c r="T75" i="1"/>
  <c r="T100" i="1"/>
  <c r="T92" i="1"/>
  <c r="T84" i="1"/>
  <c r="T76" i="1"/>
  <c r="T175" i="1"/>
  <c r="T167" i="1"/>
  <c r="T159" i="1"/>
  <c r="T151" i="1"/>
  <c r="T143" i="1"/>
  <c r="T135" i="1"/>
  <c r="T127" i="1"/>
  <c r="T119" i="1"/>
  <c r="T111" i="1"/>
  <c r="T73" i="1"/>
  <c r="T65" i="1"/>
  <c r="T57" i="1"/>
  <c r="T49" i="1"/>
  <c r="T41" i="1"/>
  <c r="T33" i="1"/>
  <c r="T25" i="1"/>
  <c r="T17" i="1"/>
  <c r="T9" i="1"/>
  <c r="T107" i="1"/>
  <c r="T99" i="1"/>
  <c r="T83" i="1"/>
  <c r="T174" i="1"/>
  <c r="T166" i="1"/>
  <c r="T158" i="1"/>
  <c r="T150" i="1"/>
  <c r="T142" i="1"/>
  <c r="T134" i="1"/>
  <c r="T126" i="1"/>
  <c r="T118" i="1"/>
  <c r="T110" i="1"/>
  <c r="AU75" i="1"/>
  <c r="AV75" i="1"/>
  <c r="AW75" i="1"/>
  <c r="AX75" i="1"/>
  <c r="AY75" i="1"/>
  <c r="AS76" i="1"/>
  <c r="AM76" i="1"/>
  <c r="AZ75" i="1"/>
  <c r="AU76" i="1"/>
  <c r="AS77" i="1"/>
  <c r="AA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2" i="1"/>
  <c r="AV76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2" i="1"/>
  <c r="J8" i="6"/>
  <c r="J7" i="6"/>
  <c r="J6" i="6"/>
  <c r="AW76" i="1"/>
  <c r="AV77" i="1"/>
  <c r="AU77" i="1"/>
  <c r="S109" i="1"/>
  <c r="U109" i="1" s="1"/>
  <c r="AY76" i="1"/>
  <c r="AY77" i="1"/>
  <c r="AX76" i="1"/>
  <c r="AV8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2" i="1"/>
  <c r="AX77" i="1"/>
  <c r="AW77" i="1"/>
  <c r="BA77" i="1"/>
  <c r="AX78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S78" i="1"/>
  <c r="AU78" i="1"/>
  <c r="AV78" i="1"/>
  <c r="AY78" i="1"/>
  <c r="AW78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J146" i="1"/>
  <c r="AI146" i="1"/>
  <c r="AK129" i="1"/>
  <c r="AK125" i="1"/>
  <c r="AK121" i="1"/>
  <c r="AK8" i="1"/>
  <c r="AK155" i="1"/>
  <c r="AK77" i="1"/>
  <c r="AK69" i="1"/>
  <c r="AK65" i="1"/>
  <c r="AK61" i="1"/>
  <c r="AK57" i="1"/>
  <c r="AK53" i="1"/>
  <c r="AK49" i="1"/>
  <c r="AK166" i="1"/>
  <c r="AK170" i="1"/>
  <c r="AK64" i="1"/>
  <c r="AK32" i="1"/>
  <c r="AK178" i="1"/>
  <c r="AK162" i="1"/>
  <c r="AK10" i="1"/>
  <c r="AK179" i="1"/>
  <c r="AK175" i="1"/>
  <c r="AK163" i="1"/>
  <c r="AK147" i="1"/>
  <c r="AK142" i="1"/>
  <c r="AK130" i="1"/>
  <c r="AK126" i="1"/>
  <c r="AK122" i="1"/>
  <c r="AK118" i="1"/>
  <c r="AK114" i="1"/>
  <c r="AK174" i="1"/>
  <c r="AK158" i="1"/>
  <c r="AK154" i="1"/>
  <c r="AK150" i="1"/>
  <c r="AK145" i="1"/>
  <c r="AK137" i="1"/>
  <c r="AK45" i="1"/>
  <c r="AK41" i="1"/>
  <c r="AK37" i="1"/>
  <c r="AK33" i="1"/>
  <c r="AK29" i="1"/>
  <c r="AK25" i="1"/>
  <c r="AK21" i="1"/>
  <c r="AK17" i="1"/>
  <c r="AK13" i="1"/>
  <c r="AK9" i="1"/>
  <c r="AK5" i="1"/>
  <c r="AK95" i="1"/>
  <c r="AK87" i="1"/>
  <c r="AK79" i="1"/>
  <c r="AK71" i="1"/>
  <c r="AK63" i="1"/>
  <c r="AK55" i="1"/>
  <c r="AK47" i="1"/>
  <c r="AK39" i="1"/>
  <c r="AK31" i="1"/>
  <c r="AK23" i="1"/>
  <c r="AK15" i="1"/>
  <c r="AK7" i="1"/>
  <c r="AK82" i="1"/>
  <c r="AK74" i="1"/>
  <c r="AK66" i="1"/>
  <c r="AK58" i="1"/>
  <c r="AK50" i="1"/>
  <c r="AK42" i="1"/>
  <c r="AK34" i="1"/>
  <c r="AK26" i="1"/>
  <c r="AK18" i="1"/>
  <c r="AK171" i="1"/>
  <c r="AK138" i="1"/>
  <c r="AK134" i="1"/>
  <c r="AK6" i="1"/>
  <c r="AK141" i="1"/>
  <c r="AK133" i="1"/>
  <c r="AK117" i="1"/>
  <c r="AK112" i="1"/>
  <c r="AK104" i="1"/>
  <c r="AK96" i="1"/>
  <c r="AK88" i="1"/>
  <c r="AK84" i="1"/>
  <c r="AK80" i="1"/>
  <c r="AK76" i="1"/>
  <c r="AK72" i="1"/>
  <c r="AK68" i="1"/>
  <c r="AK60" i="1"/>
  <c r="AK56" i="1"/>
  <c r="AK52" i="1"/>
  <c r="AK48" i="1"/>
  <c r="AK44" i="1"/>
  <c r="AK40" i="1"/>
  <c r="AK24" i="1"/>
  <c r="AK16" i="1"/>
  <c r="AK168" i="1"/>
  <c r="AK152" i="1"/>
  <c r="AK139" i="1"/>
  <c r="AK131" i="1"/>
  <c r="AK127" i="1"/>
  <c r="AK123" i="1"/>
  <c r="AK119" i="1"/>
  <c r="AK115" i="1"/>
  <c r="AK111" i="1"/>
  <c r="AK107" i="1"/>
  <c r="AK103" i="1"/>
  <c r="AK99" i="1"/>
  <c r="AK91" i="1"/>
  <c r="AK83" i="1"/>
  <c r="AK75" i="1"/>
  <c r="AK67" i="1"/>
  <c r="AK59" i="1"/>
  <c r="AK51" i="1"/>
  <c r="AK43" i="1"/>
  <c r="AK35" i="1"/>
  <c r="AK27" i="1"/>
  <c r="AK19" i="1"/>
  <c r="AK11" i="1"/>
  <c r="AK180" i="1"/>
  <c r="AK164" i="1"/>
  <c r="AK148" i="1"/>
  <c r="AK135" i="1"/>
  <c r="AK167" i="1"/>
  <c r="AK159" i="1"/>
  <c r="AK151" i="1"/>
  <c r="AK176" i="1"/>
  <c r="AK160" i="1"/>
  <c r="AK143" i="1"/>
  <c r="AK110" i="1"/>
  <c r="AK106" i="1"/>
  <c r="AK102" i="1"/>
  <c r="AK98" i="1"/>
  <c r="AK94" i="1"/>
  <c r="AK90" i="1"/>
  <c r="AK86" i="1"/>
  <c r="AK78" i="1"/>
  <c r="AK70" i="1"/>
  <c r="AK62" i="1"/>
  <c r="AK54" i="1"/>
  <c r="AK46" i="1"/>
  <c r="AK38" i="1"/>
  <c r="AK30" i="1"/>
  <c r="AK22" i="1"/>
  <c r="AK14" i="1"/>
  <c r="AK172" i="1"/>
  <c r="AK156" i="1"/>
  <c r="AK146" i="1"/>
  <c r="AK113" i="1"/>
  <c r="AK109" i="1"/>
  <c r="AK105" i="1"/>
  <c r="AK101" i="1"/>
  <c r="AK97" i="1"/>
  <c r="AK93" i="1"/>
  <c r="AK89" i="1"/>
  <c r="AK85" i="1"/>
  <c r="AK81" i="1"/>
  <c r="AK73" i="1"/>
  <c r="AK181" i="1"/>
  <c r="AK177" i="1"/>
  <c r="AK173" i="1"/>
  <c r="AK169" i="1"/>
  <c r="AK165" i="1"/>
  <c r="AK161" i="1"/>
  <c r="AK157" i="1"/>
  <c r="AK153" i="1"/>
  <c r="AK149" i="1"/>
  <c r="AK144" i="1"/>
  <c r="AK140" i="1"/>
  <c r="AK136" i="1"/>
  <c r="AK132" i="1"/>
  <c r="AK128" i="1"/>
  <c r="AK124" i="1"/>
  <c r="AK120" i="1"/>
  <c r="AK116" i="1"/>
  <c r="AK108" i="1"/>
  <c r="AK100" i="1"/>
  <c r="AK92" i="1"/>
  <c r="AK36" i="1"/>
  <c r="AK28" i="1"/>
  <c r="AK20" i="1"/>
  <c r="AK12" i="1"/>
  <c r="AJ3" i="1"/>
  <c r="AJ4" i="1"/>
  <c r="AJ2" i="1"/>
  <c r="AI3" i="1"/>
  <c r="AI4" i="1"/>
  <c r="AI2" i="1"/>
  <c r="AK2" i="1"/>
  <c r="AK4" i="1"/>
  <c r="AK3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2" i="1"/>
  <c r="AF7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2" i="1"/>
  <c r="K4" i="3"/>
  <c r="L4" i="3"/>
  <c r="M4" i="3"/>
  <c r="P4" i="3"/>
  <c r="K5" i="3"/>
  <c r="L5" i="3"/>
  <c r="M5" i="3"/>
  <c r="K6" i="3"/>
  <c r="L6" i="3"/>
  <c r="M6" i="3"/>
  <c r="K7" i="3"/>
  <c r="L7" i="3"/>
  <c r="M7" i="3"/>
  <c r="K8" i="3"/>
  <c r="L8" i="3"/>
  <c r="M8" i="3"/>
  <c r="P8" i="3"/>
  <c r="K22" i="3"/>
  <c r="L22" i="3"/>
  <c r="M22" i="3"/>
  <c r="K23" i="3"/>
  <c r="L23" i="3"/>
  <c r="M23" i="3"/>
  <c r="K24" i="3"/>
  <c r="L24" i="3"/>
  <c r="O24" i="3"/>
  <c r="M24" i="3"/>
  <c r="K25" i="3"/>
  <c r="L25" i="3"/>
  <c r="M25" i="3"/>
  <c r="P25" i="3"/>
  <c r="K26" i="3"/>
  <c r="L26" i="3"/>
  <c r="M26" i="3"/>
  <c r="K27" i="3"/>
  <c r="K30" i="3"/>
  <c r="L30" i="3"/>
  <c r="M30" i="3"/>
  <c r="N26" i="3"/>
  <c r="N30" i="3"/>
  <c r="P24" i="3"/>
  <c r="N22" i="3"/>
  <c r="O6" i="3"/>
  <c r="P26" i="3"/>
  <c r="N24" i="3"/>
  <c r="P23" i="3"/>
  <c r="O26" i="3"/>
  <c r="N8" i="3"/>
  <c r="O23" i="3"/>
  <c r="O30" i="3"/>
  <c r="O25" i="3"/>
  <c r="O22" i="3"/>
  <c r="N7" i="3"/>
  <c r="O4" i="3"/>
  <c r="N6" i="3"/>
  <c r="O5" i="3"/>
  <c r="N5" i="3"/>
  <c r="P6" i="3"/>
  <c r="N4" i="3"/>
  <c r="P5" i="3"/>
  <c r="O7" i="3"/>
  <c r="P22" i="3"/>
  <c r="P30" i="3"/>
  <c r="P7" i="3"/>
  <c r="N23" i="3"/>
  <c r="N25" i="3"/>
  <c r="O8" i="3"/>
  <c r="L181" i="4"/>
  <c r="J181" i="4"/>
  <c r="L180" i="4"/>
  <c r="J180" i="4"/>
  <c r="L179" i="4"/>
  <c r="J179" i="4"/>
  <c r="L178" i="4"/>
  <c r="J178" i="4"/>
  <c r="L177" i="4"/>
  <c r="J177" i="4"/>
  <c r="L176" i="4"/>
  <c r="J176" i="4"/>
  <c r="L175" i="4"/>
  <c r="J175" i="4"/>
  <c r="L174" i="4"/>
  <c r="J174" i="4"/>
  <c r="L173" i="4"/>
  <c r="J173" i="4"/>
  <c r="L172" i="4"/>
  <c r="J172" i="4"/>
  <c r="L171" i="4"/>
  <c r="J171" i="4"/>
  <c r="L170" i="4"/>
  <c r="J170" i="4"/>
  <c r="L169" i="4"/>
  <c r="J169" i="4"/>
  <c r="L168" i="4"/>
  <c r="J168" i="4"/>
  <c r="L167" i="4"/>
  <c r="J167" i="4"/>
  <c r="L166" i="4"/>
  <c r="J166" i="4"/>
  <c r="L165" i="4"/>
  <c r="J165" i="4"/>
  <c r="L164" i="4"/>
  <c r="J164" i="4"/>
  <c r="L163" i="4"/>
  <c r="J163" i="4"/>
  <c r="L162" i="4"/>
  <c r="J162" i="4"/>
  <c r="L161" i="4"/>
  <c r="J161" i="4"/>
  <c r="L160" i="4"/>
  <c r="J160" i="4"/>
  <c r="L159" i="4"/>
  <c r="J159" i="4"/>
  <c r="L158" i="4"/>
  <c r="J158" i="4"/>
  <c r="L157" i="4"/>
  <c r="J157" i="4"/>
  <c r="L156" i="4"/>
  <c r="J156" i="4"/>
  <c r="L155" i="4"/>
  <c r="J155" i="4"/>
  <c r="L154" i="4"/>
  <c r="J154" i="4"/>
  <c r="L153" i="4"/>
  <c r="J153" i="4"/>
  <c r="L152" i="4"/>
  <c r="J152" i="4"/>
  <c r="L151" i="4"/>
  <c r="J151" i="4"/>
  <c r="L150" i="4"/>
  <c r="J150" i="4"/>
  <c r="L149" i="4"/>
  <c r="J149" i="4"/>
  <c r="L148" i="4"/>
  <c r="J148" i="4"/>
  <c r="L147" i="4"/>
  <c r="J147" i="4"/>
  <c r="L146" i="4"/>
  <c r="J146" i="4"/>
  <c r="L145" i="4"/>
  <c r="J145" i="4"/>
  <c r="L144" i="4"/>
  <c r="J144" i="4"/>
  <c r="L143" i="4"/>
  <c r="J143" i="4"/>
  <c r="L142" i="4"/>
  <c r="J142" i="4"/>
  <c r="L141" i="4"/>
  <c r="J141" i="4"/>
  <c r="L140" i="4"/>
  <c r="J140" i="4"/>
  <c r="L139" i="4"/>
  <c r="J139" i="4"/>
  <c r="L138" i="4"/>
  <c r="J138" i="4"/>
  <c r="L137" i="4"/>
  <c r="J137" i="4"/>
  <c r="L136" i="4"/>
  <c r="J136" i="4"/>
  <c r="L135" i="4"/>
  <c r="J135" i="4"/>
  <c r="L134" i="4"/>
  <c r="J134" i="4"/>
  <c r="L133" i="4"/>
  <c r="J133" i="4"/>
  <c r="L132" i="4"/>
  <c r="J132" i="4"/>
  <c r="L131" i="4"/>
  <c r="J131" i="4"/>
  <c r="L130" i="4"/>
  <c r="J130" i="4"/>
  <c r="L129" i="4"/>
  <c r="J129" i="4"/>
  <c r="L128" i="4"/>
  <c r="J128" i="4"/>
  <c r="L127" i="4"/>
  <c r="J127" i="4"/>
  <c r="L126" i="4"/>
  <c r="J126" i="4"/>
  <c r="L125" i="4"/>
  <c r="J125" i="4"/>
  <c r="L124" i="4"/>
  <c r="J124" i="4"/>
  <c r="L123" i="4"/>
  <c r="J123" i="4"/>
  <c r="L122" i="4"/>
  <c r="J122" i="4"/>
  <c r="L121" i="4"/>
  <c r="J121" i="4"/>
  <c r="L120" i="4"/>
  <c r="J120" i="4"/>
  <c r="L119" i="4"/>
  <c r="J119" i="4"/>
  <c r="L118" i="4"/>
  <c r="J118" i="4"/>
  <c r="L117" i="4"/>
  <c r="J117" i="4"/>
  <c r="L116" i="4"/>
  <c r="J116" i="4"/>
  <c r="L115" i="4"/>
  <c r="J115" i="4"/>
  <c r="L114" i="4"/>
  <c r="J114" i="4"/>
  <c r="L113" i="4"/>
  <c r="J113" i="4"/>
  <c r="L112" i="4"/>
  <c r="J112" i="4"/>
  <c r="L111" i="4"/>
  <c r="J111" i="4"/>
  <c r="L110" i="4"/>
  <c r="J110" i="4"/>
  <c r="L109" i="4"/>
  <c r="J109" i="4"/>
  <c r="L108" i="4"/>
  <c r="J108" i="4"/>
  <c r="L107" i="4"/>
  <c r="J107" i="4"/>
  <c r="L106" i="4"/>
  <c r="J106" i="4"/>
  <c r="L105" i="4"/>
  <c r="J105" i="4"/>
  <c r="L104" i="4"/>
  <c r="J104" i="4"/>
  <c r="L103" i="4"/>
  <c r="J103" i="4"/>
  <c r="L102" i="4"/>
  <c r="J102" i="4"/>
  <c r="L101" i="4"/>
  <c r="J101" i="4"/>
  <c r="L100" i="4"/>
  <c r="J100" i="4"/>
  <c r="L99" i="4"/>
  <c r="J99" i="4"/>
  <c r="L98" i="4"/>
  <c r="J98" i="4"/>
  <c r="L97" i="4"/>
  <c r="J97" i="4"/>
  <c r="L96" i="4"/>
  <c r="J96" i="4"/>
  <c r="L95" i="4"/>
  <c r="J95" i="4"/>
  <c r="L94" i="4"/>
  <c r="J94" i="4"/>
  <c r="L93" i="4"/>
  <c r="J93" i="4"/>
  <c r="L92" i="4"/>
  <c r="J92" i="4"/>
  <c r="L91" i="4"/>
  <c r="J91" i="4"/>
  <c r="L90" i="4"/>
  <c r="J90" i="4"/>
  <c r="L89" i="4"/>
  <c r="J89" i="4"/>
  <c r="L88" i="4"/>
  <c r="J88" i="4"/>
  <c r="L87" i="4"/>
  <c r="J87" i="4"/>
  <c r="L86" i="4"/>
  <c r="J86" i="4"/>
  <c r="L85" i="4"/>
  <c r="J85" i="4"/>
  <c r="L84" i="4"/>
  <c r="J84" i="4"/>
  <c r="L83" i="4"/>
  <c r="J83" i="4"/>
  <c r="L82" i="4"/>
  <c r="J82" i="4"/>
  <c r="L81" i="4"/>
  <c r="J81" i="4"/>
  <c r="L80" i="4"/>
  <c r="J80" i="4"/>
  <c r="L79" i="4"/>
  <c r="J79" i="4"/>
  <c r="L78" i="4"/>
  <c r="J78" i="4"/>
  <c r="L77" i="4"/>
  <c r="J77" i="4"/>
  <c r="L76" i="4"/>
  <c r="J76" i="4"/>
  <c r="L75" i="4"/>
  <c r="J75" i="4"/>
  <c r="L74" i="4"/>
  <c r="J74" i="4"/>
  <c r="L73" i="4"/>
  <c r="J73" i="4"/>
  <c r="L72" i="4"/>
  <c r="J72" i="4"/>
  <c r="L71" i="4"/>
  <c r="J71" i="4"/>
  <c r="L70" i="4"/>
  <c r="J70" i="4"/>
  <c r="L69" i="4"/>
  <c r="J69" i="4"/>
  <c r="L68" i="4"/>
  <c r="J68" i="4"/>
  <c r="L67" i="4"/>
  <c r="J67" i="4"/>
  <c r="L66" i="4"/>
  <c r="J66" i="4"/>
  <c r="L65" i="4"/>
  <c r="J65" i="4"/>
  <c r="L64" i="4"/>
  <c r="J64" i="4"/>
  <c r="L63" i="4"/>
  <c r="J63" i="4"/>
  <c r="L62" i="4"/>
  <c r="J62" i="4"/>
  <c r="L61" i="4"/>
  <c r="J61" i="4"/>
  <c r="L60" i="4"/>
  <c r="J60" i="4"/>
  <c r="L59" i="4"/>
  <c r="J59" i="4"/>
  <c r="L58" i="4"/>
  <c r="J58" i="4"/>
  <c r="L57" i="4"/>
  <c r="J57" i="4"/>
  <c r="L56" i="4"/>
  <c r="J56" i="4"/>
  <c r="L55" i="4"/>
  <c r="J55" i="4"/>
  <c r="L54" i="4"/>
  <c r="J54" i="4"/>
  <c r="L53" i="4"/>
  <c r="J53" i="4"/>
  <c r="L52" i="4"/>
  <c r="J52" i="4"/>
  <c r="L51" i="4"/>
  <c r="J51" i="4"/>
  <c r="L50" i="4"/>
  <c r="J50" i="4"/>
  <c r="L49" i="4"/>
  <c r="J49" i="4"/>
  <c r="L48" i="4"/>
  <c r="J48" i="4"/>
  <c r="L47" i="4"/>
  <c r="J47" i="4"/>
  <c r="L46" i="4"/>
  <c r="J46" i="4"/>
  <c r="L45" i="4"/>
  <c r="J45" i="4"/>
  <c r="L44" i="4"/>
  <c r="J44" i="4"/>
  <c r="L43" i="4"/>
  <c r="J43" i="4"/>
  <c r="L42" i="4"/>
  <c r="J42" i="4"/>
  <c r="L41" i="4"/>
  <c r="J41" i="4"/>
  <c r="L40" i="4"/>
  <c r="J40" i="4"/>
  <c r="L39" i="4"/>
  <c r="J39" i="4"/>
  <c r="L38" i="4"/>
  <c r="J38" i="4"/>
  <c r="L37" i="4"/>
  <c r="J37" i="4"/>
  <c r="L36" i="4"/>
  <c r="J36" i="4"/>
  <c r="L35" i="4"/>
  <c r="J35" i="4"/>
  <c r="L34" i="4"/>
  <c r="J34" i="4"/>
  <c r="L33" i="4"/>
  <c r="J33" i="4"/>
  <c r="L32" i="4"/>
  <c r="J32" i="4"/>
  <c r="L31" i="4"/>
  <c r="J31" i="4"/>
  <c r="L30" i="4"/>
  <c r="J30" i="4"/>
  <c r="L29" i="4"/>
  <c r="J29" i="4"/>
  <c r="L28" i="4"/>
  <c r="J28" i="4"/>
  <c r="L27" i="4"/>
  <c r="J27" i="4"/>
  <c r="L26" i="4"/>
  <c r="J26" i="4"/>
  <c r="L25" i="4"/>
  <c r="J25" i="4"/>
  <c r="L24" i="4"/>
  <c r="J24" i="4"/>
  <c r="L23" i="4"/>
  <c r="J23" i="4"/>
  <c r="L22" i="4"/>
  <c r="J22" i="4"/>
  <c r="L21" i="4"/>
  <c r="J21" i="4"/>
  <c r="L20" i="4"/>
  <c r="J20" i="4"/>
  <c r="L19" i="4"/>
  <c r="J19" i="4"/>
  <c r="L18" i="4"/>
  <c r="J18" i="4"/>
  <c r="L17" i="4"/>
  <c r="J17" i="4"/>
  <c r="L16" i="4"/>
  <c r="J16" i="4"/>
  <c r="L15" i="4"/>
  <c r="J15" i="4"/>
  <c r="L14" i="4"/>
  <c r="J14" i="4"/>
  <c r="L13" i="4"/>
  <c r="J13" i="4"/>
  <c r="L12" i="4"/>
  <c r="J12" i="4"/>
  <c r="L11" i="4"/>
  <c r="J11" i="4"/>
  <c r="L10" i="4"/>
  <c r="J10" i="4"/>
  <c r="L9" i="4"/>
  <c r="J9" i="4"/>
  <c r="L8" i="4"/>
  <c r="J8" i="4"/>
  <c r="L7" i="4"/>
  <c r="J7" i="4"/>
  <c r="L6" i="4"/>
  <c r="J6" i="4"/>
  <c r="L5" i="4"/>
  <c r="J5" i="4"/>
  <c r="L4" i="4"/>
  <c r="J4" i="4"/>
  <c r="L3" i="4"/>
  <c r="J3" i="4"/>
  <c r="L2" i="4"/>
  <c r="J2" i="4"/>
  <c r="H3" i="1"/>
  <c r="AE3" i="1"/>
  <c r="H4" i="1"/>
  <c r="AE4" i="1"/>
  <c r="H5" i="1"/>
  <c r="AE5" i="1"/>
  <c r="H6" i="1"/>
  <c r="AE6" i="1"/>
  <c r="H7" i="1"/>
  <c r="AE7" i="1"/>
  <c r="H8" i="1"/>
  <c r="AE8" i="1"/>
  <c r="H9" i="1"/>
  <c r="AE9" i="1"/>
  <c r="H10" i="1"/>
  <c r="AE10" i="1"/>
  <c r="H11" i="1"/>
  <c r="AE11" i="1"/>
  <c r="H12" i="1"/>
  <c r="AE12" i="1"/>
  <c r="H13" i="1"/>
  <c r="AE13" i="1"/>
  <c r="H14" i="1"/>
  <c r="AE14" i="1"/>
  <c r="H15" i="1"/>
  <c r="AE15" i="1"/>
  <c r="H16" i="1"/>
  <c r="AE16" i="1"/>
  <c r="H17" i="1"/>
  <c r="AE17" i="1"/>
  <c r="H18" i="1"/>
  <c r="AE18" i="1"/>
  <c r="H19" i="1"/>
  <c r="AE19" i="1"/>
  <c r="H20" i="1"/>
  <c r="AE20" i="1"/>
  <c r="H21" i="1"/>
  <c r="AE21" i="1"/>
  <c r="H22" i="1"/>
  <c r="AE22" i="1"/>
  <c r="H23" i="1"/>
  <c r="AE23" i="1"/>
  <c r="H24" i="1"/>
  <c r="AE24" i="1"/>
  <c r="H25" i="1"/>
  <c r="AE25" i="1"/>
  <c r="H26" i="1"/>
  <c r="AE26" i="1"/>
  <c r="H27" i="1"/>
  <c r="AE27" i="1"/>
  <c r="H28" i="1"/>
  <c r="AE28" i="1"/>
  <c r="H29" i="1"/>
  <c r="AE29" i="1"/>
  <c r="H30" i="1"/>
  <c r="AE30" i="1"/>
  <c r="H31" i="1"/>
  <c r="AE31" i="1"/>
  <c r="H32" i="1"/>
  <c r="AE32" i="1"/>
  <c r="H33" i="1"/>
  <c r="AE33" i="1"/>
  <c r="H34" i="1"/>
  <c r="AE34" i="1"/>
  <c r="H35" i="1"/>
  <c r="AE35" i="1"/>
  <c r="H36" i="1"/>
  <c r="AE36" i="1"/>
  <c r="H37" i="1"/>
  <c r="AE37" i="1"/>
  <c r="H38" i="1"/>
  <c r="AE38" i="1"/>
  <c r="H39" i="1"/>
  <c r="AE39" i="1"/>
  <c r="H40" i="1"/>
  <c r="AE40" i="1"/>
  <c r="H41" i="1"/>
  <c r="AE41" i="1"/>
  <c r="H42" i="1"/>
  <c r="AE42" i="1"/>
  <c r="H43" i="1"/>
  <c r="AE43" i="1"/>
  <c r="H44" i="1"/>
  <c r="AE44" i="1"/>
  <c r="H45" i="1"/>
  <c r="AE45" i="1"/>
  <c r="H46" i="1"/>
  <c r="AE46" i="1"/>
  <c r="H47" i="1"/>
  <c r="AE47" i="1"/>
  <c r="H48" i="1"/>
  <c r="AE48" i="1"/>
  <c r="H49" i="1"/>
  <c r="AE49" i="1"/>
  <c r="H50" i="1"/>
  <c r="AE50" i="1"/>
  <c r="H51" i="1"/>
  <c r="AE51" i="1"/>
  <c r="H52" i="1"/>
  <c r="AE52" i="1"/>
  <c r="H53" i="1"/>
  <c r="AE53" i="1"/>
  <c r="H54" i="1"/>
  <c r="AE54" i="1"/>
  <c r="H55" i="1"/>
  <c r="AE55" i="1"/>
  <c r="H56" i="1"/>
  <c r="AE56" i="1"/>
  <c r="H57" i="1"/>
  <c r="AE57" i="1"/>
  <c r="H58" i="1"/>
  <c r="AE58" i="1"/>
  <c r="H59" i="1"/>
  <c r="AE59" i="1"/>
  <c r="H60" i="1"/>
  <c r="AE60" i="1"/>
  <c r="H61" i="1"/>
  <c r="AE61" i="1"/>
  <c r="H62" i="1"/>
  <c r="AE62" i="1"/>
  <c r="H63" i="1"/>
  <c r="AE63" i="1"/>
  <c r="H64" i="1"/>
  <c r="AE64" i="1"/>
  <c r="H65" i="1"/>
  <c r="AE65" i="1"/>
  <c r="H66" i="1"/>
  <c r="AE66" i="1"/>
  <c r="H67" i="1"/>
  <c r="AE67" i="1"/>
  <c r="H68" i="1"/>
  <c r="AE68" i="1"/>
  <c r="H69" i="1"/>
  <c r="AE69" i="1"/>
  <c r="H70" i="1"/>
  <c r="AE70" i="1"/>
  <c r="H71" i="1"/>
  <c r="AE71" i="1"/>
  <c r="H72" i="1"/>
  <c r="AE72" i="1"/>
  <c r="H73" i="1"/>
  <c r="AE73" i="1"/>
  <c r="H74" i="1"/>
  <c r="AE74" i="1"/>
  <c r="H75" i="1"/>
  <c r="AE75" i="1"/>
  <c r="H76" i="1"/>
  <c r="AE76" i="1"/>
  <c r="H77" i="1"/>
  <c r="AE77" i="1"/>
  <c r="H78" i="1"/>
  <c r="AE78" i="1"/>
  <c r="H79" i="1"/>
  <c r="AE79" i="1"/>
  <c r="H80" i="1"/>
  <c r="AE80" i="1"/>
  <c r="H81" i="1"/>
  <c r="AE81" i="1"/>
  <c r="H82" i="1"/>
  <c r="AE82" i="1"/>
  <c r="H83" i="1"/>
  <c r="AE83" i="1"/>
  <c r="H84" i="1"/>
  <c r="AE84" i="1"/>
  <c r="H85" i="1"/>
  <c r="AE85" i="1"/>
  <c r="H86" i="1"/>
  <c r="AE86" i="1"/>
  <c r="H87" i="1"/>
  <c r="AE87" i="1"/>
  <c r="H88" i="1"/>
  <c r="AE88" i="1"/>
  <c r="H89" i="1"/>
  <c r="AE89" i="1"/>
  <c r="H90" i="1"/>
  <c r="AE90" i="1"/>
  <c r="H91" i="1"/>
  <c r="AE91" i="1"/>
  <c r="H92" i="1"/>
  <c r="AE92" i="1"/>
  <c r="H93" i="1"/>
  <c r="AE93" i="1"/>
  <c r="H94" i="1"/>
  <c r="AE94" i="1"/>
  <c r="H95" i="1"/>
  <c r="AE95" i="1"/>
  <c r="H96" i="1"/>
  <c r="AE96" i="1"/>
  <c r="H97" i="1"/>
  <c r="AE97" i="1"/>
  <c r="H98" i="1"/>
  <c r="AE98" i="1"/>
  <c r="H99" i="1"/>
  <c r="AE99" i="1"/>
  <c r="H100" i="1"/>
  <c r="AE100" i="1"/>
  <c r="H101" i="1"/>
  <c r="AE101" i="1"/>
  <c r="H102" i="1"/>
  <c r="AE102" i="1"/>
  <c r="H103" i="1"/>
  <c r="AE103" i="1"/>
  <c r="H104" i="1"/>
  <c r="AE104" i="1"/>
  <c r="H105" i="1"/>
  <c r="AE105" i="1"/>
  <c r="H106" i="1"/>
  <c r="AE106" i="1"/>
  <c r="H107" i="1"/>
  <c r="AE107" i="1"/>
  <c r="H108" i="1"/>
  <c r="AE108" i="1"/>
  <c r="H109" i="1"/>
  <c r="AE109" i="1"/>
  <c r="H110" i="1"/>
  <c r="AE110" i="1"/>
  <c r="H111" i="1"/>
  <c r="AE111" i="1"/>
  <c r="H112" i="1"/>
  <c r="AE112" i="1"/>
  <c r="H113" i="1"/>
  <c r="AE113" i="1"/>
  <c r="H114" i="1"/>
  <c r="AE114" i="1"/>
  <c r="H115" i="1"/>
  <c r="AE115" i="1"/>
  <c r="H116" i="1"/>
  <c r="AE116" i="1"/>
  <c r="H117" i="1"/>
  <c r="AE117" i="1"/>
  <c r="H118" i="1"/>
  <c r="AE118" i="1"/>
  <c r="H119" i="1"/>
  <c r="AE119" i="1"/>
  <c r="H120" i="1"/>
  <c r="AE120" i="1"/>
  <c r="H121" i="1"/>
  <c r="AE121" i="1"/>
  <c r="H122" i="1"/>
  <c r="AE122" i="1"/>
  <c r="H123" i="1"/>
  <c r="AE123" i="1"/>
  <c r="H124" i="1"/>
  <c r="AE124" i="1"/>
  <c r="H125" i="1"/>
  <c r="AE125" i="1"/>
  <c r="H126" i="1"/>
  <c r="AE126" i="1"/>
  <c r="H127" i="1"/>
  <c r="AE127" i="1"/>
  <c r="H128" i="1"/>
  <c r="AE128" i="1"/>
  <c r="H129" i="1"/>
  <c r="AE129" i="1"/>
  <c r="H130" i="1"/>
  <c r="AE130" i="1"/>
  <c r="H131" i="1"/>
  <c r="AE131" i="1"/>
  <c r="H132" i="1"/>
  <c r="AE132" i="1"/>
  <c r="H133" i="1"/>
  <c r="AE133" i="1"/>
  <c r="H134" i="1"/>
  <c r="AE134" i="1"/>
  <c r="H135" i="1"/>
  <c r="AE135" i="1"/>
  <c r="H136" i="1"/>
  <c r="AE136" i="1"/>
  <c r="H137" i="1"/>
  <c r="AE137" i="1"/>
  <c r="H138" i="1"/>
  <c r="AE138" i="1"/>
  <c r="H139" i="1"/>
  <c r="AE139" i="1"/>
  <c r="H140" i="1"/>
  <c r="AE140" i="1"/>
  <c r="H141" i="1"/>
  <c r="AE141" i="1"/>
  <c r="H142" i="1"/>
  <c r="AE142" i="1"/>
  <c r="H143" i="1"/>
  <c r="AE143" i="1"/>
  <c r="H144" i="1"/>
  <c r="AE144" i="1"/>
  <c r="H145" i="1"/>
  <c r="AE145" i="1"/>
  <c r="H146" i="1"/>
  <c r="AE146" i="1"/>
  <c r="H147" i="1"/>
  <c r="AE147" i="1"/>
  <c r="H148" i="1"/>
  <c r="AE148" i="1"/>
  <c r="H149" i="1"/>
  <c r="AE149" i="1"/>
  <c r="H150" i="1"/>
  <c r="AE150" i="1"/>
  <c r="H151" i="1"/>
  <c r="AE151" i="1"/>
  <c r="H152" i="1"/>
  <c r="AE152" i="1"/>
  <c r="H153" i="1"/>
  <c r="AE153" i="1"/>
  <c r="H154" i="1"/>
  <c r="AE154" i="1"/>
  <c r="H155" i="1"/>
  <c r="AE155" i="1"/>
  <c r="H156" i="1"/>
  <c r="AE156" i="1"/>
  <c r="H157" i="1"/>
  <c r="AE157" i="1"/>
  <c r="H158" i="1"/>
  <c r="AE158" i="1"/>
  <c r="H159" i="1"/>
  <c r="AE159" i="1"/>
  <c r="H160" i="1"/>
  <c r="AE160" i="1"/>
  <c r="H161" i="1"/>
  <c r="AE161" i="1"/>
  <c r="H162" i="1"/>
  <c r="AE162" i="1"/>
  <c r="H163" i="1"/>
  <c r="AE163" i="1"/>
  <c r="H164" i="1"/>
  <c r="AE164" i="1"/>
  <c r="H165" i="1"/>
  <c r="AE165" i="1"/>
  <c r="H166" i="1"/>
  <c r="AE166" i="1"/>
  <c r="H167" i="1"/>
  <c r="AE167" i="1"/>
  <c r="H168" i="1"/>
  <c r="AE168" i="1"/>
  <c r="H169" i="1"/>
  <c r="AE169" i="1"/>
  <c r="H170" i="1"/>
  <c r="AE170" i="1"/>
  <c r="H171" i="1"/>
  <c r="AE171" i="1"/>
  <c r="H172" i="1"/>
  <c r="AE172" i="1"/>
  <c r="H173" i="1"/>
  <c r="AE173" i="1"/>
  <c r="H174" i="1"/>
  <c r="AE174" i="1"/>
  <c r="H175" i="1"/>
  <c r="AE175" i="1"/>
  <c r="H176" i="1"/>
  <c r="AE176" i="1"/>
  <c r="H177" i="1"/>
  <c r="AE177" i="1"/>
  <c r="H178" i="1"/>
  <c r="AE178" i="1"/>
  <c r="H179" i="1"/>
  <c r="AE179" i="1"/>
  <c r="H180" i="1"/>
  <c r="AE180" i="1"/>
  <c r="H181" i="1"/>
  <c r="AE181" i="1"/>
  <c r="H2" i="1"/>
  <c r="V2" i="1"/>
  <c r="AE2" i="1"/>
  <c r="V180" i="1"/>
  <c r="AC180" i="1"/>
  <c r="V124" i="1"/>
  <c r="AC124" i="1"/>
  <c r="V100" i="1"/>
  <c r="AC100" i="1"/>
  <c r="V36" i="1"/>
  <c r="AC36" i="1"/>
  <c r="V168" i="1"/>
  <c r="AC168" i="1"/>
  <c r="V144" i="1"/>
  <c r="AC144" i="1"/>
  <c r="V136" i="1"/>
  <c r="AC136" i="1"/>
  <c r="V120" i="1"/>
  <c r="AC120" i="1"/>
  <c r="V96" i="1"/>
  <c r="AC96" i="1"/>
  <c r="V80" i="1"/>
  <c r="AC80" i="1"/>
  <c r="V72" i="1"/>
  <c r="AC72" i="1"/>
  <c r="V56" i="1"/>
  <c r="AC56" i="1"/>
  <c r="V48" i="1"/>
  <c r="AC48" i="1"/>
  <c r="V24" i="1"/>
  <c r="AC24" i="1"/>
  <c r="V16" i="1"/>
  <c r="AC16" i="1"/>
  <c r="V175" i="1"/>
  <c r="AC175" i="1"/>
  <c r="V181" i="1"/>
  <c r="AC181" i="1"/>
  <c r="V173" i="1"/>
  <c r="AC173" i="1"/>
  <c r="V165" i="1"/>
  <c r="AC165" i="1"/>
  <c r="V157" i="1"/>
  <c r="AC157" i="1"/>
  <c r="V149" i="1"/>
  <c r="AC149" i="1"/>
  <c r="V141" i="1"/>
  <c r="AC141" i="1"/>
  <c r="V133" i="1"/>
  <c r="AC133" i="1"/>
  <c r="V125" i="1"/>
  <c r="AC125" i="1"/>
  <c r="V117" i="1"/>
  <c r="AC117" i="1"/>
  <c r="V109" i="1"/>
  <c r="AC109" i="1"/>
  <c r="V101" i="1"/>
  <c r="AC101" i="1"/>
  <c r="V93" i="1"/>
  <c r="AC93" i="1"/>
  <c r="V85" i="1"/>
  <c r="AC85" i="1"/>
  <c r="V77" i="1"/>
  <c r="AC77" i="1"/>
  <c r="V69" i="1"/>
  <c r="AC69" i="1"/>
  <c r="V61" i="1"/>
  <c r="AC61" i="1"/>
  <c r="V53" i="1"/>
  <c r="AC53" i="1"/>
  <c r="V45" i="1"/>
  <c r="AC45" i="1"/>
  <c r="V37" i="1"/>
  <c r="AC37" i="1"/>
  <c r="V29" i="1"/>
  <c r="AC29" i="1"/>
  <c r="V21" i="1"/>
  <c r="AC21" i="1"/>
  <c r="V13" i="1"/>
  <c r="AC13" i="1"/>
  <c r="V5" i="1"/>
  <c r="AC5" i="1"/>
  <c r="V148" i="1"/>
  <c r="AC148" i="1"/>
  <c r="V116" i="1"/>
  <c r="AC116" i="1"/>
  <c r="V92" i="1"/>
  <c r="AC92" i="1"/>
  <c r="V52" i="1"/>
  <c r="AC52" i="1"/>
  <c r="V12" i="1"/>
  <c r="AC12" i="1"/>
  <c r="V163" i="1"/>
  <c r="AC163" i="1"/>
  <c r="V107" i="1"/>
  <c r="AC107" i="1"/>
  <c r="V59" i="1"/>
  <c r="AC59" i="1"/>
  <c r="V3" i="1"/>
  <c r="AC3" i="1"/>
  <c r="V172" i="1"/>
  <c r="AC172" i="1"/>
  <c r="V132" i="1"/>
  <c r="AC132" i="1"/>
  <c r="V76" i="1"/>
  <c r="AC76" i="1"/>
  <c r="V44" i="1"/>
  <c r="AC44" i="1"/>
  <c r="V4" i="1"/>
  <c r="AC4" i="1"/>
  <c r="V171" i="1"/>
  <c r="AC171" i="1"/>
  <c r="V147" i="1"/>
  <c r="AC147" i="1"/>
  <c r="V131" i="1"/>
  <c r="AC131" i="1"/>
  <c r="V115" i="1"/>
  <c r="AC115" i="1"/>
  <c r="V91" i="1"/>
  <c r="AC91" i="1"/>
  <c r="V83" i="1"/>
  <c r="AC83" i="1"/>
  <c r="V67" i="1"/>
  <c r="AC67" i="1"/>
  <c r="V51" i="1"/>
  <c r="AC51" i="1"/>
  <c r="V35" i="1"/>
  <c r="AC35" i="1"/>
  <c r="V27" i="1"/>
  <c r="AC27" i="1"/>
  <c r="V19" i="1"/>
  <c r="AC19" i="1"/>
  <c r="V11" i="1"/>
  <c r="AC11" i="1"/>
  <c r="V178" i="1"/>
  <c r="AC178" i="1"/>
  <c r="V162" i="1"/>
  <c r="AC162" i="1"/>
  <c r="V154" i="1"/>
  <c r="AC154" i="1"/>
  <c r="V138" i="1"/>
  <c r="AC138" i="1"/>
  <c r="V130" i="1"/>
  <c r="AC130" i="1"/>
  <c r="V122" i="1"/>
  <c r="AC122" i="1"/>
  <c r="V114" i="1"/>
  <c r="AC114" i="1"/>
  <c r="V106" i="1"/>
  <c r="AC106" i="1"/>
  <c r="V98" i="1"/>
  <c r="AC98" i="1"/>
  <c r="V90" i="1"/>
  <c r="AC90" i="1"/>
  <c r="V82" i="1"/>
  <c r="AC82" i="1"/>
  <c r="V74" i="1"/>
  <c r="AC74" i="1"/>
  <c r="V66" i="1"/>
  <c r="AC66" i="1"/>
  <c r="V58" i="1"/>
  <c r="AC58" i="1"/>
  <c r="V50" i="1"/>
  <c r="AC50" i="1"/>
  <c r="V42" i="1"/>
  <c r="AC42" i="1"/>
  <c r="V34" i="1"/>
  <c r="AC34" i="1"/>
  <c r="V26" i="1"/>
  <c r="AC26" i="1"/>
  <c r="V18" i="1"/>
  <c r="AC18" i="1"/>
  <c r="V10" i="1"/>
  <c r="AC10" i="1"/>
  <c r="V140" i="1"/>
  <c r="AC140" i="1"/>
  <c r="V84" i="1"/>
  <c r="AC84" i="1"/>
  <c r="V20" i="1"/>
  <c r="AC20" i="1"/>
  <c r="V179" i="1"/>
  <c r="AC179" i="1"/>
  <c r="V155" i="1"/>
  <c r="AC155" i="1"/>
  <c r="V139" i="1"/>
  <c r="AC139" i="1"/>
  <c r="V123" i="1"/>
  <c r="AC123" i="1"/>
  <c r="V99" i="1"/>
  <c r="AC99" i="1"/>
  <c r="V75" i="1"/>
  <c r="AC75" i="1"/>
  <c r="V43" i="1"/>
  <c r="AC43" i="1"/>
  <c r="V170" i="1"/>
  <c r="AC170" i="1"/>
  <c r="V146" i="1"/>
  <c r="AC146" i="1"/>
  <c r="V177" i="1"/>
  <c r="AC177" i="1"/>
  <c r="V169" i="1"/>
  <c r="AC169" i="1"/>
  <c r="V161" i="1"/>
  <c r="AC161" i="1"/>
  <c r="V153" i="1"/>
  <c r="AC153" i="1"/>
  <c r="V145" i="1"/>
  <c r="AC145" i="1"/>
  <c r="V137" i="1"/>
  <c r="AC137" i="1"/>
  <c r="V129" i="1"/>
  <c r="AC129" i="1"/>
  <c r="V121" i="1"/>
  <c r="AC121" i="1"/>
  <c r="V113" i="1"/>
  <c r="AC113" i="1"/>
  <c r="V105" i="1"/>
  <c r="AC105" i="1"/>
  <c r="V97" i="1"/>
  <c r="AC97" i="1"/>
  <c r="V89" i="1"/>
  <c r="AC89" i="1"/>
  <c r="V81" i="1"/>
  <c r="AC81" i="1"/>
  <c r="V73" i="1"/>
  <c r="AC73" i="1"/>
  <c r="V65" i="1"/>
  <c r="AC65" i="1"/>
  <c r="V57" i="1"/>
  <c r="AC57" i="1"/>
  <c r="V49" i="1"/>
  <c r="AC49" i="1"/>
  <c r="V41" i="1"/>
  <c r="AC41" i="1"/>
  <c r="V33" i="1"/>
  <c r="AC33" i="1"/>
  <c r="V25" i="1"/>
  <c r="AC25" i="1"/>
  <c r="V17" i="1"/>
  <c r="AC17" i="1"/>
  <c r="V9" i="1"/>
  <c r="AC9" i="1"/>
  <c r="V156" i="1"/>
  <c r="AC156" i="1"/>
  <c r="V108" i="1"/>
  <c r="AC108" i="1"/>
  <c r="V68" i="1"/>
  <c r="AC68" i="1"/>
  <c r="V60" i="1"/>
  <c r="AC60" i="1"/>
  <c r="V28" i="1"/>
  <c r="AC28" i="1"/>
  <c r="V160" i="1"/>
  <c r="AC160" i="1"/>
  <c r="V152" i="1"/>
  <c r="AC152" i="1"/>
  <c r="V128" i="1"/>
  <c r="AC128" i="1"/>
  <c r="V104" i="1"/>
  <c r="AC104" i="1"/>
  <c r="V88" i="1"/>
  <c r="AC88" i="1"/>
  <c r="V64" i="1"/>
  <c r="AC64" i="1"/>
  <c r="V40" i="1"/>
  <c r="AC40" i="1"/>
  <c r="V8" i="1"/>
  <c r="AC8" i="1"/>
  <c r="V164" i="1"/>
  <c r="AC164" i="1"/>
  <c r="V176" i="1"/>
  <c r="AC176" i="1"/>
  <c r="V112" i="1"/>
  <c r="AC112" i="1"/>
  <c r="V32" i="1"/>
  <c r="AC32" i="1"/>
  <c r="V167" i="1"/>
  <c r="AC167" i="1"/>
  <c r="V159" i="1"/>
  <c r="AC159" i="1"/>
  <c r="V151" i="1"/>
  <c r="AC151" i="1"/>
  <c r="V143" i="1"/>
  <c r="AC143" i="1"/>
  <c r="V135" i="1"/>
  <c r="AC135" i="1"/>
  <c r="V127" i="1"/>
  <c r="AC127" i="1"/>
  <c r="V119" i="1"/>
  <c r="AC119" i="1"/>
  <c r="V111" i="1"/>
  <c r="AC111" i="1"/>
  <c r="V103" i="1"/>
  <c r="AC103" i="1"/>
  <c r="V95" i="1"/>
  <c r="AC95" i="1"/>
  <c r="V87" i="1"/>
  <c r="AC87" i="1"/>
  <c r="V79" i="1"/>
  <c r="AC79" i="1"/>
  <c r="V71" i="1"/>
  <c r="AC71" i="1"/>
  <c r="V63" i="1"/>
  <c r="AC63" i="1"/>
  <c r="V55" i="1"/>
  <c r="AC55" i="1"/>
  <c r="V47" i="1"/>
  <c r="AC47" i="1"/>
  <c r="V39" i="1"/>
  <c r="AC39" i="1"/>
  <c r="V31" i="1"/>
  <c r="AC31" i="1"/>
  <c r="V23" i="1"/>
  <c r="AC23" i="1"/>
  <c r="V15" i="1"/>
  <c r="AC15" i="1"/>
  <c r="V7" i="1"/>
  <c r="AC7" i="1"/>
  <c r="V174" i="1"/>
  <c r="AC174" i="1"/>
  <c r="V166" i="1"/>
  <c r="AC166" i="1"/>
  <c r="V158" i="1"/>
  <c r="AC158" i="1"/>
  <c r="V150" i="1"/>
  <c r="AC150" i="1"/>
  <c r="V142" i="1"/>
  <c r="AC142" i="1"/>
  <c r="V134" i="1"/>
  <c r="AC134" i="1"/>
  <c r="V126" i="1"/>
  <c r="AC126" i="1"/>
  <c r="V118" i="1"/>
  <c r="AC118" i="1"/>
  <c r="V110" i="1"/>
  <c r="AC110" i="1"/>
  <c r="V102" i="1"/>
  <c r="AC102" i="1"/>
  <c r="V94" i="1"/>
  <c r="AC94" i="1"/>
  <c r="V86" i="1"/>
  <c r="AC86" i="1"/>
  <c r="V78" i="1"/>
  <c r="AC78" i="1"/>
  <c r="V70" i="1"/>
  <c r="AC70" i="1"/>
  <c r="V62" i="1"/>
  <c r="AC62" i="1"/>
  <c r="V54" i="1"/>
  <c r="AC54" i="1"/>
  <c r="V46" i="1"/>
  <c r="AC46" i="1"/>
  <c r="V38" i="1"/>
  <c r="AC38" i="1"/>
  <c r="V30" i="1"/>
  <c r="AC30" i="1"/>
  <c r="V22" i="1"/>
  <c r="AC22" i="1"/>
  <c r="V14" i="1"/>
  <c r="AC14" i="1"/>
  <c r="V6" i="1"/>
  <c r="AC6" i="1"/>
  <c r="AC2" i="1"/>
  <c r="X2" i="1"/>
  <c r="M39" i="3"/>
  <c r="L39" i="3"/>
  <c r="K39" i="3"/>
  <c r="M38" i="3"/>
  <c r="L38" i="3"/>
  <c r="K38" i="3"/>
  <c r="M37" i="3"/>
  <c r="L37" i="3"/>
  <c r="K37" i="3"/>
  <c r="M36" i="3"/>
  <c r="L36" i="3"/>
  <c r="K36" i="3"/>
  <c r="M34" i="3"/>
  <c r="L34" i="3"/>
  <c r="K34" i="3"/>
  <c r="P34" i="3"/>
  <c r="O38" i="3"/>
  <c r="O37" i="3"/>
  <c r="O34" i="3"/>
  <c r="P37" i="3"/>
  <c r="N36" i="3"/>
  <c r="P38" i="3"/>
  <c r="O36" i="3"/>
  <c r="N39" i="3"/>
  <c r="N34" i="3"/>
  <c r="N38" i="3"/>
  <c r="P36" i="3"/>
  <c r="O39" i="3"/>
  <c r="N37" i="3"/>
  <c r="P39" i="3"/>
  <c r="K21" i="3"/>
  <c r="L21" i="3"/>
  <c r="M21" i="3"/>
  <c r="O21" i="3"/>
  <c r="P21" i="3"/>
  <c r="N21" i="3"/>
  <c r="K31" i="3"/>
  <c r="L31" i="3"/>
  <c r="M31" i="3"/>
  <c r="K32" i="3"/>
  <c r="L32" i="3"/>
  <c r="M32" i="3"/>
  <c r="K33" i="3"/>
  <c r="L33" i="3"/>
  <c r="M33" i="3"/>
  <c r="K35" i="3"/>
  <c r="L35" i="3"/>
  <c r="M35" i="3"/>
  <c r="K28" i="3"/>
  <c r="L28" i="3"/>
  <c r="M28" i="3"/>
  <c r="K29" i="3"/>
  <c r="L29" i="3"/>
  <c r="M29" i="3"/>
  <c r="M27" i="3"/>
  <c r="L27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K15" i="3"/>
  <c r="L15" i="3"/>
  <c r="M15" i="3"/>
  <c r="K16" i="3"/>
  <c r="L16" i="3"/>
  <c r="M16" i="3"/>
  <c r="K17" i="3"/>
  <c r="L17" i="3"/>
  <c r="M17" i="3"/>
  <c r="K18" i="3"/>
  <c r="L18" i="3"/>
  <c r="M18" i="3"/>
  <c r="K19" i="3"/>
  <c r="L19" i="3"/>
  <c r="M19" i="3"/>
  <c r="K20" i="3"/>
  <c r="L20" i="3"/>
  <c r="M20" i="3"/>
  <c r="L9" i="3"/>
  <c r="M9" i="3"/>
  <c r="K9" i="3"/>
  <c r="P9" i="3"/>
  <c r="P13" i="3"/>
  <c r="N11" i="3"/>
  <c r="O33" i="3"/>
  <c r="P20" i="3"/>
  <c r="P31" i="3"/>
  <c r="O16" i="3"/>
  <c r="O14" i="3"/>
  <c r="N19" i="3"/>
  <c r="O13" i="3"/>
  <c r="N16" i="3"/>
  <c r="N18" i="3"/>
  <c r="O15" i="3"/>
  <c r="P12" i="3"/>
  <c r="N10" i="3"/>
  <c r="P17" i="3"/>
  <c r="P35" i="3"/>
  <c r="O20" i="3"/>
  <c r="N15" i="3"/>
  <c r="P10" i="3"/>
  <c r="N20" i="3"/>
  <c r="N17" i="3"/>
  <c r="O19" i="3"/>
  <c r="P16" i="3"/>
  <c r="O11" i="3"/>
  <c r="O12" i="3"/>
  <c r="O18" i="3"/>
  <c r="N13" i="3"/>
  <c r="O10" i="3"/>
  <c r="P28" i="3"/>
  <c r="P18" i="3"/>
  <c r="O27" i="3"/>
  <c r="N27" i="3"/>
  <c r="O17" i="3"/>
  <c r="P14" i="3"/>
  <c r="N33" i="3"/>
  <c r="P19" i="3"/>
  <c r="P11" i="3"/>
  <c r="O28" i="3"/>
  <c r="P32" i="3"/>
  <c r="N14" i="3"/>
  <c r="N29" i="3"/>
  <c r="N12" i="3"/>
  <c r="N28" i="3"/>
  <c r="O32" i="3"/>
  <c r="N9" i="3"/>
  <c r="N32" i="3"/>
  <c r="O9" i="3"/>
  <c r="P15" i="3"/>
  <c r="P29" i="3"/>
  <c r="N35" i="3"/>
  <c r="O31" i="3"/>
  <c r="P27" i="3"/>
  <c r="O35" i="3"/>
  <c r="O29" i="3"/>
  <c r="P33" i="3"/>
  <c r="N31" i="3"/>
  <c r="P109" i="1"/>
  <c r="Q109" i="1"/>
  <c r="R109" i="1"/>
  <c r="T109" i="1"/>
  <c r="T2" i="1"/>
  <c r="AN2" i="1"/>
</calcChain>
</file>

<file path=xl/sharedStrings.xml><?xml version="1.0" encoding="utf-8"?>
<sst xmlns="http://schemas.openxmlformats.org/spreadsheetml/2006/main" count="6483" uniqueCount="880">
  <si>
    <t>H.Mugo.B.1</t>
  </si>
  <si>
    <t>High</t>
  </si>
  <si>
    <t>Pinus mugo</t>
  </si>
  <si>
    <t>Branch</t>
  </si>
  <si>
    <t>H.Mugo.B.2</t>
  </si>
  <si>
    <t>H.Mugo.B.3</t>
  </si>
  <si>
    <t>H.Mugo.B.4</t>
  </si>
  <si>
    <t>H.Mugo.B.5</t>
  </si>
  <si>
    <t>M.Mugo.B.6</t>
  </si>
  <si>
    <t>Medium</t>
  </si>
  <si>
    <t>M.Mugo.B.7</t>
  </si>
  <si>
    <t>M.Mugo.B.8</t>
  </si>
  <si>
    <t>M.Mugo.B.9</t>
  </si>
  <si>
    <t>M.Mugo.B.10</t>
  </si>
  <si>
    <t>L.Mugo.B.11</t>
  </si>
  <si>
    <t>Low</t>
  </si>
  <si>
    <t>L.Mugo.B.12</t>
  </si>
  <si>
    <t>L.Mugo.B.13</t>
  </si>
  <si>
    <t>L.Mugo.B.14</t>
  </si>
  <si>
    <t>L.Mugo.B.15</t>
  </si>
  <si>
    <t>D.Mugo.B.16</t>
  </si>
  <si>
    <t>Davos</t>
  </si>
  <si>
    <t>D.Mugo.B.17</t>
  </si>
  <si>
    <t>D.Mugo.B.18</t>
  </si>
  <si>
    <t>H.Larix.B.1</t>
  </si>
  <si>
    <t>Larix decidua</t>
  </si>
  <si>
    <t>H.Larix.B.2</t>
  </si>
  <si>
    <t>H.Larix.B.3</t>
  </si>
  <si>
    <t>H.Larix.B.4</t>
  </si>
  <si>
    <t>H.Larix.B.5</t>
  </si>
  <si>
    <t>M.Larix.B.6</t>
  </si>
  <si>
    <t>M.Larix.B.7</t>
  </si>
  <si>
    <t>M.Larix.B.8</t>
  </si>
  <si>
    <t>M.Larix.B.9</t>
  </si>
  <si>
    <t>M.Larix.B.10</t>
  </si>
  <si>
    <t>L.Larix.B.11</t>
  </si>
  <si>
    <t>L.Larix.B.12</t>
  </si>
  <si>
    <t>L.Larix.B.13</t>
  </si>
  <si>
    <t>L.Larix.B.14</t>
  </si>
  <si>
    <t>L.Larix.B.15</t>
  </si>
  <si>
    <t>D.Larix.B.16</t>
  </si>
  <si>
    <t>D.Larix.B.17</t>
  </si>
  <si>
    <t>D.Larix.B.18</t>
  </si>
  <si>
    <t>H.Mugo.L.1</t>
  </si>
  <si>
    <t>Leaves</t>
  </si>
  <si>
    <t>H.Mugo.L.2</t>
  </si>
  <si>
    <t>H.Mugo.L.3</t>
  </si>
  <si>
    <t>H.Mugo.L.4</t>
  </si>
  <si>
    <t>H.Mugo.L.5</t>
  </si>
  <si>
    <t>M.Mugo.L.6</t>
  </si>
  <si>
    <t>M.Mugo.L.7</t>
  </si>
  <si>
    <t>M.Mugo.L.8</t>
  </si>
  <si>
    <t>M.Mugo.L.9</t>
  </si>
  <si>
    <t>M.Mugo.L.10</t>
  </si>
  <si>
    <t>L.Mugo.L.11</t>
  </si>
  <si>
    <t>L.Mugo.L.12</t>
  </si>
  <si>
    <t>L.Mugo.L.13</t>
  </si>
  <si>
    <t>L.Mugo.L.14</t>
  </si>
  <si>
    <t>L.Mugo.L.15</t>
  </si>
  <si>
    <t>D.Mugo.L.16</t>
  </si>
  <si>
    <t>D.Mugo.L.17</t>
  </si>
  <si>
    <t>D.Mugo.L.18</t>
  </si>
  <si>
    <t>H.Larix.L.1</t>
  </si>
  <si>
    <t>H.Larix.L.2</t>
  </si>
  <si>
    <t>H.Larix.L.3</t>
  </si>
  <si>
    <t>H.Larix.L.4</t>
  </si>
  <si>
    <t>H.Larix.L.5</t>
  </si>
  <si>
    <t>M.Larix.L.6</t>
  </si>
  <si>
    <t>M.Larix.L.7</t>
  </si>
  <si>
    <t>M.Larix.L.8</t>
  </si>
  <si>
    <t>M.Larix.L.9</t>
  </si>
  <si>
    <t>M.Larix.L.10</t>
  </si>
  <si>
    <t>L.Larix.L.11</t>
  </si>
  <si>
    <t>L.Larix.L.12</t>
  </si>
  <si>
    <t>L.Larix.L.13</t>
  </si>
  <si>
    <t>L.Larix.L.14</t>
  </si>
  <si>
    <t>L.Larix.L.15</t>
  </si>
  <si>
    <t>D.Larix.L.16</t>
  </si>
  <si>
    <t>D.Larix.L.17</t>
  </si>
  <si>
    <t>D.Larix.L.18</t>
  </si>
  <si>
    <t>H.Mugo.R.1.0.5</t>
  </si>
  <si>
    <t>Roots &lt;0.5</t>
  </si>
  <si>
    <t>H.Mugo.R.2.0.5</t>
  </si>
  <si>
    <t>H.Mugo.R.3.0.5</t>
  </si>
  <si>
    <t>H.Mugo.R.4.0.5</t>
  </si>
  <si>
    <t>H.Mugo.R.5.0.5</t>
  </si>
  <si>
    <t>M.Mugo.R.6.0.5</t>
  </si>
  <si>
    <t>M.Mugo.R.7.0.5</t>
  </si>
  <si>
    <t>M.Mugo.R.8.0.5</t>
  </si>
  <si>
    <t>M.Mugo.R.9.0.5</t>
  </si>
  <si>
    <t>M.Mugo.R.10.0.5</t>
  </si>
  <si>
    <t>L.Mugo.R.11.0.5</t>
  </si>
  <si>
    <t>L.Mugo.R.12.0.5</t>
  </si>
  <si>
    <t>L.Mugo.R.13.0.5</t>
  </si>
  <si>
    <t>L.Mugo.R.14.0.5</t>
  </si>
  <si>
    <t>L.Mugo.R.15.0.5</t>
  </si>
  <si>
    <t>D.Mugo.R.16.0.5</t>
  </si>
  <si>
    <t>D.Mugo.R.17.0.5</t>
  </si>
  <si>
    <t>D.Mugo.R.18.0.5</t>
  </si>
  <si>
    <t>H.Larix.R.1.0.5</t>
  </si>
  <si>
    <t>H.Larix.R.2.0.5</t>
  </si>
  <si>
    <t>H.Larix.R.3.0.5</t>
  </si>
  <si>
    <t>H.Larix.R.4.0.5</t>
  </si>
  <si>
    <t>H.Larix.R.5.0.5</t>
  </si>
  <si>
    <t>M.Larix.R.6.0.5</t>
  </si>
  <si>
    <t>M.Larix.R.7.0.5</t>
  </si>
  <si>
    <t>M.Larix.R.8.0.5</t>
  </si>
  <si>
    <t>M.Larix.R.9.0.5</t>
  </si>
  <si>
    <t>M.Larix.R.10.0.5</t>
  </si>
  <si>
    <t>L.Larix.R.11.0.5</t>
  </si>
  <si>
    <t>L.Larix.R.12.0.5</t>
  </si>
  <si>
    <t>L.Larix.R.13.0.5</t>
  </si>
  <si>
    <t>L.Larix.R.14.0.5</t>
  </si>
  <si>
    <t>L.Larix.R.15.0.5</t>
  </si>
  <si>
    <t>D.Larix.R.16.0.5</t>
  </si>
  <si>
    <t>D.Larix.R.17.0.5</t>
  </si>
  <si>
    <t>D.Larix.R.18.0.5</t>
  </si>
  <si>
    <t>H.Mugo.R.1.0.5_1</t>
  </si>
  <si>
    <t>Roots 0.5-1</t>
  </si>
  <si>
    <t>H.Mugo.R.2.0.5_1</t>
  </si>
  <si>
    <t>H.Mugo.R.3.0.5_1</t>
  </si>
  <si>
    <t>H.Mugo.R.4.0.5_1</t>
  </si>
  <si>
    <t>H.Mugo.R.5.0.5_1</t>
  </si>
  <si>
    <t>M.Mugo.R.6.0.5_1</t>
  </si>
  <si>
    <t>M.Mugo.R.7.0.5_1</t>
  </si>
  <si>
    <t>M.Mugo.R.8.0.5_1</t>
  </si>
  <si>
    <t>M.Mugo.R.9.0.5_1</t>
  </si>
  <si>
    <t>M.Mugo.R.10.0.5_1</t>
  </si>
  <si>
    <t>L.Mugo.R.11.0.5_1</t>
  </si>
  <si>
    <t>L.Mugo.R.12.0.5_1</t>
  </si>
  <si>
    <t>L.Mugo.R.13.0.5_1</t>
  </si>
  <si>
    <t>L.Mugo.R.14.0.5_1</t>
  </si>
  <si>
    <t>L.Mugo.R.15.0.5_1</t>
  </si>
  <si>
    <t>D.Mugo.R.16.0.5_1</t>
  </si>
  <si>
    <t>D.Mugo.R.17.0.5_1</t>
  </si>
  <si>
    <t>D.Mugo.R.18.0.5_1</t>
  </si>
  <si>
    <t>H.Larix.R.1.0.5_1</t>
  </si>
  <si>
    <t>H.Larix.R.2.0.5_1</t>
  </si>
  <si>
    <t>H.Larix.R.3.0.5_1</t>
  </si>
  <si>
    <t>H.Larix.R.4.0.5_1</t>
  </si>
  <si>
    <t>H.Larix.R.5.0.5_1</t>
  </si>
  <si>
    <t>M.Larix.R.6.0.5_1</t>
  </si>
  <si>
    <t>M.Larix.R.7.0.5_1</t>
  </si>
  <si>
    <t>M.Larix.R.8.0.5_1</t>
  </si>
  <si>
    <t>M.Larix.R.9.0.5_1</t>
  </si>
  <si>
    <t>M.Larix.R.10.0.5_1</t>
  </si>
  <si>
    <t>L.Larix.R.11.0.5_1</t>
  </si>
  <si>
    <t>L.Larix.R.12.0.5_1</t>
  </si>
  <si>
    <t>L.Larix.R.13.0.5_1</t>
  </si>
  <si>
    <t>L.Larix.R.14.0.5_1</t>
  </si>
  <si>
    <t>L.Larix.R.15.0.5_1</t>
  </si>
  <si>
    <t>D.Larix.R.16.0.5_1</t>
  </si>
  <si>
    <t>D.Larix.R.17.0.5_1</t>
  </si>
  <si>
    <t>D.Larix.R.18.0.5_1</t>
  </si>
  <si>
    <t>H.Mugo.R.1.1_2</t>
  </si>
  <si>
    <t>Roots 1-2</t>
  </si>
  <si>
    <t>H.Mugo.R.2.1_2</t>
  </si>
  <si>
    <t>H.Mugo.R.3.1_2</t>
  </si>
  <si>
    <t>H.Mugo.R.4.1_2</t>
  </si>
  <si>
    <t>H.Mugo.R.5.1_2</t>
  </si>
  <si>
    <t>M.Mugo.R.6.1_2</t>
  </si>
  <si>
    <t>M.Mugo.R.7.1_2</t>
  </si>
  <si>
    <t>M.Mugo.R.8.1_2</t>
  </si>
  <si>
    <t>M.Mugo.R.9.1_2</t>
  </si>
  <si>
    <t>M.Mugo.R.10.1_2</t>
  </si>
  <si>
    <t>L.Mugo.R.11.1_2</t>
  </si>
  <si>
    <t>L.Mugo.R.12.1_2</t>
  </si>
  <si>
    <t>L.Mugo.R.13.1_2</t>
  </si>
  <si>
    <t>L.Mugo.R.14.1_2</t>
  </si>
  <si>
    <t>L.Mugo.R.15.1_2</t>
  </si>
  <si>
    <t>D.Mugo.R.16.1_2</t>
  </si>
  <si>
    <t>D.Mugo.R.17.1_2</t>
  </si>
  <si>
    <t>D.Mugo.R.18.1_2</t>
  </si>
  <si>
    <t>H.Larix.R.1.1_2</t>
  </si>
  <si>
    <t>H.Larix.R.2.1_2</t>
  </si>
  <si>
    <t>H.Larix.R.3.1_2</t>
  </si>
  <si>
    <t>H.Larix.R.4.1_2</t>
  </si>
  <si>
    <t>H.Larix.R.5.1_2</t>
  </si>
  <si>
    <t>M.Larix.R.6.1_2</t>
  </si>
  <si>
    <t>M.Larix.R.7.1_2</t>
  </si>
  <si>
    <t>M.Larix.R.8.1_2</t>
  </si>
  <si>
    <t>M.Larix.R.9.1_2</t>
  </si>
  <si>
    <t>M.Larix.R.10.1_2</t>
  </si>
  <si>
    <t>L.Larix.R.11.1_2</t>
  </si>
  <si>
    <t>L.Larix.R.12.1_2</t>
  </si>
  <si>
    <t>L.Larix.R.13.1_2</t>
  </si>
  <si>
    <t>L.Larix.R.14.1_2</t>
  </si>
  <si>
    <t>L.Larix.R.15.1_2</t>
  </si>
  <si>
    <t>D.Larix.R.16.1_2</t>
  </si>
  <si>
    <t>D.Larix.R.17.1_2</t>
  </si>
  <si>
    <t>D.Larix.R.18.1_2</t>
  </si>
  <si>
    <t>Sample_ID</t>
  </si>
  <si>
    <t>Level</t>
  </si>
  <si>
    <t>Species</t>
  </si>
  <si>
    <t>Organ</t>
  </si>
  <si>
    <t>Tree_ID</t>
  </si>
  <si>
    <t>Weight_mg</t>
  </si>
  <si>
    <t>Box_HPLC</t>
  </si>
  <si>
    <t>Box_14C</t>
  </si>
  <si>
    <t>Boax_d13C</t>
  </si>
  <si>
    <t>Glucose_mg_g</t>
  </si>
  <si>
    <t>Sucrose_mg_g</t>
  </si>
  <si>
    <t>Fructose_mg_g</t>
  </si>
  <si>
    <t>Starch_mg_g</t>
  </si>
  <si>
    <t>Sugars_d13C_permil</t>
  </si>
  <si>
    <t>Starch_d3C_permil</t>
  </si>
  <si>
    <t>Sugars_D14C_permil</t>
  </si>
  <si>
    <t>Starch_D14C_permil</t>
  </si>
  <si>
    <t>Cellulose_D14C_permil</t>
  </si>
  <si>
    <t>Weight of the sample for analysis (mg)</t>
  </si>
  <si>
    <t>The name of the box with samples for sugars and starch concentration (as saved in M:\projects\Stillberg\Delivery)</t>
  </si>
  <si>
    <t>The name of the box with samples for 14C analysis (as saved in M:\projects\Stillberg\Delivery)</t>
  </si>
  <si>
    <t>The name of the box with samples for 13C analysis (as saved in M:\projects\Stillberg\Delivery)</t>
  </si>
  <si>
    <t>Glucose concentraion (mg/g dry wet)</t>
  </si>
  <si>
    <t>Sucrose concentraion (mg/g dry wet)</t>
  </si>
  <si>
    <t>Fructose concentraion (mg/g dry wet)</t>
  </si>
  <si>
    <t>Starch concentraion (mg/g dry wet)</t>
  </si>
  <si>
    <t>The d13C value of the sugars (‰)</t>
  </si>
  <si>
    <t>The d13C value of the starch (‰)</t>
  </si>
  <si>
    <t>The D14C value of the sugars (‰)</t>
  </si>
  <si>
    <t>The D14C value of the starch (‰)</t>
  </si>
  <si>
    <t>The D14C value of the cellulose (‰)</t>
  </si>
  <si>
    <t>Column name</t>
  </si>
  <si>
    <t>Explanation</t>
  </si>
  <si>
    <t>sorted</t>
  </si>
  <si>
    <t>&lt;0.5mm</t>
  </si>
  <si>
    <t>0.5-1mm</t>
  </si>
  <si>
    <t>1-2 mm</t>
  </si>
  <si>
    <t>Y</t>
  </si>
  <si>
    <t>Y=yes</t>
  </si>
  <si>
    <t>weight in g in metallic container</t>
  </si>
  <si>
    <t>weight in g in glass container</t>
  </si>
  <si>
    <t>Summed weight</t>
  </si>
  <si>
    <t>Box_d13C</t>
  </si>
  <si>
    <t>id.ext.ss</t>
  </si>
  <si>
    <t>id.ext.starch</t>
  </si>
  <si>
    <t>#</t>
  </si>
  <si>
    <t>Daum</t>
  </si>
  <si>
    <t>Name</t>
  </si>
  <si>
    <t>B.Hilman</t>
  </si>
  <si>
    <t>Project</t>
  </si>
  <si>
    <t>Stillberg</t>
  </si>
  <si>
    <t xml:space="preserve">sugar </t>
  </si>
  <si>
    <t>starch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</si>
  <si>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</si>
  <si>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</si>
  <si>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</si>
  <si>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</si>
  <si>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</si>
  <si>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</si>
  <si>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</si>
  <si>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</si>
  <si>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</si>
  <si>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</si>
  <si>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</si>
  <si>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</si>
  <si>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</si>
  <si>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</si>
  <si>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</si>
  <si>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</si>
  <si>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</si>
  <si>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</si>
  <si>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</si>
  <si>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</si>
  <si>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</si>
  <si>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</si>
  <si>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</si>
  <si>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</si>
  <si>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</si>
  <si>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</si>
  <si>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</si>
  <si>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</si>
  <si>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</si>
  <si>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</si>
  <si>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</si>
  <si>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</si>
  <si>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</si>
  <si>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</si>
  <si>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</si>
  <si>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</si>
  <si>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</si>
  <si>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</si>
  <si>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</si>
  <si>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</si>
  <si>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</si>
  <si>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</si>
  <si>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</si>
  <si>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</si>
  <si>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</si>
  <si>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</si>
  <si>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</si>
  <si>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</si>
  <si>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</si>
  <si>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</si>
  <si>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</si>
  <si>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</si>
  <si>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</si>
  <si>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</si>
  <si>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</si>
  <si>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</si>
  <si>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</si>
  <si>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</si>
  <si>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</si>
  <si>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</si>
  <si>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</si>
  <si>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</si>
  <si>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</si>
  <si>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</si>
  <si>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</si>
  <si>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</si>
  <si>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</si>
  <si>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</si>
  <si>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</si>
  <si>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</si>
  <si>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</si>
  <si>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</si>
  <si>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</si>
  <si>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</si>
  <si>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</si>
  <si>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</si>
  <si>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</si>
  <si>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</si>
  <si>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</si>
  <si>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</si>
  <si>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</si>
  <si>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</si>
  <si>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</si>
  <si>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</si>
  <si>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</si>
  <si>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</si>
  <si>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</si>
  <si>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</si>
  <si>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</si>
  <si>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</si>
  <si>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</si>
  <si>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</si>
  <si>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</si>
  <si>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</si>
  <si>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</si>
  <si>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</si>
  <si>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</si>
  <si>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</si>
  <si>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</si>
  <si>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</si>
  <si>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</si>
  <si>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</si>
  <si>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</si>
  <si>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</si>
  <si>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</si>
  <si>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</si>
  <si>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</si>
  <si>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</si>
  <si>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</si>
  <si>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</si>
  <si>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</si>
  <si>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</si>
  <si>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</si>
  <si>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</si>
  <si>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</si>
  <si>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</si>
  <si>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</si>
  <si>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</si>
  <si>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</si>
  <si>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</si>
  <si>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</si>
  <si>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</si>
  <si>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</si>
  <si>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</si>
  <si>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</si>
  <si>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</si>
  <si>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</si>
  <si>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</si>
  <si>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</si>
  <si>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</si>
  <si>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</si>
  <si>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</si>
  <si>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</si>
  <si>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</si>
  <si>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</si>
  <si>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</si>
  <si>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</si>
  <si>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</si>
  <si>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</si>
  <si>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</si>
  <si>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</si>
  <si>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</si>
  <si>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</si>
  <si>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</si>
  <si>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</si>
  <si>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</si>
  <si>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</si>
  <si>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</si>
  <si>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</si>
  <si>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</si>
  <si>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</si>
  <si>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</si>
  <si>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</si>
  <si>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</si>
  <si>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</si>
  <si>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</si>
  <si>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</si>
  <si>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</si>
  <si>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</si>
  <si>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</si>
  <si>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</si>
  <si>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</si>
  <si>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</si>
  <si>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</si>
  <si>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</si>
  <si>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</si>
  <si>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</si>
  <si>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</si>
  <si>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</si>
  <si>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</si>
  <si>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</si>
  <si>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</si>
  <si>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</si>
  <si>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</si>
  <si>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</si>
  <si>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</si>
  <si>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</si>
  <si>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</si>
  <si>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</si>
  <si>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</si>
  <si>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TOC</t>
  </si>
  <si>
    <t>Fractions</t>
  </si>
  <si>
    <t>Sample</t>
  </si>
  <si>
    <t>Box1_03.03.20</t>
  </si>
  <si>
    <t>Box2_06.03.20</t>
  </si>
  <si>
    <t>Box3_13.03.20</t>
  </si>
  <si>
    <t>Box2_25.02.2020_14C_sugar&amp;starch_Stilberg</t>
  </si>
  <si>
    <t>Box4_25.02.2020_14C_sugar&amp;starch_Stilberg</t>
  </si>
  <si>
    <t>Box5_13.03.2020_14C_sugar&amp;starch_Stilberg</t>
  </si>
  <si>
    <t>Box1_25.02.2020_d13_sugar&amp;starch_Stilberg</t>
  </si>
  <si>
    <t>Box6_23.04.2020_d13_sugar&amp;starch_Stilberg</t>
  </si>
  <si>
    <t>Box3_25.02.2020_d13_sugar&amp;starch_Stilberg</t>
  </si>
  <si>
    <t>hplc probe muss noch gemacht werden</t>
  </si>
  <si>
    <t>Results_file_14C</t>
  </si>
  <si>
    <t>Hilman_27</t>
  </si>
  <si>
    <t>TOC_sugars_extraction</t>
  </si>
  <si>
    <t>Total organic C in the water from the sugars extraction</t>
  </si>
  <si>
    <t>H.Mugo.B.1_A</t>
  </si>
  <si>
    <t>H.Mugo.B.1_E</t>
  </si>
  <si>
    <t>H.Mugo.B.2_A</t>
  </si>
  <si>
    <t>H.Mugo.B.2_E</t>
  </si>
  <si>
    <t>H.Mugo.B.3_A</t>
  </si>
  <si>
    <t>H.Mugo.B.3_E</t>
  </si>
  <si>
    <t>H.Mugo.B.4_A</t>
  </si>
  <si>
    <t>H.Mugo.B.4_E</t>
  </si>
  <si>
    <t>H.Mugo.B.5_A</t>
  </si>
  <si>
    <t>H.Mugo.B.5_E</t>
  </si>
  <si>
    <t>M.Mugo.B.6_A</t>
  </si>
  <si>
    <t>M.Mugo.B.6_E</t>
  </si>
  <si>
    <t>M.Mugo.B.7_A</t>
  </si>
  <si>
    <t>M.Mugo.B.7_E</t>
  </si>
  <si>
    <t>M.Mugo.B.8_A</t>
  </si>
  <si>
    <t>M.Mugo.B.8_E</t>
  </si>
  <si>
    <t>M.Mugo.B.9_A</t>
  </si>
  <si>
    <t>M.Mugo.B.9_E</t>
  </si>
  <si>
    <t>M.Mugo.B.10_A</t>
  </si>
  <si>
    <t>M.Mugo.B.10_E</t>
  </si>
  <si>
    <t>L.Mugo.B.11_A</t>
  </si>
  <si>
    <t>L.Mugo.B.11_E</t>
  </si>
  <si>
    <t>L.Mugo.B.12_A</t>
  </si>
  <si>
    <t>L.Mugo.B.12_E</t>
  </si>
  <si>
    <t>L.Mugo.B.13_A</t>
  </si>
  <si>
    <t>L.Mugo.B.13_E</t>
  </si>
  <si>
    <t>L.Mugo.B.14_A</t>
  </si>
  <si>
    <t>L.Mugo.B.14_E</t>
  </si>
  <si>
    <t>L.Mugo.B.15_A</t>
  </si>
  <si>
    <t>L.Mugo.B.15_E</t>
  </si>
  <si>
    <t>D.Mugo.B.16_A</t>
  </si>
  <si>
    <t>D.Mugo.B.16_E</t>
  </si>
  <si>
    <t>D.Mugo.B.17_A</t>
  </si>
  <si>
    <t>D.Mugo.B.17_E</t>
  </si>
  <si>
    <t>D.Mugo.B.18_A</t>
  </si>
  <si>
    <t>D.Mugo.B.18_E</t>
  </si>
  <si>
    <t>H.Larix.B.1_A</t>
  </si>
  <si>
    <t>H.Larix.B.1_E</t>
  </si>
  <si>
    <t>H.Larix.B.2_A</t>
  </si>
  <si>
    <t>H.Larix.B.2_E</t>
  </si>
  <si>
    <t>H.Larix.B.3_A</t>
  </si>
  <si>
    <t>H.Larix.B.3_E</t>
  </si>
  <si>
    <t>H.Larix.B.4_A</t>
  </si>
  <si>
    <t>H.Larix.B.4_E</t>
  </si>
  <si>
    <t>H.Larix.B.5_A</t>
  </si>
  <si>
    <t>H.Larix.B.5_E</t>
  </si>
  <si>
    <t>M.Larix.B.6_A</t>
  </si>
  <si>
    <t>M.Larix.B.6_E</t>
  </si>
  <si>
    <t>M.Larix.B.7_A</t>
  </si>
  <si>
    <t>M.Larix.B.7_E</t>
  </si>
  <si>
    <t>M.Larix.B.8_A</t>
  </si>
  <si>
    <t>M.Larix.B.8_E</t>
  </si>
  <si>
    <t>M.Larix.B.9_A</t>
  </si>
  <si>
    <t>M.Larix.B.9_E</t>
  </si>
  <si>
    <t>M.Larix.B.10_A</t>
  </si>
  <si>
    <t>M.Larix.B.10_E</t>
  </si>
  <si>
    <t>L.Larix.B.11_A</t>
  </si>
  <si>
    <t>L.Larix.B.11_E</t>
  </si>
  <si>
    <t>L.Larix.B.12_A</t>
  </si>
  <si>
    <t>L.Larix.B.12_E</t>
  </si>
  <si>
    <t>L.Larix.B.13_A</t>
  </si>
  <si>
    <t>L.Larix.B.13_E</t>
  </si>
  <si>
    <t>L.Larix.B.14_A</t>
  </si>
  <si>
    <t>L.Larix.B.14_E</t>
  </si>
  <si>
    <t>L.Larix.B.15_A</t>
  </si>
  <si>
    <t>L.Larix.B.15_E</t>
  </si>
  <si>
    <t>D.Larix.B.16_A</t>
  </si>
  <si>
    <t>D.Larix.B.16_E</t>
  </si>
  <si>
    <t>D.Larix.B.17_A</t>
  </si>
  <si>
    <t>D.Larix.B.17_E</t>
  </si>
  <si>
    <t>D.Larix.B.18_A</t>
  </si>
  <si>
    <t>D.Larix.B.18_E</t>
  </si>
  <si>
    <t>H.Mugo.L.1_A</t>
  </si>
  <si>
    <t>H.Mugo.L.1_E</t>
  </si>
  <si>
    <t>H.Mugo.L.2_A</t>
  </si>
  <si>
    <t>H.Mugo.L.2_E</t>
  </si>
  <si>
    <t>H.Mugo.L.3_A</t>
  </si>
  <si>
    <t>H.Mugo.L.3_E</t>
  </si>
  <si>
    <t>H.Mugo.L.4_A</t>
  </si>
  <si>
    <t>H.Mugo.L.4_E</t>
  </si>
  <si>
    <t>H.Mugo.L.5_A</t>
  </si>
  <si>
    <t>H.Mugo.L.5_E</t>
  </si>
  <si>
    <t>M.Mugo.L.6_A</t>
  </si>
  <si>
    <t>M.Mugo.L.6_E</t>
  </si>
  <si>
    <t>M.Mugo.L.7_A</t>
  </si>
  <si>
    <t>M.Mugo.L.7_E</t>
  </si>
  <si>
    <t>M.Mugo.L.8_A</t>
  </si>
  <si>
    <t>M.Mugo.L.8_E</t>
  </si>
  <si>
    <t>M.Mugo.L.9_A</t>
  </si>
  <si>
    <t>M.Mugo.L.9_E</t>
  </si>
  <si>
    <t>M.Mugo.L.10_A</t>
  </si>
  <si>
    <t>M.Mugo.L.10_E</t>
  </si>
  <si>
    <t>L.Mugo.L.11_A</t>
  </si>
  <si>
    <t>L.Mugo.L.11_E</t>
  </si>
  <si>
    <t>L.Mugo.L.12_A</t>
  </si>
  <si>
    <t>L.Mugo.L.12_E</t>
  </si>
  <si>
    <t>L.Mugo.L.13_A</t>
  </si>
  <si>
    <t>L.Mugo.L.13_E</t>
  </si>
  <si>
    <t>L.Mugo.L.14_A</t>
  </si>
  <si>
    <t>L.Mugo.L.14_E</t>
  </si>
  <si>
    <t>L.Mugo.L.15_A</t>
  </si>
  <si>
    <t>L.Mugo.L.15_E</t>
  </si>
  <si>
    <t>D.Mugo.L.16_A</t>
  </si>
  <si>
    <t>D.Mugo.L.16_E</t>
  </si>
  <si>
    <t>D.Mugo.L.17_A</t>
  </si>
  <si>
    <t>D.Mugo.L.17_E</t>
  </si>
  <si>
    <t>D.Mugo.L.18_A</t>
  </si>
  <si>
    <t>D.Mugo.L.18_E</t>
  </si>
  <si>
    <t>H.Larix.L.1_A</t>
  </si>
  <si>
    <t>H.Larix.L.1_E</t>
  </si>
  <si>
    <t>H.Larix.L.2_A</t>
  </si>
  <si>
    <t>H.Larix.L.2_E</t>
  </si>
  <si>
    <t>H.Larix.L.3_A</t>
  </si>
  <si>
    <t>H.Larix.L.3_E</t>
  </si>
  <si>
    <t>H.Larix.L.4_A</t>
  </si>
  <si>
    <t>H.Larix.L.4_E</t>
  </si>
  <si>
    <t>H.Larix.L.5_A</t>
  </si>
  <si>
    <t>H.Larix.L.5_E</t>
  </si>
  <si>
    <t>M.Larix.L.6_A</t>
  </si>
  <si>
    <t>M.Larix.L.6_E</t>
  </si>
  <si>
    <t>M.Larix.L.7_A</t>
  </si>
  <si>
    <t>M.Larix.L.7_E</t>
  </si>
  <si>
    <t>M.Larix.L.8_A</t>
  </si>
  <si>
    <t>M.Larix.L.8_E</t>
  </si>
  <si>
    <t>M.Larix.L.9_A</t>
  </si>
  <si>
    <t>M.Larix.L.9_E</t>
  </si>
  <si>
    <t>M.Larix.L.10_A</t>
  </si>
  <si>
    <t>M.Larix.L.10_E</t>
  </si>
  <si>
    <t>L.Larix.L.11_A</t>
  </si>
  <si>
    <t>L.Larix.L.11_E</t>
  </si>
  <si>
    <t>L.Larix.L.12_A</t>
  </si>
  <si>
    <t>L.Larix.L.12_E</t>
  </si>
  <si>
    <t>L.Larix.L.13_A</t>
  </si>
  <si>
    <t>L.Larix.L.13_E</t>
  </si>
  <si>
    <t>L.Larix.L.14_A</t>
  </si>
  <si>
    <t>L.Larix.L.14_E</t>
  </si>
  <si>
    <t>L.Larix.L.15_A</t>
  </si>
  <si>
    <t>L.Larix.L.15_E</t>
  </si>
  <si>
    <t>D.Larix.L.16_A</t>
  </si>
  <si>
    <t>D.Larix.L.16_E</t>
  </si>
  <si>
    <t>D.Larix.L.17_A</t>
  </si>
  <si>
    <t>D.Larix.L.17_E</t>
  </si>
  <si>
    <t>D.Larix.L.18_A</t>
  </si>
  <si>
    <t>D.Larix.L.18_E</t>
  </si>
  <si>
    <t>H.Mugo.R.1.0.5_A</t>
  </si>
  <si>
    <t>H.Mugo.R.1.0.5_E</t>
  </si>
  <si>
    <t>H.Mugo.R.2.0.5_A</t>
  </si>
  <si>
    <t>H.Mugo.R.2.0.5_E</t>
  </si>
  <si>
    <t>H.Mugo.R.3.0.5_A</t>
  </si>
  <si>
    <t>H.Mugo.R.3.0.5_E</t>
  </si>
  <si>
    <t>H.Mugo.R.4.0.5_A</t>
  </si>
  <si>
    <t>H.Mugo.R.4.0.5_E</t>
  </si>
  <si>
    <t>H.Mugo.R.5.0.5_A</t>
  </si>
  <si>
    <t>H.Mugo.R.5.0.5_E</t>
  </si>
  <si>
    <t>M.Mugo.R.6.0.5_A</t>
  </si>
  <si>
    <t>M.Mugo.R.6.0.5_E</t>
  </si>
  <si>
    <t>M.Mugo.R.7.0.5_A</t>
  </si>
  <si>
    <t>M.Mugo.R.7.0.5_E</t>
  </si>
  <si>
    <t>M.Mugo.R.8.0.5_A</t>
  </si>
  <si>
    <t>M.Mugo.R.8.0.5_E</t>
  </si>
  <si>
    <t>M.Mugo.R.9.0.5_A</t>
  </si>
  <si>
    <t>M.Mugo.R.9.0.5_E</t>
  </si>
  <si>
    <t>M.Mugo.R.10.0.5_A</t>
  </si>
  <si>
    <t>M.Mugo.R.10.0.5_E</t>
  </si>
  <si>
    <t>L.Mugo.R.11.0.5_A</t>
  </si>
  <si>
    <t>L.Mugo.R.11.0.5_E</t>
  </si>
  <si>
    <t>L.Mugo.R.12.0.5_A</t>
  </si>
  <si>
    <t>L.Mugo.R.12.0.5_E</t>
  </si>
  <si>
    <t>L.Mugo.R.13.0.5_A</t>
  </si>
  <si>
    <t>L.Mugo.R.13.0.5_E</t>
  </si>
  <si>
    <t>L.Mugo.R.14.0.5_A</t>
  </si>
  <si>
    <t>L.Mugo.R.14.0.5_E</t>
  </si>
  <si>
    <t>L.Mugo.R.15.0.5_A</t>
  </si>
  <si>
    <t>L.Mugo.R.15.0.5_E</t>
  </si>
  <si>
    <t>D.Mugo.R.16.0.5_A</t>
  </si>
  <si>
    <t>D.Mugo.R.16.0.5_E</t>
  </si>
  <si>
    <t>D.Mugo.R.17.0.5_A</t>
  </si>
  <si>
    <t>D.Mugo.R.17.0.5_E</t>
  </si>
  <si>
    <t>D.Mugo.R.18.0.5_A</t>
  </si>
  <si>
    <t>D.Mugo.R.18.0.5_E</t>
  </si>
  <si>
    <t>H.Larix.R.1.0.5_A</t>
  </si>
  <si>
    <t>H.Larix.R.1.0.5_E</t>
  </si>
  <si>
    <t>H.Larix.R.2.0.5_A</t>
  </si>
  <si>
    <t>H.Larix.R.2.0.5_E</t>
  </si>
  <si>
    <t>H.Larix.R.3.0.5_A</t>
  </si>
  <si>
    <t>H.Larix.R.3.0.5_E</t>
  </si>
  <si>
    <t>H.Larix.R.4.0.5_A</t>
  </si>
  <si>
    <t>H.Larix.R.4.0.5_E</t>
  </si>
  <si>
    <t>H.Larix.R.5.0.5_A</t>
  </si>
  <si>
    <t>H.Larix.R.5.0.5_E</t>
  </si>
  <si>
    <t>M.Larix.R.6.0.5_A</t>
  </si>
  <si>
    <t>M.Larix.R.6.0.5_E</t>
  </si>
  <si>
    <t>M.Larix.R.7.0.5_A</t>
  </si>
  <si>
    <t>M.Larix.R.7.0.5_E</t>
  </si>
  <si>
    <t>M.Larix.R.8.0.5_A</t>
  </si>
  <si>
    <t>M.Larix.R.8.0.5_E</t>
  </si>
  <si>
    <t>M.Larix.R.9.0.5_A</t>
  </si>
  <si>
    <t>M.Larix.R.9.0.5_E</t>
  </si>
  <si>
    <t>M.Larix.R.10.0.5_A</t>
  </si>
  <si>
    <t>M.Larix.R.10.0.5_E</t>
  </si>
  <si>
    <t>L.Larix.R.11.0.5_A</t>
  </si>
  <si>
    <t>L.Larix.R.11.0.5_E</t>
  </si>
  <si>
    <t>L.Larix.R.12.0.5_A</t>
  </si>
  <si>
    <t>L.Larix.R.12.0.5_E</t>
  </si>
  <si>
    <t>L.Larix.R.13.0.5_A</t>
  </si>
  <si>
    <t>L.Larix.R.13.0.5_E</t>
  </si>
  <si>
    <t>L.Larix.R.14.0.5_A</t>
  </si>
  <si>
    <t>L.Larix.R.14.0.5_E</t>
  </si>
  <si>
    <t>L.Larix.R.15.0.5_A</t>
  </si>
  <si>
    <t>L.Larix.R.15.0.5_E</t>
  </si>
  <si>
    <t>D.Larix.R.16.0.5_A</t>
  </si>
  <si>
    <t>D.Larix.R.16.0.5_E</t>
  </si>
  <si>
    <t>D.Larix.R.17.0.5_A</t>
  </si>
  <si>
    <t>D.Larix.R.17.0.5_E</t>
  </si>
  <si>
    <t>D.Larix.R.18.0.5_A</t>
  </si>
  <si>
    <t>D.Larix.R.18.0.5_E</t>
  </si>
  <si>
    <t>H.Mugo.R.1.0.5_1_A</t>
  </si>
  <si>
    <t>H.Mugo.R.1.0.5_1_E</t>
  </si>
  <si>
    <t>H.Mugo.R.2.0.5_1_A</t>
  </si>
  <si>
    <t>H.Mugo.R.2.0.5_1_E</t>
  </si>
  <si>
    <t>H.Mugo.R.3.0.5_1_A</t>
  </si>
  <si>
    <t>H.Mugo.R.3.0.5_1_E</t>
  </si>
  <si>
    <t>H.Mugo.R.4.0.5_1_A</t>
  </si>
  <si>
    <t>H.Mugo.R.4.0.5_1_E</t>
  </si>
  <si>
    <t>H.Mugo.R.5.0.5_1_A</t>
  </si>
  <si>
    <t>H.Mugo.R.5.0.5_1_E</t>
  </si>
  <si>
    <t>M.Mugo.R.6.0.5_1_A</t>
  </si>
  <si>
    <t>M.Mugo.R.6.0.5_1_E</t>
  </si>
  <si>
    <t>M.Mugo.R.7.0.5_1_A</t>
  </si>
  <si>
    <t>M.Mugo.R.7.0.5_1_E</t>
  </si>
  <si>
    <t>M.Mugo.R.8.0.5_1_A</t>
  </si>
  <si>
    <t>M.Mugo.R.8.0.5_1_E</t>
  </si>
  <si>
    <t>M.Mugo.R.9.0.5_1_A</t>
  </si>
  <si>
    <t>M.Mugo.R.9.0.5_1_E</t>
  </si>
  <si>
    <t>M.Mugo.R.10.0.5_1_A</t>
  </si>
  <si>
    <t>M.Mugo.R.10.0.5_1_E</t>
  </si>
  <si>
    <t>L.Mugo.R.11.0.5_1_A</t>
  </si>
  <si>
    <t>L.Mugo.R.11.0.5_1_E</t>
  </si>
  <si>
    <t>L.Mugo.R.12.0.5_1_A</t>
  </si>
  <si>
    <t>L.Mugo.R.12.0.5_1_E</t>
  </si>
  <si>
    <t>L.Mugo.R.13.0.5_1_A</t>
  </si>
  <si>
    <t>L.Mugo.R.13.0.5_1_E</t>
  </si>
  <si>
    <t>L.Mugo.R.14.0.5_1_A</t>
  </si>
  <si>
    <t>L.Mugo.R.14.0.5_1_E</t>
  </si>
  <si>
    <t>L.Mugo.R.15.0.5_1_A</t>
  </si>
  <si>
    <t>L.Mugo.R.15.0.5_1_E</t>
  </si>
  <si>
    <t>D.Mugo.R.16.0.5_1_A</t>
  </si>
  <si>
    <t>D.Mugo.R.16.0.5_1_E</t>
  </si>
  <si>
    <t>D.Mugo.R.17.0.5_1_A</t>
  </si>
  <si>
    <t>D.Mugo.R.17.0.5_1_E</t>
  </si>
  <si>
    <t>D.Mugo.R.18.0.5_1_A</t>
  </si>
  <si>
    <t>D.Mugo.R.18.0.5_1_E</t>
  </si>
  <si>
    <t>H.Larix.R.1.0.5_1_A</t>
  </si>
  <si>
    <t>H.Larix.R.1.0.5_1_E</t>
  </si>
  <si>
    <t>H.Larix.R.2.0.5_1_A</t>
  </si>
  <si>
    <t>H.Larix.R.2.0.5_1_E</t>
  </si>
  <si>
    <t>H.Larix.R.3.0.5_1_A</t>
  </si>
  <si>
    <t>H.Larix.R.3.0.5_1_E</t>
  </si>
  <si>
    <t>H.Larix.R.4.0.5_1_A</t>
  </si>
  <si>
    <t>H.Larix.R.4.0.5_1_E</t>
  </si>
  <si>
    <t>H.Larix.R.5.0.5_1_A</t>
  </si>
  <si>
    <t>H.Larix.R.5.0.5_1_E</t>
  </si>
  <si>
    <t>M.Larix.R.6.0.5_1_A</t>
  </si>
  <si>
    <t>M.Larix.R.6.0.5_1_E</t>
  </si>
  <si>
    <t>M.Larix.R.7.0.5_1_A</t>
  </si>
  <si>
    <t>M.Larix.R.7.0.5_1_E</t>
  </si>
  <si>
    <t>M.Larix.R.8.0.5_1_A</t>
  </si>
  <si>
    <t>M.Larix.R.8.0.5_1_E</t>
  </si>
  <si>
    <t>M.Larix.R.9.0.5_1_A</t>
  </si>
  <si>
    <t>M.Larix.R.9.0.5_1_E</t>
  </si>
  <si>
    <t>M.Larix.R.10.0.5_1_A</t>
  </si>
  <si>
    <t>M.Larix.R.10.0.5_1_E</t>
  </si>
  <si>
    <t>L.Larix.R.11.0.5_1_A</t>
  </si>
  <si>
    <t>L.Larix.R.11.0.5_1_E</t>
  </si>
  <si>
    <t>L.Larix.R.12.0.5_1_A</t>
  </si>
  <si>
    <t>L.Larix.R.12.0.5_1_E</t>
  </si>
  <si>
    <t>L.Larix.R.13.0.5_1_A</t>
  </si>
  <si>
    <t>L.Larix.R.13.0.5_1_E</t>
  </si>
  <si>
    <t>L.Larix.R.14.0.5_1_A</t>
  </si>
  <si>
    <t>L.Larix.R.14.0.5_1_E</t>
  </si>
  <si>
    <t>L.Larix.R.15.0.5_1_A</t>
  </si>
  <si>
    <t>L.Larix.R.15.0.5_1_E</t>
  </si>
  <si>
    <t>D.Larix.R.16.0.5_1_A</t>
  </si>
  <si>
    <t>D.Larix.R.16.0.5_1_E</t>
  </si>
  <si>
    <t>D.Larix.R.17.0.5_1_A</t>
  </si>
  <si>
    <t>D.Larix.R.17.0.5_1_E</t>
  </si>
  <si>
    <t>D.Larix.R.18.0.5_1_A</t>
  </si>
  <si>
    <t>D.Larix.R.18.0.5_1_E</t>
  </si>
  <si>
    <t>H.Mugo.R.1.1_2_A</t>
  </si>
  <si>
    <t>H.Mugo.R.1.1_2_E</t>
  </si>
  <si>
    <t>H.Mugo.R.2.1_2_A</t>
  </si>
  <si>
    <t>H.Mugo.R.2.1_2_E</t>
  </si>
  <si>
    <t>H.Mugo.R.3.1_2_A</t>
  </si>
  <si>
    <t>H.Mugo.R.3.1_2_E</t>
  </si>
  <si>
    <t>H.Mugo.R.4.1_2_A</t>
  </si>
  <si>
    <t>H.Mugo.R.4.1_2_E</t>
  </si>
  <si>
    <t>H.Mugo.R.5.1_2_A</t>
  </si>
  <si>
    <t>H.Mugo.R.5.1_2_E</t>
  </si>
  <si>
    <t>M.Mugo.R.6.1_2_A</t>
  </si>
  <si>
    <t>M.Mugo.R.6.1_2_E</t>
  </si>
  <si>
    <t>M.Mugo.R.7.1_2_A</t>
  </si>
  <si>
    <t>M.Mugo.R.7.1_2_E</t>
  </si>
  <si>
    <t>M.Mugo.R.8.1_2_A</t>
  </si>
  <si>
    <t>M.Mugo.R.8.1_2_E</t>
  </si>
  <si>
    <t>M.Mugo.R.9.1_2_A</t>
  </si>
  <si>
    <t>M.Mugo.R.9.1_2_E</t>
  </si>
  <si>
    <t>M.Mugo.R.10.1_2_A</t>
  </si>
  <si>
    <t>M.Mugo.R.10.1_2_E</t>
  </si>
  <si>
    <t>L.Mugo.R.11.1_2_A</t>
  </si>
  <si>
    <t>L.Mugo.R.11.1_2_E</t>
  </si>
  <si>
    <t>L.Mugo.R.12.1_2_A</t>
  </si>
  <si>
    <t>L.Mugo.R.12.1_2_E</t>
  </si>
  <si>
    <t>L.Mugo.R.13.1_2_A</t>
  </si>
  <si>
    <t>L.Mugo.R.13.1_2_E</t>
  </si>
  <si>
    <t>L.Mugo.R.14.1_2_A</t>
  </si>
  <si>
    <t>L.Mugo.R.14.1_2_E</t>
  </si>
  <si>
    <t>L.Mugo.R.15.1_2_A</t>
  </si>
  <si>
    <t>L.Mugo.R.15.1_2_E</t>
  </si>
  <si>
    <t>D.Mugo.R.16.1_2_A</t>
  </si>
  <si>
    <t>D.Mugo.R.16.1_2_E</t>
  </si>
  <si>
    <t>D.Mugo.R.17.1_2_A</t>
  </si>
  <si>
    <t>D.Mugo.R.17.1_2_E</t>
  </si>
  <si>
    <t>D.Mugo.R.18.1_2_A</t>
  </si>
  <si>
    <t>D.Mugo.R.18.1_2_E</t>
  </si>
  <si>
    <t>H.Larix.R.1.1_2_A</t>
  </si>
  <si>
    <t>H.Larix.R.1.1_2_E</t>
  </si>
  <si>
    <t>H.Larix.R.2.1_2_A</t>
  </si>
  <si>
    <t>H.Larix.R.2.1_2_E</t>
  </si>
  <si>
    <t>H.Larix.R.3.1_2_A</t>
  </si>
  <si>
    <t>H.Larix.R.3.1_2_E</t>
  </si>
  <si>
    <t>H.Larix.R.4.1_2_A</t>
  </si>
  <si>
    <t>H.Larix.R.4.1_2_E</t>
  </si>
  <si>
    <t>H.Larix.R.5.1_2_A</t>
  </si>
  <si>
    <t>H.Larix.R.5.1_2_E</t>
  </si>
  <si>
    <t>M.Larix.R.6.1_2_A</t>
  </si>
  <si>
    <t>M.Larix.R.6.1_2_E</t>
  </si>
  <si>
    <t>M.Larix.R.7.1_2_A</t>
  </si>
  <si>
    <t>M.Larix.R.7.1_2_E</t>
  </si>
  <si>
    <t>M.Larix.R.8.1_2_A</t>
  </si>
  <si>
    <t>M.Larix.R.8.1_2_E</t>
  </si>
  <si>
    <t>M.Larix.R.9.1_2_A</t>
  </si>
  <si>
    <t>M.Larix.R.9.1_2_E</t>
  </si>
  <si>
    <t>M.Larix.R.10.1_2_A</t>
  </si>
  <si>
    <t>M.Larix.R.10.1_2_E</t>
  </si>
  <si>
    <t>L.Larix.R.11.1_2_A</t>
  </si>
  <si>
    <t>L.Larix.R.11.1_2_E</t>
  </si>
  <si>
    <t>L.Larix.R.12.1_2_A</t>
  </si>
  <si>
    <t>L.Larix.R.12.1_2_E</t>
  </si>
  <si>
    <t>L.Larix.R.13.1_2_A</t>
  </si>
  <si>
    <t>L.Larix.R.13.1_2_E</t>
  </si>
  <si>
    <t>L.Larix.R.14.1_2_A</t>
  </si>
  <si>
    <t>L.Larix.R.14.1_2_E</t>
  </si>
  <si>
    <t>L.Larix.R.15.1_2_A</t>
  </si>
  <si>
    <t>L.Larix.R.15.1_2_E</t>
  </si>
  <si>
    <t>D.Larix.R.16.1_2_A</t>
  </si>
  <si>
    <t>D.Larix.R.16.1_2_E</t>
  </si>
  <si>
    <t>D.Larix.R.17.1_2_A</t>
  </si>
  <si>
    <t>D.Larix.R.17.1_2_E</t>
  </si>
  <si>
    <t>D.Larix.R.18.1_2_A</t>
  </si>
  <si>
    <t>D.Larix.R.18.1_2_E</t>
  </si>
  <si>
    <t>Bulk_d13C_permil</t>
  </si>
  <si>
    <t>Starch_d13C_permil</t>
  </si>
  <si>
    <t>Lipids_d13C_permil</t>
  </si>
  <si>
    <t>Water_soluble_d13C_permil</t>
  </si>
  <si>
    <t>Mix</t>
  </si>
  <si>
    <t>nicht gefunden/vorhanden</t>
  </si>
  <si>
    <t>Respired_d13C_permil</t>
  </si>
  <si>
    <t>d15N_bulk</t>
  </si>
  <si>
    <t>N</t>
  </si>
  <si>
    <t>Box_6_05.06.20</t>
  </si>
  <si>
    <t>Box5_09.06.2020_d14C_sugar&amp;starch_Stilberg</t>
  </si>
  <si>
    <t>Box7_09.06.20_d13C_starch&amp;sugar_Stilberg</t>
  </si>
  <si>
    <t>Box20_04.09.20</t>
  </si>
  <si>
    <t>Box16_11.09.2020_14C_sugar&amp;starch_Stilberg</t>
  </si>
  <si>
    <t>Box17_11.09.2020_13C_sugar&amp;starch_Stilberg</t>
  </si>
  <si>
    <t>C%</t>
  </si>
  <si>
    <t>N%</t>
  </si>
  <si>
    <t>C/N</t>
  </si>
  <si>
    <t>Glucose</t>
  </si>
  <si>
    <t>Sucrose</t>
  </si>
  <si>
    <t>Fructose</t>
  </si>
  <si>
    <t>Starch</t>
  </si>
  <si>
    <t>Total_sugars</t>
  </si>
  <si>
    <t>Total_NSC</t>
  </si>
  <si>
    <t>Respired_D14C</t>
  </si>
  <si>
    <t>CO2_efflux_flasks</t>
  </si>
  <si>
    <t>CO2_efflux_Cozir</t>
  </si>
  <si>
    <t>Valley</t>
  </si>
  <si>
    <t>Middle</t>
  </si>
  <si>
    <t>Roots 0.5-1 mm</t>
  </si>
  <si>
    <t>Roots 1-2 mm</t>
  </si>
  <si>
    <t>Roots &lt;0.5 mm</t>
  </si>
  <si>
    <t>Needles</t>
  </si>
  <si>
    <t>Branch wood</t>
  </si>
  <si>
    <t>Elevation</t>
  </si>
  <si>
    <t>name</t>
  </si>
  <si>
    <t>E</t>
  </si>
  <si>
    <t>Slope</t>
  </si>
  <si>
    <t>Elev</t>
  </si>
  <si>
    <t>mugo 10</t>
  </si>
  <si>
    <t>larix 9</t>
  </si>
  <si>
    <t>mugo 8</t>
  </si>
  <si>
    <t>larix 7</t>
  </si>
  <si>
    <t>mugo 6</t>
  </si>
  <si>
    <t>larix 6</t>
  </si>
  <si>
    <t>larix 8</t>
  </si>
  <si>
    <t>mugo 3</t>
  </si>
  <si>
    <t>mugo 5</t>
  </si>
  <si>
    <t>mugo 4</t>
  </si>
  <si>
    <t>larix 5</t>
  </si>
  <si>
    <t>mugo 1</t>
  </si>
  <si>
    <t>larix 2</t>
  </si>
  <si>
    <t>larix 51</t>
  </si>
  <si>
    <t>larix 11</t>
  </si>
  <si>
    <t>larix 13</t>
  </si>
  <si>
    <t>mugo 11</t>
  </si>
  <si>
    <t>mugo 13</t>
  </si>
  <si>
    <t>sample 4 larix 15</t>
  </si>
  <si>
    <t>sample 3 larix 14</t>
  </si>
  <si>
    <t>sample 2 mugo 14</t>
  </si>
  <si>
    <t>Sample 1 near larix 12 Larix 1 larix 2</t>
  </si>
  <si>
    <t>Test 2</t>
  </si>
  <si>
    <t>Test 1</t>
  </si>
  <si>
    <t>none</t>
  </si>
  <si>
    <t>mugo 9</t>
  </si>
  <si>
    <t>Part</t>
  </si>
  <si>
    <t>Roots</t>
  </si>
  <si>
    <t>Cellulose_mg</t>
  </si>
  <si>
    <t>Site</t>
  </si>
  <si>
    <t>Mountain</t>
  </si>
  <si>
    <t>Age_14C</t>
  </si>
  <si>
    <t>Age_chronological</t>
  </si>
  <si>
    <t>CO2_norm</t>
  </si>
  <si>
    <t>Tsoil</t>
  </si>
  <si>
    <t>Tair</t>
  </si>
  <si>
    <t>Shoot</t>
  </si>
  <si>
    <t>Root</t>
  </si>
  <si>
    <t>Shoot_root</t>
  </si>
  <si>
    <t xml:space="preserve">empty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</si>
</sst>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20212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3" fillId="0" borderId="0" xfId="0" applyFont="1"/>
    <xf numFmtId="0" fontId="4" fillId="0" borderId="0" xfId="1" applyFont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2" fontId="0" fillId="0" borderId="0" xfId="0" applyNumberFormat="1"/>
    <xf numFmtId="0" fontId="5" fillId="0" borderId="0" xfId="0" applyFont="1" applyBorder="1" applyAlignment="1">
      <alignment horizontal="left" wrapText="1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0" xfId="0" applyFont="1" applyFill="1" applyBorder="1"/>
    <xf numFmtId="0" fontId="6" fillId="6" borderId="0" xfId="0" applyFont="1" applyFill="1" applyBorder="1"/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8" fillId="0" borderId="0" xfId="0" applyFont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7" fillId="0" borderId="0" xfId="0" applyFont="1" applyBorder="1"/>
    <xf numFmtId="0" fontId="7" fillId="0" borderId="0" xfId="0" applyFont="1" applyFill="1" applyBorder="1"/>
    <xf numFmtId="0" fontId="7" fillId="5" borderId="0" xfId="0" applyFont="1" applyFill="1" applyBorder="1"/>
    <xf numFmtId="0" fontId="7" fillId="5" borderId="0" xfId="0" applyFont="1" applyFill="1" applyBorder="1" applyAlignment="1">
      <alignment horizontal="center"/>
    </xf>
    <xf numFmtId="0" fontId="7" fillId="4" borderId="0" xfId="0" applyFont="1" applyFill="1" applyBorder="1"/>
    <xf numFmtId="0" fontId="7" fillId="4" borderId="0" xfId="0" applyFont="1" applyFill="1" applyBorder="1" applyAlignment="1">
      <alignment horizontal="center"/>
    </xf>
    <xf numFmtId="0" fontId="7" fillId="3" borderId="0" xfId="0" applyFont="1" applyFill="1" applyBorder="1"/>
    <xf numFmtId="0" fontId="7" fillId="3" borderId="0" xfId="0" applyFont="1" applyFill="1" applyBorder="1" applyAlignment="1">
      <alignment horizontal="center"/>
    </xf>
    <xf numFmtId="164" fontId="0" fillId="0" borderId="0" xfId="0" applyNumberFormat="1" applyBorder="1"/>
    <xf numFmtId="2" fontId="1" fillId="0" borderId="0" xfId="0" applyNumberFormat="1" applyFont="1" applyBorder="1"/>
    <xf numFmtId="2" fontId="0" fillId="0" borderId="0" xfId="0" applyNumberFormat="1" applyBorder="1"/>
    <xf numFmtId="0" fontId="0" fillId="5" borderId="0" xfId="0" applyFill="1" applyBorder="1"/>
    <xf numFmtId="0" fontId="0" fillId="0" borderId="0" xfId="0" quotePrefix="1"/>
    <xf numFmtId="0" fontId="9" fillId="0" borderId="0" xfId="0" applyFont="1"/>
    <xf numFmtId="2" fontId="0" fillId="0" borderId="4" xfId="0" applyNumberFormat="1" applyBorder="1"/>
    <xf numFmtId="2" fontId="0" fillId="0" borderId="0" xfId="0" applyNumberFormat="1" applyFont="1" applyFill="1" applyBorder="1"/>
    <xf numFmtId="2" fontId="0" fillId="0" borderId="5" xfId="0" applyNumberFormat="1" applyFont="1" applyBorder="1"/>
    <xf numFmtId="2" fontId="0" fillId="0" borderId="4" xfId="0" applyNumberFormat="1" applyFont="1" applyBorder="1"/>
    <xf numFmtId="2" fontId="0" fillId="0" borderId="0" xfId="0" applyNumberFormat="1" applyFont="1" applyBorder="1"/>
    <xf numFmtId="2" fontId="0" fillId="0" borderId="6" xfId="0" applyNumberFormat="1" applyFont="1" applyBorder="1"/>
    <xf numFmtId="2" fontId="0" fillId="0" borderId="7" xfId="0" applyNumberFormat="1" applyFont="1" applyBorder="1"/>
    <xf numFmtId="2" fontId="0" fillId="0" borderId="8" xfId="0" applyNumberFormat="1" applyFont="1" applyBorder="1"/>
    <xf numFmtId="2" fontId="0" fillId="0" borderId="8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165" fontId="9" fillId="0" borderId="0" xfId="0" applyNumberFormat="1" applyFont="1"/>
    <xf numFmtId="165" fontId="0" fillId="0" borderId="0" xfId="0" applyNumberFormat="1" applyBorder="1"/>
    <xf numFmtId="165" fontId="1" fillId="0" borderId="0" xfId="0" applyNumberFormat="1" applyFont="1" applyBorder="1"/>
    <xf numFmtId="165" fontId="0" fillId="0" borderId="0" xfId="0" applyNumberForma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Sugars/Sugars_conc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C14_results/Starch_D14C_mean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C14_results/Stillberg_celluloe_C14_all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d15N/Stillberg_bulk_d15N_All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C_N_ratio/Hilman_EL5459_DB_repor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espiration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Respiration_tem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Starch/Stillberg_starch_cocn_A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TOC/Stillberg_TOC_al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d13C/Stillberg_bulk_Al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d13C/Stillberg_sugars_Al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d13C/Stillberg_starch_Al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d13C/Stillberg_lipids_All_202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Respiration/Respiration_samples_lis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C14_results/Stillberg_sugars_C14_all_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Sheet4"/>
      <sheetName val="Sheet1"/>
      <sheetName val="Sheet2"/>
      <sheetName val="Sheet3"/>
    </sheetNames>
    <sheetDataSet>
      <sheetData sheetId="0"/>
      <sheetData sheetId="1"/>
      <sheetData sheetId="2">
        <row r="8">
          <cell r="A8" t="str">
            <v>H.Mugo.B.1_A</v>
          </cell>
          <cell r="B8" t="str">
            <v>2020-666</v>
          </cell>
          <cell r="C8">
            <v>1</v>
          </cell>
          <cell r="D8">
            <v>1</v>
          </cell>
          <cell r="E8">
            <v>8.1832999999999991</v>
          </cell>
          <cell r="F8">
            <v>60.380800000000001</v>
          </cell>
          <cell r="G8">
            <v>13.100300000000001</v>
          </cell>
          <cell r="H8">
            <v>5.2083333333333336E-2</v>
          </cell>
          <cell r="I8">
            <v>15</v>
          </cell>
          <cell r="J8" t="str">
            <v>Sample</v>
          </cell>
          <cell r="L8">
            <v>2.694</v>
          </cell>
          <cell r="M8">
            <v>24.534300000000002</v>
          </cell>
          <cell r="N8">
            <v>4.2386999999999997</v>
          </cell>
          <cell r="O8">
            <v>3</v>
          </cell>
          <cell r="R8">
            <v>50.56</v>
          </cell>
          <cell r="S8">
            <v>0.35966178797468346</v>
          </cell>
          <cell r="T8">
            <v>3.44768629084317</v>
          </cell>
          <cell r="U8">
            <v>0.56588657041139234</v>
          </cell>
        </row>
        <row r="9">
          <cell r="A9" t="str">
            <v>H.Mugo.B.2_A</v>
          </cell>
          <cell r="B9" t="str">
            <v>2020-667</v>
          </cell>
          <cell r="C9">
            <v>1</v>
          </cell>
          <cell r="D9">
            <v>2</v>
          </cell>
          <cell r="E9">
            <v>10.357200000000001</v>
          </cell>
          <cell r="F9">
            <v>40.6828</v>
          </cell>
          <cell r="G9">
            <v>17.289899999999999</v>
          </cell>
          <cell r="H9">
            <v>5.2083333333333336E-2</v>
          </cell>
          <cell r="I9">
            <v>15</v>
          </cell>
          <cell r="J9" t="str">
            <v>Sample</v>
          </cell>
          <cell r="L9">
            <v>10.357200000000001</v>
          </cell>
          <cell r="M9">
            <v>40.6828</v>
          </cell>
          <cell r="N9">
            <v>17.289899999999999</v>
          </cell>
          <cell r="O9">
            <v>1</v>
          </cell>
          <cell r="R9">
            <v>50.18</v>
          </cell>
          <cell r="S9">
            <v>0.46440215225189324</v>
          </cell>
          <cell r="T9">
            <v>1.9200832533117416</v>
          </cell>
          <cell r="U9">
            <v>0.77525458349940213</v>
          </cell>
        </row>
        <row r="10">
          <cell r="A10" t="str">
            <v>H.Mugo.B.3_A</v>
          </cell>
          <cell r="B10" t="str">
            <v>2020-668</v>
          </cell>
          <cell r="C10">
            <v>1</v>
          </cell>
          <cell r="D10">
            <v>3</v>
          </cell>
          <cell r="E10">
            <v>1.9938</v>
          </cell>
          <cell r="F10">
            <v>23.023800000000001</v>
          </cell>
          <cell r="G10">
            <v>1.8194999999999999</v>
          </cell>
          <cell r="H10">
            <v>5.2083333333333336E-2</v>
          </cell>
          <cell r="I10">
            <v>15</v>
          </cell>
          <cell r="J10" t="str">
            <v>Sample</v>
          </cell>
          <cell r="L10">
            <v>1.9938</v>
          </cell>
          <cell r="M10">
            <v>23.023800000000001</v>
          </cell>
          <cell r="N10">
            <v>1.8194999999999999</v>
          </cell>
          <cell r="O10">
            <v>1</v>
          </cell>
          <cell r="R10">
            <v>40.51</v>
          </cell>
          <cell r="S10">
            <v>0.11073932362379658</v>
          </cell>
          <cell r="T10">
            <v>1.3460296978207957</v>
          </cell>
          <cell r="U10">
            <v>0.10105838064675389</v>
          </cell>
        </row>
        <row r="11">
          <cell r="A11" t="str">
            <v>H.Mugo.B.4_A</v>
          </cell>
          <cell r="B11" t="str">
            <v>2020-669</v>
          </cell>
          <cell r="C11">
            <v>1</v>
          </cell>
          <cell r="D11">
            <v>4</v>
          </cell>
          <cell r="E11">
            <v>23.5442</v>
          </cell>
          <cell r="F11">
            <v>68.790499999999994</v>
          </cell>
          <cell r="G11">
            <v>36.444099999999999</v>
          </cell>
          <cell r="H11">
            <v>5.2083333333333336E-2</v>
          </cell>
          <cell r="I11">
            <v>15</v>
          </cell>
          <cell r="J11" t="str">
            <v>Sample</v>
          </cell>
          <cell r="L11">
            <v>8.0945</v>
          </cell>
          <cell r="M11">
            <v>30.3278</v>
          </cell>
          <cell r="N11">
            <v>12.434900000000001</v>
          </cell>
          <cell r="O11">
            <v>3</v>
          </cell>
          <cell r="R11">
            <v>50.43</v>
          </cell>
          <cell r="S11">
            <v>1.0834399167162407</v>
          </cell>
          <cell r="T11">
            <v>4.2728050188188771</v>
          </cell>
          <cell r="U11">
            <v>1.6643976799524094</v>
          </cell>
        </row>
        <row r="12">
          <cell r="A12" t="str">
            <v>H.Mugo.B.5_A</v>
          </cell>
          <cell r="B12" t="str">
            <v>2020-670</v>
          </cell>
          <cell r="C12">
            <v>1</v>
          </cell>
          <cell r="D12">
            <v>5</v>
          </cell>
          <cell r="E12">
            <v>4.3113999999999999</v>
          </cell>
          <cell r="F12">
            <v>45.654699999999998</v>
          </cell>
          <cell r="G12">
            <v>7.6825000000000001</v>
          </cell>
          <cell r="H12">
            <v>5.2083333333333336E-2</v>
          </cell>
          <cell r="I12">
            <v>15</v>
          </cell>
          <cell r="J12" t="str">
            <v>Sample</v>
          </cell>
          <cell r="L12">
            <v>4.3113999999999999</v>
          </cell>
          <cell r="M12">
            <v>45.654699999999998</v>
          </cell>
          <cell r="N12">
            <v>7.6825000000000001</v>
          </cell>
          <cell r="O12">
            <v>1</v>
          </cell>
          <cell r="R12">
            <v>50.26</v>
          </cell>
          <cell r="S12">
            <v>0.19300935137286113</v>
          </cell>
          <cell r="T12">
            <v>2.1513094760008693</v>
          </cell>
          <cell r="U12">
            <v>0.34392409470752089</v>
          </cell>
        </row>
        <row r="13">
          <cell r="A13" t="str">
            <v>M.Mugo.B.6_A</v>
          </cell>
          <cell r="B13" t="str">
            <v>2020-671</v>
          </cell>
          <cell r="C13">
            <v>1</v>
          </cell>
          <cell r="D13">
            <v>6</v>
          </cell>
          <cell r="E13">
            <v>3.0346000000000002</v>
          </cell>
          <cell r="F13">
            <v>43.628700000000002</v>
          </cell>
          <cell r="G13">
            <v>6.1492000000000004</v>
          </cell>
          <cell r="H13">
            <v>5.2083333333333336E-2</v>
          </cell>
          <cell r="I13">
            <v>15</v>
          </cell>
          <cell r="J13" t="str">
            <v>Sample</v>
          </cell>
          <cell r="L13">
            <v>3.0346000000000002</v>
          </cell>
          <cell r="M13">
            <v>43.628700000000002</v>
          </cell>
          <cell r="N13">
            <v>6.1492000000000004</v>
          </cell>
          <cell r="O13">
            <v>1</v>
          </cell>
          <cell r="R13">
            <v>50.74</v>
          </cell>
          <cell r="S13">
            <v>0.13456543161214032</v>
          </cell>
          <cell r="T13">
            <v>2.0363934466650799</v>
          </cell>
          <cell r="U13">
            <v>0.27267836026803316</v>
          </cell>
        </row>
        <row r="14">
          <cell r="A14" t="str">
            <v>M.Mugo.B.7_A</v>
          </cell>
          <cell r="B14" t="str">
            <v>2020-672</v>
          </cell>
          <cell r="C14">
            <v>1</v>
          </cell>
          <cell r="D14">
            <v>7</v>
          </cell>
          <cell r="E14">
            <v>5.8201000000000001</v>
          </cell>
          <cell r="F14">
            <v>42.5062</v>
          </cell>
          <cell r="G14">
            <v>9.6506000000000007</v>
          </cell>
          <cell r="H14">
            <v>5.2083333333333336E-2</v>
          </cell>
          <cell r="I14">
            <v>15</v>
          </cell>
          <cell r="J14" t="str">
            <v>Sample</v>
          </cell>
          <cell r="L14">
            <v>5.8201000000000001</v>
          </cell>
          <cell r="M14">
            <v>42.5062</v>
          </cell>
          <cell r="N14">
            <v>9.6506000000000007</v>
          </cell>
          <cell r="O14">
            <v>1</v>
          </cell>
          <cell r="R14">
            <v>50.66</v>
          </cell>
          <cell r="S14">
            <v>0.25849240031583104</v>
          </cell>
          <cell r="T14">
            <v>1.9871331889695807</v>
          </cell>
          <cell r="U14">
            <v>0.42861922621397563</v>
          </cell>
        </row>
        <row r="15">
          <cell r="A15" t="str">
            <v>M.Mugo.B.8_A</v>
          </cell>
          <cell r="B15" t="str">
            <v>2020-673</v>
          </cell>
          <cell r="C15">
            <v>1</v>
          </cell>
          <cell r="D15">
            <v>8</v>
          </cell>
          <cell r="E15">
            <v>9.7980999999999998</v>
          </cell>
          <cell r="F15">
            <v>40.764000000000003</v>
          </cell>
          <cell r="G15">
            <v>13.7089</v>
          </cell>
          <cell r="H15">
            <v>5.2083333333333336E-2</v>
          </cell>
          <cell r="I15">
            <v>15</v>
          </cell>
          <cell r="J15" t="str">
            <v>Sample</v>
          </cell>
          <cell r="L15">
            <v>9.7980999999999998</v>
          </cell>
          <cell r="M15">
            <v>40.764000000000003</v>
          </cell>
          <cell r="N15">
            <v>13.7089</v>
          </cell>
          <cell r="O15">
            <v>1</v>
          </cell>
          <cell r="R15">
            <v>45.25</v>
          </cell>
          <cell r="S15">
            <v>0.48719834254143646</v>
          </cell>
          <cell r="T15">
            <v>2.1335267406220195</v>
          </cell>
          <cell r="U15">
            <v>0.68165801104972379</v>
          </cell>
        </row>
        <row r="16">
          <cell r="A16" t="str">
            <v>M.Mugo.B.9_A</v>
          </cell>
          <cell r="B16" t="str">
            <v>2020-674</v>
          </cell>
          <cell r="C16">
            <v>1</v>
          </cell>
          <cell r="D16">
            <v>9</v>
          </cell>
          <cell r="E16">
            <v>9.5692000000000004</v>
          </cell>
          <cell r="F16">
            <v>67.571899999999999</v>
          </cell>
          <cell r="G16">
            <v>14.9771</v>
          </cell>
          <cell r="H16">
            <v>5.2083333333333336E-2</v>
          </cell>
          <cell r="I16">
            <v>15</v>
          </cell>
          <cell r="J16" t="str">
            <v>Sample</v>
          </cell>
          <cell r="L16">
            <v>2.4866999999999999</v>
          </cell>
          <cell r="M16">
            <v>27.570499999999999</v>
          </cell>
          <cell r="N16">
            <v>5.3247</v>
          </cell>
          <cell r="O16">
            <v>3</v>
          </cell>
          <cell r="R16">
            <v>53.5</v>
          </cell>
          <cell r="S16">
            <v>0.31374252336448599</v>
          </cell>
          <cell r="T16">
            <v>3.6614406263566148</v>
          </cell>
          <cell r="U16">
            <v>0.6718079439252338</v>
          </cell>
        </row>
        <row r="17">
          <cell r="A17" t="str">
            <v>M.Mugo.B.10_A</v>
          </cell>
          <cell r="B17" t="str">
            <v>2020-675</v>
          </cell>
          <cell r="C17">
            <v>1</v>
          </cell>
          <cell r="D17">
            <v>10</v>
          </cell>
          <cell r="E17">
            <v>25.602599999999999</v>
          </cell>
          <cell r="F17">
            <v>48.271999999999998</v>
          </cell>
          <cell r="G17">
            <v>34.834000000000003</v>
          </cell>
          <cell r="H17">
            <v>5.2083333333333336E-2</v>
          </cell>
          <cell r="I17">
            <v>15</v>
          </cell>
          <cell r="J17" t="str">
            <v>Sample</v>
          </cell>
          <cell r="L17">
            <v>25.602599999999999</v>
          </cell>
          <cell r="M17">
            <v>48.271999999999998</v>
          </cell>
          <cell r="N17">
            <v>34.834000000000003</v>
          </cell>
          <cell r="O17">
            <v>1</v>
          </cell>
          <cell r="R17">
            <v>50.27</v>
          </cell>
          <cell r="S17">
            <v>1.1459289834891582</v>
          </cell>
          <cell r="T17">
            <v>2.2741876077769008</v>
          </cell>
          <cell r="U17">
            <v>1.5591108016709767</v>
          </cell>
        </row>
        <row r="18">
          <cell r="A18" t="str">
            <v>L.Mugo.B.11_A</v>
          </cell>
          <cell r="B18" t="str">
            <v>2020-676</v>
          </cell>
          <cell r="C18">
            <v>1</v>
          </cell>
          <cell r="D18">
            <v>11</v>
          </cell>
          <cell r="E18">
            <v>12.6539</v>
          </cell>
          <cell r="F18">
            <v>47.200099999999999</v>
          </cell>
          <cell r="G18">
            <v>19.4682</v>
          </cell>
          <cell r="H18">
            <v>5.2083333333333336E-2</v>
          </cell>
          <cell r="I18">
            <v>15</v>
          </cell>
          <cell r="J18" t="str">
            <v>Sample</v>
          </cell>
          <cell r="L18">
            <v>12.6539</v>
          </cell>
          <cell r="M18">
            <v>47.200099999999999</v>
          </cell>
          <cell r="N18">
            <v>19.4682</v>
          </cell>
          <cell r="O18">
            <v>1</v>
          </cell>
          <cell r="R18">
            <v>51.01</v>
          </cell>
          <cell r="S18">
            <v>0.55815085277396592</v>
          </cell>
          <cell r="T18">
            <v>2.1914293622033871</v>
          </cell>
          <cell r="U18">
            <v>0.85872279945108798</v>
          </cell>
        </row>
        <row r="19">
          <cell r="A19" t="str">
            <v>L.Mugo.B.12_A</v>
          </cell>
          <cell r="B19" t="str">
            <v>2020-677</v>
          </cell>
          <cell r="C19">
            <v>1</v>
          </cell>
          <cell r="D19">
            <v>12</v>
          </cell>
          <cell r="E19">
            <v>11.2613</v>
          </cell>
          <cell r="F19">
            <v>48.627899999999997</v>
          </cell>
          <cell r="G19">
            <v>17.253</v>
          </cell>
          <cell r="H19">
            <v>5.2083333333333336E-2</v>
          </cell>
          <cell r="I19">
            <v>15</v>
          </cell>
          <cell r="J19" t="str">
            <v>Sample</v>
          </cell>
          <cell r="L19">
            <v>11.2613</v>
          </cell>
          <cell r="M19">
            <v>48.627899999999997</v>
          </cell>
          <cell r="N19">
            <v>17.253</v>
          </cell>
          <cell r="O19">
            <v>1</v>
          </cell>
          <cell r="R19">
            <v>50.72</v>
          </cell>
          <cell r="S19">
            <v>0.49956476735015776</v>
          </cell>
          <cell r="T19">
            <v>2.2706288477475627</v>
          </cell>
          <cell r="U19">
            <v>0.76536376182965304</v>
          </cell>
        </row>
        <row r="20">
          <cell r="A20" t="str">
            <v>L.Mugo.B.13_A</v>
          </cell>
          <cell r="B20" t="str">
            <v>2020-678</v>
          </cell>
          <cell r="C20">
            <v>1</v>
          </cell>
          <cell r="D20">
            <v>13</v>
          </cell>
          <cell r="E20">
            <v>10.957599999999999</v>
          </cell>
          <cell r="F20">
            <v>73.297799999999995</v>
          </cell>
          <cell r="G20">
            <v>9.7971000000000004</v>
          </cell>
          <cell r="H20">
            <v>5.2083333333333336E-2</v>
          </cell>
          <cell r="I20">
            <v>15</v>
          </cell>
          <cell r="J20" t="str">
            <v>Sample</v>
          </cell>
          <cell r="L20">
            <v>3.891</v>
          </cell>
          <cell r="M20">
            <v>31.341799999999999</v>
          </cell>
          <cell r="N20">
            <v>4.0388000000000002</v>
          </cell>
          <cell r="O20">
            <v>3</v>
          </cell>
          <cell r="R20">
            <v>48.8</v>
          </cell>
          <cell r="S20">
            <v>0.53820184426229523</v>
          </cell>
          <cell r="T20">
            <v>4.5631552914110429</v>
          </cell>
          <cell r="U20">
            <v>0.55864549180327872</v>
          </cell>
        </row>
        <row r="21">
          <cell r="A21" t="str">
            <v>L.Mugo.B.14_A</v>
          </cell>
          <cell r="B21" t="str">
            <v>2020-679</v>
          </cell>
          <cell r="C21">
            <v>1</v>
          </cell>
          <cell r="D21">
            <v>14</v>
          </cell>
          <cell r="E21">
            <v>6.0320999999999998</v>
          </cell>
          <cell r="F21">
            <v>17.498200000000001</v>
          </cell>
          <cell r="G21">
            <v>5.2785000000000002</v>
          </cell>
          <cell r="H21">
            <v>5.2083333333333336E-2</v>
          </cell>
          <cell r="I21">
            <v>15</v>
          </cell>
          <cell r="J21" t="str">
            <v>Sample</v>
          </cell>
          <cell r="L21">
            <v>6.0320999999999998</v>
          </cell>
          <cell r="M21">
            <v>17.498200000000001</v>
          </cell>
          <cell r="N21">
            <v>5.2785000000000002</v>
          </cell>
          <cell r="O21">
            <v>1</v>
          </cell>
          <cell r="R21">
            <v>50.53</v>
          </cell>
          <cell r="S21">
            <v>0.26859736790025734</v>
          </cell>
          <cell r="T21">
            <v>0.82013238029212876</v>
          </cell>
          <cell r="U21">
            <v>0.23504106471403127</v>
          </cell>
        </row>
        <row r="22">
          <cell r="A22" t="str">
            <v>L.Mugo.B.15_A</v>
          </cell>
          <cell r="B22" t="str">
            <v>2020-680</v>
          </cell>
          <cell r="C22">
            <v>1</v>
          </cell>
          <cell r="D22">
            <v>15</v>
          </cell>
          <cell r="E22">
            <v>24.493500000000001</v>
          </cell>
          <cell r="F22">
            <v>82.736400000000003</v>
          </cell>
          <cell r="G22">
            <v>42.9801</v>
          </cell>
          <cell r="H22">
            <v>5.2083333333333336E-2</v>
          </cell>
          <cell r="I22">
            <v>15</v>
          </cell>
          <cell r="J22" t="str">
            <v>Sample</v>
          </cell>
          <cell r="L22">
            <v>8.6122999999999994</v>
          </cell>
          <cell r="M22">
            <v>39.269799999999996</v>
          </cell>
          <cell r="N22">
            <v>16.8353</v>
          </cell>
          <cell r="O22">
            <v>3</v>
          </cell>
          <cell r="R22">
            <v>50.36</v>
          </cell>
          <cell r="S22">
            <v>1.1543491858617949</v>
          </cell>
          <cell r="T22">
            <v>5.5403104857993526</v>
          </cell>
          <cell r="U22">
            <v>2.2565185663224785</v>
          </cell>
        </row>
        <row r="23">
          <cell r="A23" t="str">
            <v>D.Mugo.B.16_A</v>
          </cell>
          <cell r="B23" t="str">
            <v>2020-681</v>
          </cell>
          <cell r="C23">
            <v>1</v>
          </cell>
          <cell r="D23">
            <v>16</v>
          </cell>
          <cell r="E23">
            <v>20.9998</v>
          </cell>
          <cell r="F23">
            <v>65.6965</v>
          </cell>
          <cell r="G23">
            <v>26.607900000000001</v>
          </cell>
          <cell r="H23">
            <v>5.2083333333333336E-2</v>
          </cell>
          <cell r="I23">
            <v>15</v>
          </cell>
          <cell r="J23" t="str">
            <v>Sample</v>
          </cell>
          <cell r="L23">
            <v>7.3669000000000002</v>
          </cell>
          <cell r="M23">
            <v>29.089099999999998</v>
          </cell>
          <cell r="N23">
            <v>10.786</v>
          </cell>
          <cell r="O23">
            <v>3</v>
          </cell>
          <cell r="R23">
            <v>50.39</v>
          </cell>
          <cell r="S23">
            <v>0.98683419329232003</v>
          </cell>
          <cell r="T23">
            <v>4.101541046011139</v>
          </cell>
          <cell r="U23">
            <v>1.4448402460805714</v>
          </cell>
        </row>
        <row r="24">
          <cell r="A24" t="str">
            <v>D.Mugo.B.17_A</v>
          </cell>
          <cell r="B24" t="str">
            <v>2020-682</v>
          </cell>
          <cell r="C24">
            <v>1</v>
          </cell>
          <cell r="D24">
            <v>17</v>
          </cell>
          <cell r="E24">
            <v>23.463000000000001</v>
          </cell>
          <cell r="F24">
            <v>76.168899999999994</v>
          </cell>
          <cell r="G24">
            <v>37.855800000000002</v>
          </cell>
          <cell r="H24">
            <v>5.2083333333333336E-2</v>
          </cell>
          <cell r="I24">
            <v>15</v>
          </cell>
          <cell r="J24" t="str">
            <v>Sample</v>
          </cell>
          <cell r="L24">
            <v>7.7164000000000001</v>
          </cell>
          <cell r="M24">
            <v>31.3566</v>
          </cell>
          <cell r="N24">
            <v>14.4496</v>
          </cell>
          <cell r="O24">
            <v>3</v>
          </cell>
          <cell r="R24">
            <v>51.86</v>
          </cell>
          <cell r="S24">
            <v>1.0043521018125723</v>
          </cell>
          <cell r="T24">
            <v>4.2959338894610406</v>
          </cell>
          <cell r="U24">
            <v>1.8807327419976863</v>
          </cell>
        </row>
        <row r="25">
          <cell r="A25" t="str">
            <v>D.Mugo.B.18_A</v>
          </cell>
          <cell r="B25" t="str">
            <v>2020-683</v>
          </cell>
          <cell r="C25">
            <v>1</v>
          </cell>
          <cell r="D25">
            <v>18</v>
          </cell>
          <cell r="E25">
            <v>17.921600000000002</v>
          </cell>
          <cell r="F25">
            <v>71.9529</v>
          </cell>
          <cell r="G25">
            <v>22.534199999999998</v>
          </cell>
          <cell r="H25">
            <v>5.2083333333333336E-2</v>
          </cell>
          <cell r="I25">
            <v>15</v>
          </cell>
          <cell r="J25" t="str">
            <v>Sample</v>
          </cell>
          <cell r="L25">
            <v>5.9831000000000003</v>
          </cell>
          <cell r="M25">
            <v>28.9832</v>
          </cell>
          <cell r="N25">
            <v>9.0050000000000008</v>
          </cell>
          <cell r="O25">
            <v>3</v>
          </cell>
          <cell r="R25">
            <v>50.57</v>
          </cell>
          <cell r="S25">
            <v>0.79861429701404008</v>
          </cell>
          <cell r="T25">
            <v>4.0720632571333599</v>
          </cell>
          <cell r="U25">
            <v>1.2019725133478349</v>
          </cell>
        </row>
        <row r="26">
          <cell r="A26" t="str">
            <v>H.Larix.B.1_A</v>
          </cell>
          <cell r="B26" t="str">
            <v>2020-684</v>
          </cell>
          <cell r="C26">
            <v>1</v>
          </cell>
          <cell r="D26">
            <v>19</v>
          </cell>
          <cell r="E26">
            <v>5.2884000000000002</v>
          </cell>
          <cell r="F26">
            <v>30.3262</v>
          </cell>
          <cell r="G26">
            <v>5.5571999999999999</v>
          </cell>
          <cell r="H26">
            <v>5.2083333333333336E-2</v>
          </cell>
          <cell r="I26">
            <v>15</v>
          </cell>
          <cell r="J26" t="str">
            <v>Sample</v>
          </cell>
          <cell r="L26">
            <v>5.2884000000000002</v>
          </cell>
          <cell r="M26">
            <v>30.3262</v>
          </cell>
          <cell r="N26">
            <v>5.5571999999999999</v>
          </cell>
          <cell r="O26">
            <v>1</v>
          </cell>
          <cell r="R26">
            <v>51.44</v>
          </cell>
          <cell r="S26">
            <v>0.23131609642301715</v>
          </cell>
          <cell r="T26">
            <v>1.3962298417325121</v>
          </cell>
          <cell r="U26">
            <v>0.24307348367029555</v>
          </cell>
        </row>
        <row r="27">
          <cell r="A27" t="str">
            <v>H.Larix.B.2_A</v>
          </cell>
          <cell r="B27" t="str">
            <v>2020-685</v>
          </cell>
          <cell r="C27">
            <v>1</v>
          </cell>
          <cell r="D27">
            <v>20</v>
          </cell>
          <cell r="E27">
            <v>14.2136</v>
          </cell>
          <cell r="F27">
            <v>63.024900000000002</v>
          </cell>
          <cell r="G27">
            <v>11.6441</v>
          </cell>
          <cell r="H27">
            <v>5.2083333333333336E-2</v>
          </cell>
          <cell r="I27">
            <v>15</v>
          </cell>
          <cell r="J27" t="str">
            <v>Sample</v>
          </cell>
          <cell r="L27">
            <v>4.9124999999999996</v>
          </cell>
          <cell r="M27">
            <v>27.257200000000001</v>
          </cell>
          <cell r="N27">
            <v>4.6112000000000002</v>
          </cell>
          <cell r="O27">
            <v>3</v>
          </cell>
          <cell r="R27">
            <v>49.18</v>
          </cell>
          <cell r="S27">
            <v>0.67424511996746639</v>
          </cell>
          <cell r="T27">
            <v>3.9378017916263182</v>
          </cell>
          <cell r="U27">
            <v>0.63289141927612858</v>
          </cell>
        </row>
        <row r="28">
          <cell r="A28" t="str">
            <v>H.Larix.B.3_A</v>
          </cell>
          <cell r="B28" t="str">
            <v>2020-686</v>
          </cell>
          <cell r="C28">
            <v>1</v>
          </cell>
          <cell r="D28">
            <v>21</v>
          </cell>
          <cell r="E28">
            <v>15.603400000000001</v>
          </cell>
          <cell r="F28">
            <v>70.178399999999996</v>
          </cell>
          <cell r="G28">
            <v>10.554399999999999</v>
          </cell>
          <cell r="H28">
            <v>5.2083333333333336E-2</v>
          </cell>
          <cell r="I28">
            <v>15</v>
          </cell>
          <cell r="J28" t="str">
            <v>Sample</v>
          </cell>
          <cell r="L28">
            <v>5.3517999999999999</v>
          </cell>
          <cell r="M28">
            <v>30.997399999999999</v>
          </cell>
          <cell r="N28">
            <v>4.4329000000000001</v>
          </cell>
          <cell r="O28">
            <v>3</v>
          </cell>
          <cell r="R28">
            <v>50.52</v>
          </cell>
          <cell r="S28">
            <v>0.71505641330166259</v>
          </cell>
          <cell r="T28">
            <v>4.3593632783469101</v>
          </cell>
          <cell r="U28">
            <v>0.5922817695961996</v>
          </cell>
        </row>
        <row r="29">
          <cell r="A29" t="str">
            <v>H.Larix.B.4_A</v>
          </cell>
          <cell r="B29" t="str">
            <v>2020-687</v>
          </cell>
          <cell r="C29">
            <v>1</v>
          </cell>
          <cell r="D29">
            <v>22</v>
          </cell>
          <cell r="E29">
            <v>20.712199999999999</v>
          </cell>
          <cell r="F29">
            <v>74.929500000000004</v>
          </cell>
          <cell r="G29">
            <v>14.902799999999999</v>
          </cell>
          <cell r="H29">
            <v>5.2083333333333336E-2</v>
          </cell>
          <cell r="I29">
            <v>15</v>
          </cell>
          <cell r="J29" t="str">
            <v>Sample</v>
          </cell>
          <cell r="L29">
            <v>7.2114000000000003</v>
          </cell>
          <cell r="M29">
            <v>33.753399999999999</v>
          </cell>
          <cell r="N29">
            <v>6.2323000000000004</v>
          </cell>
          <cell r="O29">
            <v>3</v>
          </cell>
          <cell r="R29">
            <v>51.01</v>
          </cell>
          <cell r="S29">
            <v>0.95426288962948458</v>
          </cell>
          <cell r="T29">
            <v>4.701358164550232</v>
          </cell>
          <cell r="U29">
            <v>0.82470152911193895</v>
          </cell>
        </row>
        <row r="30">
          <cell r="A30">
            <v>13</v>
          </cell>
          <cell r="B30" t="str">
            <v>2020-688</v>
          </cell>
          <cell r="C30">
            <v>1</v>
          </cell>
          <cell r="D30">
            <v>23</v>
          </cell>
          <cell r="E30">
            <v>16.456600000000002</v>
          </cell>
          <cell r="F30">
            <v>27.985499999999998</v>
          </cell>
          <cell r="G30">
            <v>11.5055</v>
          </cell>
          <cell r="H30">
            <v>5.2083333333333336E-2</v>
          </cell>
          <cell r="I30">
            <v>15</v>
          </cell>
          <cell r="J30" t="e">
            <v>#N/A</v>
          </cell>
          <cell r="K30" t="str">
            <v>Std2_2019_13</v>
          </cell>
          <cell r="L30">
            <v>16.456600000000002</v>
          </cell>
          <cell r="M30">
            <v>27.985499999999998</v>
          </cell>
          <cell r="N30">
            <v>11.5055</v>
          </cell>
          <cell r="O30">
            <v>1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</row>
        <row r="31">
          <cell r="A31" t="str">
            <v>H.Larix.B.5_A</v>
          </cell>
          <cell r="B31" t="str">
            <v>2020-689</v>
          </cell>
          <cell r="C31">
            <v>1</v>
          </cell>
          <cell r="D31">
            <v>24</v>
          </cell>
          <cell r="E31">
            <v>25.272600000000001</v>
          </cell>
          <cell r="F31">
            <v>79.150499999999994</v>
          </cell>
          <cell r="G31">
            <v>9.2212999999999994</v>
          </cell>
          <cell r="H31">
            <v>5.2083333333333336E-2</v>
          </cell>
          <cell r="I31">
            <v>15</v>
          </cell>
          <cell r="J31" t="str">
            <v>Sample</v>
          </cell>
          <cell r="L31">
            <v>8.9530999999999992</v>
          </cell>
          <cell r="M31">
            <v>35.887599999999999</v>
          </cell>
          <cell r="N31">
            <v>3.7452999999999999</v>
          </cell>
          <cell r="O31">
            <v>3</v>
          </cell>
          <cell r="R31">
            <v>50.94</v>
          </cell>
          <cell r="S31">
            <v>1.1863648409893994</v>
          </cell>
          <cell r="T31">
            <v>5.005490147195907</v>
          </cell>
          <cell r="U31">
            <v>0.49628533568904593</v>
          </cell>
        </row>
        <row r="32">
          <cell r="A32" t="str">
            <v>M.Larix.B.6_A</v>
          </cell>
          <cell r="B32" t="str">
            <v>2020-690</v>
          </cell>
          <cell r="C32">
            <v>1</v>
          </cell>
          <cell r="D32">
            <v>25</v>
          </cell>
          <cell r="E32">
            <v>9.5749999999999993</v>
          </cell>
          <cell r="F32">
            <v>68.293000000000006</v>
          </cell>
          <cell r="G32">
            <v>9.1743000000000006</v>
          </cell>
          <cell r="H32">
            <v>5.2083333333333336E-2</v>
          </cell>
          <cell r="I32">
            <v>15</v>
          </cell>
          <cell r="J32" t="str">
            <v>Sample</v>
          </cell>
          <cell r="L32">
            <v>3.1461999999999999</v>
          </cell>
          <cell r="M32">
            <v>28.2182</v>
          </cell>
          <cell r="N32">
            <v>3.3567999999999998</v>
          </cell>
          <cell r="O32">
            <v>3</v>
          </cell>
          <cell r="R32">
            <v>51.06</v>
          </cell>
          <cell r="S32">
            <v>0.4159195064629847</v>
          </cell>
          <cell r="T32">
            <v>3.9265364431802148</v>
          </cell>
          <cell r="U32">
            <v>0.44376028202115153</v>
          </cell>
        </row>
        <row r="33">
          <cell r="A33" t="str">
            <v>M.Larix.B.7_A</v>
          </cell>
          <cell r="B33" t="str">
            <v>2020-691</v>
          </cell>
          <cell r="C33">
            <v>1</v>
          </cell>
          <cell r="D33">
            <v>26</v>
          </cell>
          <cell r="E33">
            <v>8.4468999999999994</v>
          </cell>
          <cell r="F33">
            <v>60.293999999999997</v>
          </cell>
          <cell r="G33">
            <v>6.0868000000000002</v>
          </cell>
          <cell r="H33">
            <v>5.2083333333333336E-2</v>
          </cell>
          <cell r="I33">
            <v>15</v>
          </cell>
          <cell r="J33" t="str">
            <v>Sample</v>
          </cell>
          <cell r="L33">
            <v>2.8254000000000001</v>
          </cell>
          <cell r="M33">
            <v>24.737400000000001</v>
          </cell>
          <cell r="N33">
            <v>2.4348000000000001</v>
          </cell>
          <cell r="O33">
            <v>3</v>
          </cell>
          <cell r="R33">
            <v>50.94</v>
          </cell>
          <cell r="S33">
            <v>0.37439045936395765</v>
          </cell>
          <cell r="T33">
            <v>3.4502951428137871</v>
          </cell>
          <cell r="U33">
            <v>0.3226325088339223</v>
          </cell>
        </row>
        <row r="34">
          <cell r="A34" t="str">
            <v>M.Larix.B.8_A</v>
          </cell>
          <cell r="B34" t="str">
            <v>2020-692</v>
          </cell>
          <cell r="C34">
            <v>1</v>
          </cell>
          <cell r="D34">
            <v>27</v>
          </cell>
          <cell r="E34">
            <v>9.3294999999999995</v>
          </cell>
          <cell r="F34">
            <v>59.1496</v>
          </cell>
          <cell r="G34">
            <v>6.9109999999999996</v>
          </cell>
          <cell r="H34">
            <v>5.2083333333333336E-2</v>
          </cell>
          <cell r="I34">
            <v>15</v>
          </cell>
          <cell r="J34" t="str">
            <v>Sample</v>
          </cell>
          <cell r="L34">
            <v>3.0104000000000002</v>
          </cell>
          <cell r="M34">
            <v>23.760300000000001</v>
          </cell>
          <cell r="N34">
            <v>2.7410999999999999</v>
          </cell>
          <cell r="O34">
            <v>3</v>
          </cell>
          <cell r="R34">
            <v>50.71</v>
          </cell>
          <cell r="S34">
            <v>0.40071386314336427</v>
          </cell>
          <cell r="T34">
            <v>3.3290433085073636</v>
          </cell>
          <cell r="U34">
            <v>0.36486738315914025</v>
          </cell>
        </row>
        <row r="35">
          <cell r="A35" t="str">
            <v>M.Larix.B.9_A</v>
          </cell>
          <cell r="B35" t="str">
            <v>2020-693</v>
          </cell>
          <cell r="C35">
            <v>1</v>
          </cell>
          <cell r="D35">
            <v>28</v>
          </cell>
          <cell r="E35">
            <v>13.9389</v>
          </cell>
          <cell r="F35">
            <v>71.853099999999998</v>
          </cell>
          <cell r="G35">
            <v>12.297800000000001</v>
          </cell>
          <cell r="H35">
            <v>5.2083333333333336E-2</v>
          </cell>
          <cell r="I35">
            <v>15</v>
          </cell>
          <cell r="J35" t="str">
            <v>Sample</v>
          </cell>
          <cell r="L35">
            <v>4.7666000000000004</v>
          </cell>
          <cell r="M35">
            <v>31.009599999999999</v>
          </cell>
          <cell r="N35">
            <v>5.0106999999999999</v>
          </cell>
          <cell r="O35">
            <v>3</v>
          </cell>
          <cell r="R35">
            <v>50.55</v>
          </cell>
          <cell r="S35">
            <v>0.63648961424332351</v>
          </cell>
          <cell r="T35">
            <v>4.3584908651633096</v>
          </cell>
          <cell r="U35">
            <v>0.66908456973293784</v>
          </cell>
        </row>
        <row r="36">
          <cell r="A36" t="str">
            <v>M.Larix.B.10_A</v>
          </cell>
          <cell r="B36" t="str">
            <v>2020-694</v>
          </cell>
          <cell r="C36">
            <v>1</v>
          </cell>
          <cell r="D36">
            <v>29</v>
          </cell>
          <cell r="E36">
            <v>6.3051000000000004</v>
          </cell>
          <cell r="F36">
            <v>45.057299999999998</v>
          </cell>
          <cell r="G36">
            <v>4.4192</v>
          </cell>
          <cell r="H36">
            <v>5.2083333333333336E-2</v>
          </cell>
          <cell r="I36">
            <v>15</v>
          </cell>
          <cell r="J36" t="str">
            <v>Sample</v>
          </cell>
          <cell r="L36">
            <v>6.3051000000000004</v>
          </cell>
          <cell r="M36">
            <v>45.057299999999998</v>
          </cell>
          <cell r="N36">
            <v>4.4192</v>
          </cell>
          <cell r="O36">
            <v>1</v>
          </cell>
          <cell r="R36">
            <v>50.31</v>
          </cell>
          <cell r="S36">
            <v>0.28198121645796065</v>
          </cell>
          <cell r="T36">
            <v>2.1210491260059672</v>
          </cell>
          <cell r="U36">
            <v>0.19763864042933812</v>
          </cell>
        </row>
        <row r="37">
          <cell r="A37" t="str">
            <v>L.Larix.B.11_A</v>
          </cell>
          <cell r="B37" t="str">
            <v>2020-695</v>
          </cell>
          <cell r="C37">
            <v>1</v>
          </cell>
          <cell r="D37">
            <v>30</v>
          </cell>
          <cell r="E37">
            <v>14.057</v>
          </cell>
          <cell r="F37">
            <v>46.305500000000002</v>
          </cell>
          <cell r="G37">
            <v>7.0666000000000002</v>
          </cell>
          <cell r="H37">
            <v>5.2083333333333336E-2</v>
          </cell>
          <cell r="I37">
            <v>15</v>
          </cell>
          <cell r="J37" t="str">
            <v>Sample</v>
          </cell>
          <cell r="L37">
            <v>14.057</v>
          </cell>
          <cell r="M37">
            <v>46.305500000000002</v>
          </cell>
          <cell r="N37">
            <v>7.0666000000000002</v>
          </cell>
          <cell r="O37">
            <v>1</v>
          </cell>
          <cell r="R37">
            <v>49.57</v>
          </cell>
          <cell r="S37">
            <v>0.63805224934436156</v>
          </cell>
          <cell r="T37">
            <v>2.2123484999037299</v>
          </cell>
          <cell r="U37">
            <v>0.32075549727657854</v>
          </cell>
        </row>
        <row r="38">
          <cell r="A38" t="str">
            <v>L.Larix.B.12_A</v>
          </cell>
          <cell r="B38" t="str">
            <v>2020-696</v>
          </cell>
          <cell r="C38">
            <v>1</v>
          </cell>
          <cell r="D38">
            <v>31</v>
          </cell>
          <cell r="E38">
            <v>6.7634999999999996</v>
          </cell>
          <cell r="F38">
            <v>56.078200000000002</v>
          </cell>
          <cell r="G38">
            <v>5.1558000000000002</v>
          </cell>
          <cell r="H38">
            <v>5.2083333333333336E-2</v>
          </cell>
          <cell r="I38">
            <v>15</v>
          </cell>
          <cell r="J38" t="str">
            <v>Sample</v>
          </cell>
          <cell r="L38">
            <v>6.7634999999999996</v>
          </cell>
          <cell r="M38">
            <v>56.078200000000002</v>
          </cell>
          <cell r="N38">
            <v>5.1558000000000002</v>
          </cell>
          <cell r="O38">
            <v>1</v>
          </cell>
          <cell r="R38">
            <v>51.72</v>
          </cell>
          <cell r="S38">
            <v>0.29423578886310903</v>
          </cell>
          <cell r="T38">
            <v>2.567884170172702</v>
          </cell>
          <cell r="U38">
            <v>0.2242952436194896</v>
          </cell>
        </row>
        <row r="39">
          <cell r="A39" t="str">
            <v>L.Larix.B.13_A</v>
          </cell>
          <cell r="B39" t="str">
            <v>2020-697</v>
          </cell>
          <cell r="C39">
            <v>1</v>
          </cell>
          <cell r="D39">
            <v>32</v>
          </cell>
          <cell r="E39">
            <v>6.9683000000000002</v>
          </cell>
          <cell r="F39">
            <v>38.124200000000002</v>
          </cell>
          <cell r="G39">
            <v>3.2667000000000002</v>
          </cell>
          <cell r="H39">
            <v>5.2083333333333336E-2</v>
          </cell>
          <cell r="I39">
            <v>15</v>
          </cell>
          <cell r="J39" t="str">
            <v>Sample</v>
          </cell>
          <cell r="L39">
            <v>6.9683000000000002</v>
          </cell>
          <cell r="M39">
            <v>38.124200000000002</v>
          </cell>
          <cell r="N39">
            <v>3.2667000000000002</v>
          </cell>
          <cell r="O39">
            <v>1</v>
          </cell>
          <cell r="R39">
            <v>50.19</v>
          </cell>
          <cell r="S39">
            <v>0.31238643156007179</v>
          </cell>
          <cell r="T39">
            <v>1.7989679437244521</v>
          </cell>
          <cell r="U39">
            <v>0.14644500896592949</v>
          </cell>
        </row>
        <row r="40">
          <cell r="A40" t="str">
            <v>L.Larix.B.14_A</v>
          </cell>
          <cell r="B40" t="str">
            <v>2020-698</v>
          </cell>
          <cell r="C40">
            <v>1</v>
          </cell>
          <cell r="D40">
            <v>33</v>
          </cell>
          <cell r="E40">
            <v>29.1797</v>
          </cell>
          <cell r="F40">
            <v>43.621600000000001</v>
          </cell>
          <cell r="G40">
            <v>23.156199999999998</v>
          </cell>
          <cell r="H40">
            <v>5.2083333333333336E-2</v>
          </cell>
          <cell r="I40">
            <v>15</v>
          </cell>
          <cell r="J40" t="str">
            <v>Sample</v>
          </cell>
          <cell r="L40">
            <v>29.1797</v>
          </cell>
          <cell r="M40">
            <v>43.621600000000001</v>
          </cell>
          <cell r="N40">
            <v>23.156199999999998</v>
          </cell>
          <cell r="O40">
            <v>1</v>
          </cell>
          <cell r="R40">
            <v>51.21</v>
          </cell>
          <cell r="S40">
            <v>1.2820606326889279</v>
          </cell>
          <cell r="T40">
            <v>2.0173752866862076</v>
          </cell>
          <cell r="U40">
            <v>1.0174077328646747</v>
          </cell>
        </row>
        <row r="41">
          <cell r="A41" t="str">
            <v>L.Larix.B.15_A</v>
          </cell>
          <cell r="B41" t="str">
            <v>2020-699</v>
          </cell>
          <cell r="C41">
            <v>1</v>
          </cell>
          <cell r="D41">
            <v>34</v>
          </cell>
          <cell r="E41">
            <v>20.433599999999998</v>
          </cell>
          <cell r="F41">
            <v>69.717799999999997</v>
          </cell>
          <cell r="G41">
            <v>16.982800000000001</v>
          </cell>
          <cell r="H41">
            <v>5.2083333333333336E-2</v>
          </cell>
          <cell r="I41">
            <v>15</v>
          </cell>
          <cell r="J41" t="str">
            <v>Sample</v>
          </cell>
          <cell r="L41">
            <v>7.4282000000000004</v>
          </cell>
          <cell r="M41">
            <v>35.0642</v>
          </cell>
          <cell r="N41">
            <v>8.8625000000000007</v>
          </cell>
          <cell r="O41">
            <v>3</v>
          </cell>
          <cell r="R41">
            <v>51.27</v>
          </cell>
          <cell r="S41">
            <v>0.97796664716208315</v>
          </cell>
          <cell r="T41">
            <v>4.8591661944369369</v>
          </cell>
          <cell r="U41">
            <v>1.1668007606787596</v>
          </cell>
        </row>
        <row r="42">
          <cell r="A42" t="str">
            <v>D.Larix.B.16_A</v>
          </cell>
          <cell r="B42" t="str">
            <v>2020-700</v>
          </cell>
          <cell r="C42">
            <v>1</v>
          </cell>
          <cell r="D42">
            <v>35</v>
          </cell>
          <cell r="E42">
            <v>12.238200000000001</v>
          </cell>
          <cell r="F42">
            <v>78.917900000000003</v>
          </cell>
          <cell r="G42">
            <v>8.9640000000000004</v>
          </cell>
          <cell r="H42">
            <v>5.2083333333333336E-2</v>
          </cell>
          <cell r="I42">
            <v>15</v>
          </cell>
          <cell r="J42" t="str">
            <v>Sample</v>
          </cell>
          <cell r="L42">
            <v>3.5222000000000002</v>
          </cell>
          <cell r="M42">
            <v>40.761099999999999</v>
          </cell>
          <cell r="N42">
            <v>4.4705000000000004</v>
          </cell>
          <cell r="O42">
            <v>3</v>
          </cell>
          <cell r="R42">
            <v>51.26</v>
          </cell>
          <cell r="S42">
            <v>0.46380901287553661</v>
          </cell>
          <cell r="T42">
            <v>5.6497395762627534</v>
          </cell>
          <cell r="U42">
            <v>0.58868269605930557</v>
          </cell>
        </row>
        <row r="43">
          <cell r="A43" t="str">
            <v>D.Larix.B.17_A</v>
          </cell>
          <cell r="B43" t="str">
            <v>2020-701</v>
          </cell>
          <cell r="C43">
            <v>1</v>
          </cell>
          <cell r="D43">
            <v>36</v>
          </cell>
          <cell r="E43">
            <v>7.4535999999999998</v>
          </cell>
          <cell r="F43">
            <v>54.751800000000003</v>
          </cell>
          <cell r="G43">
            <v>3.5659999999999998</v>
          </cell>
          <cell r="H43">
            <v>5.2083333333333336E-2</v>
          </cell>
          <cell r="I43">
            <v>15</v>
          </cell>
          <cell r="J43" t="str">
            <v>Sample</v>
          </cell>
          <cell r="L43">
            <v>2.0548999999999999</v>
          </cell>
          <cell r="M43">
            <v>23.760300000000001</v>
          </cell>
          <cell r="N43">
            <v>1.7316</v>
          </cell>
          <cell r="O43">
            <v>3</v>
          </cell>
          <cell r="R43">
            <v>50.46</v>
          </cell>
          <cell r="S43">
            <v>0.2748825802615934</v>
          </cell>
          <cell r="T43">
            <v>3.3455367850655646</v>
          </cell>
          <cell r="U43">
            <v>0.23163495838287756</v>
          </cell>
        </row>
        <row r="44">
          <cell r="A44" t="str">
            <v>D.Larix.B.18_A</v>
          </cell>
          <cell r="B44" t="str">
            <v>2020-702</v>
          </cell>
          <cell r="C44">
            <v>1</v>
          </cell>
          <cell r="D44">
            <v>37</v>
          </cell>
          <cell r="E44">
            <v>16.946000000000002</v>
          </cell>
          <cell r="F44">
            <v>89.772199999999998</v>
          </cell>
          <cell r="G44">
            <v>16.494299999999999</v>
          </cell>
          <cell r="H44">
            <v>5.2083333333333336E-2</v>
          </cell>
          <cell r="I44">
            <v>15</v>
          </cell>
          <cell r="J44" t="str">
            <v>Sample</v>
          </cell>
          <cell r="L44">
            <v>4.7074999999999996</v>
          </cell>
          <cell r="M44">
            <v>43.633499999999998</v>
          </cell>
          <cell r="N44">
            <v>6.5358999999999998</v>
          </cell>
          <cell r="O44">
            <v>3</v>
          </cell>
          <cell r="R44">
            <v>50.34</v>
          </cell>
          <cell r="S44">
            <v>0.63122020262216905</v>
          </cell>
          <cell r="T44">
            <v>6.1584011565352093</v>
          </cell>
          <cell r="U44">
            <v>0.87638706793802146</v>
          </cell>
        </row>
        <row r="45">
          <cell r="A45" t="str">
            <v>Blank</v>
          </cell>
          <cell r="B45" t="str">
            <v>2020-703</v>
          </cell>
          <cell r="C45">
            <v>1</v>
          </cell>
          <cell r="D45">
            <v>38</v>
          </cell>
          <cell r="E45" t="str">
            <v>n.a.</v>
          </cell>
          <cell r="F45" t="str">
            <v>n.a.</v>
          </cell>
          <cell r="G45" t="str">
            <v>n.a.</v>
          </cell>
          <cell r="H45">
            <v>5.2083333333333336E-2</v>
          </cell>
          <cell r="I45">
            <v>15</v>
          </cell>
          <cell r="J45" t="str">
            <v>Blank</v>
          </cell>
          <cell r="L45" t="str">
            <v>n.a.</v>
          </cell>
          <cell r="M45" t="str">
            <v>n.a.</v>
          </cell>
          <cell r="N45" t="str">
            <v>n.a.</v>
          </cell>
          <cell r="O45">
            <v>1</v>
          </cell>
          <cell r="R45" t="e">
            <v>#N/A</v>
          </cell>
          <cell r="S45" t="e">
            <v>#VALUE!</v>
          </cell>
          <cell r="T45" t="e">
            <v>#VALUE!</v>
          </cell>
          <cell r="U45" t="e">
            <v>#VALUE!</v>
          </cell>
        </row>
        <row r="46">
          <cell r="A46">
            <v>19</v>
          </cell>
          <cell r="B46" t="str">
            <v>2020-704</v>
          </cell>
          <cell r="C46">
            <v>1</v>
          </cell>
          <cell r="D46">
            <v>39</v>
          </cell>
          <cell r="E46">
            <v>16.130099999999999</v>
          </cell>
          <cell r="F46">
            <v>23.383800000000001</v>
          </cell>
          <cell r="G46">
            <v>10.235200000000001</v>
          </cell>
          <cell r="H46">
            <v>5.2083333333333336E-2</v>
          </cell>
          <cell r="I46">
            <v>15</v>
          </cell>
          <cell r="J46" t="e">
            <v>#N/A</v>
          </cell>
          <cell r="K46" t="str">
            <v>Std3_2019_19</v>
          </cell>
          <cell r="L46">
            <v>16.130099999999999</v>
          </cell>
          <cell r="M46">
            <v>23.383800000000001</v>
          </cell>
          <cell r="N46">
            <v>10.235200000000001</v>
          </cell>
          <cell r="O46">
            <v>1</v>
          </cell>
          <cell r="R46" t="e">
            <v>#N/A</v>
          </cell>
          <cell r="S46" t="e">
            <v>#N/A</v>
          </cell>
          <cell r="T46" t="e">
            <v>#N/A</v>
          </cell>
          <cell r="U46" t="e">
            <v>#N/A</v>
          </cell>
        </row>
        <row r="47">
          <cell r="A47" t="str">
            <v>Glucose3_17.09.2019</v>
          </cell>
          <cell r="B47" t="str">
            <v>2020-705</v>
          </cell>
          <cell r="C47">
            <v>1</v>
          </cell>
          <cell r="D47">
            <v>40</v>
          </cell>
          <cell r="E47">
            <v>5.7893999999999997</v>
          </cell>
          <cell r="F47" t="str">
            <v>n.a.</v>
          </cell>
          <cell r="G47" t="str">
            <v>n.a.</v>
          </cell>
          <cell r="H47">
            <v>0</v>
          </cell>
          <cell r="I47">
            <v>1</v>
          </cell>
          <cell r="J47" t="str">
            <v>Gluc 3</v>
          </cell>
          <cell r="L47">
            <v>5.7893999999999997</v>
          </cell>
          <cell r="M47" t="str">
            <v>n.a.</v>
          </cell>
          <cell r="N47" t="str">
            <v>n.a.</v>
          </cell>
          <cell r="O47">
            <v>1</v>
          </cell>
          <cell r="R47" t="e">
            <v>#N/A</v>
          </cell>
          <cell r="S47" t="e">
            <v>#N/A</v>
          </cell>
          <cell r="T47" t="e">
            <v>#VALUE!</v>
          </cell>
          <cell r="U47" t="e">
            <v>#VALUE!</v>
          </cell>
        </row>
        <row r="48">
          <cell r="A48" t="str">
            <v>Iris_Testprobe_roots</v>
          </cell>
          <cell r="B48" t="str">
            <v>Iris_Testprobe_roots</v>
          </cell>
          <cell r="C48">
            <v>1</v>
          </cell>
          <cell r="D48">
            <v>0</v>
          </cell>
          <cell r="E48">
            <v>9.3309999999999995</v>
          </cell>
          <cell r="F48">
            <v>37.0715</v>
          </cell>
          <cell r="G48">
            <v>8.8275000000000006</v>
          </cell>
          <cell r="H48">
            <v>0</v>
          </cell>
          <cell r="I48">
            <v>1</v>
          </cell>
          <cell r="J48" t="str">
            <v>Iris_Testprobe_roots</v>
          </cell>
          <cell r="L48">
            <v>9.3309999999999995</v>
          </cell>
          <cell r="M48">
            <v>37.0715</v>
          </cell>
          <cell r="N48">
            <v>8.8275000000000006</v>
          </cell>
          <cell r="O48">
            <v>1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</row>
        <row r="49">
          <cell r="A49" t="str">
            <v>Iris_Testprobe_roots</v>
          </cell>
          <cell r="B49" t="str">
            <v>Iris_Testprobe_roots</v>
          </cell>
          <cell r="C49">
            <v>1</v>
          </cell>
          <cell r="D49">
            <v>0</v>
          </cell>
          <cell r="E49">
            <v>9.3040000000000003</v>
          </cell>
          <cell r="F49">
            <v>36.894799999999996</v>
          </cell>
          <cell r="G49">
            <v>8.2978000000000005</v>
          </cell>
          <cell r="H49">
            <v>0</v>
          </cell>
          <cell r="I49">
            <v>1</v>
          </cell>
          <cell r="J49" t="str">
            <v>Iris_Testprobe_roots</v>
          </cell>
          <cell r="L49">
            <v>9.3040000000000003</v>
          </cell>
          <cell r="M49">
            <v>36.894799999999996</v>
          </cell>
          <cell r="N49">
            <v>8.2978000000000005</v>
          </cell>
          <cell r="O49">
            <v>1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</row>
        <row r="50">
          <cell r="A50" t="str">
            <v>L.Mugo.B.14_A</v>
          </cell>
          <cell r="B50" t="str">
            <v>2020-679</v>
          </cell>
          <cell r="C50">
            <v>1</v>
          </cell>
          <cell r="D50">
            <v>14</v>
          </cell>
          <cell r="E50">
            <v>6.0530999999999997</v>
          </cell>
          <cell r="F50">
            <v>18.188800000000001</v>
          </cell>
          <cell r="G50">
            <v>5.0815000000000001</v>
          </cell>
          <cell r="H50">
            <v>5.2083333333333336E-2</v>
          </cell>
          <cell r="I50">
            <v>15</v>
          </cell>
          <cell r="J50" t="str">
            <v>Sample</v>
          </cell>
          <cell r="L50">
            <v>6.0530999999999997</v>
          </cell>
          <cell r="M50">
            <v>18.188800000000001</v>
          </cell>
          <cell r="N50">
            <v>5.0815000000000001</v>
          </cell>
          <cell r="O50">
            <v>1</v>
          </cell>
          <cell r="R50">
            <v>50.53</v>
          </cell>
          <cell r="S50">
            <v>0.2695324559667524</v>
          </cell>
          <cell r="T50">
            <v>0.85250047654372851</v>
          </cell>
          <cell r="U50">
            <v>0.22626904809024345</v>
          </cell>
        </row>
        <row r="51">
          <cell r="A51" t="str">
            <v>M.Larix.B.7_A</v>
          </cell>
          <cell r="B51" t="str">
            <v>2020-691</v>
          </cell>
          <cell r="C51">
            <v>1</v>
          </cell>
          <cell r="D51">
            <v>26</v>
          </cell>
          <cell r="E51">
            <v>8.7326999999999995</v>
          </cell>
          <cell r="F51">
            <v>59.774900000000002</v>
          </cell>
          <cell r="G51">
            <v>6.1153000000000004</v>
          </cell>
          <cell r="H51">
            <v>5.2083333333333336E-2</v>
          </cell>
          <cell r="I51">
            <v>15</v>
          </cell>
          <cell r="J51" t="str">
            <v>Sample</v>
          </cell>
          <cell r="L51">
            <v>2.8254000000000001</v>
          </cell>
          <cell r="M51">
            <v>24.737400000000001</v>
          </cell>
          <cell r="N51">
            <v>2.4348000000000001</v>
          </cell>
          <cell r="O51">
            <v>3</v>
          </cell>
          <cell r="R51">
            <v>50.94</v>
          </cell>
          <cell r="S51">
            <v>0.37439045936395765</v>
          </cell>
          <cell r="T51">
            <v>3.4502951428137871</v>
          </cell>
          <cell r="U51">
            <v>0.3226325088339223</v>
          </cell>
        </row>
        <row r="52">
          <cell r="A52" t="str">
            <v>Box 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 t="str">
            <v>Sample</v>
          </cell>
          <cell r="K52" t="str">
            <v>Box 4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R52" t="e">
            <v>#N/A</v>
          </cell>
        </row>
        <row r="53">
          <cell r="A53" t="str">
            <v>H.Mugo.L.1_A</v>
          </cell>
          <cell r="B53" t="str">
            <v>2020-706</v>
          </cell>
          <cell r="C53">
            <v>2</v>
          </cell>
          <cell r="D53">
            <v>1</v>
          </cell>
          <cell r="E53" t="str">
            <v>n.a.</v>
          </cell>
          <cell r="F53" t="str">
            <v>n.a.</v>
          </cell>
          <cell r="G53" t="str">
            <v>n.a.</v>
          </cell>
          <cell r="H53">
            <v>5.5555555555555552E-2</v>
          </cell>
          <cell r="I53">
            <v>1</v>
          </cell>
          <cell r="J53" t="str">
            <v>Sample</v>
          </cell>
          <cell r="L53">
            <v>9.3820999999999994</v>
          </cell>
          <cell r="M53">
            <v>35.4846</v>
          </cell>
          <cell r="N53">
            <v>6.7344999999999997</v>
          </cell>
          <cell r="O53" t="str">
            <v>30</v>
          </cell>
          <cell r="R53">
            <v>50.32</v>
          </cell>
          <cell r="S53">
            <v>0.83901927662957076</v>
          </cell>
          <cell r="T53">
            <v>3.340174516747505</v>
          </cell>
          <cell r="U53">
            <v>0.60225059618441956</v>
          </cell>
        </row>
        <row r="54">
          <cell r="A54" t="str">
            <v>H.Mugo.L.2_A</v>
          </cell>
          <cell r="B54" t="str">
            <v>2020-707</v>
          </cell>
          <cell r="C54">
            <v>2</v>
          </cell>
          <cell r="D54">
            <v>2</v>
          </cell>
          <cell r="E54">
            <v>10.715400000000001</v>
          </cell>
          <cell r="F54">
            <v>48.6188</v>
          </cell>
          <cell r="G54">
            <v>14.898199999999999</v>
          </cell>
          <cell r="H54">
            <v>5.2083333333333336E-2</v>
          </cell>
          <cell r="I54">
            <v>15</v>
          </cell>
          <cell r="J54" t="str">
            <v>Sample</v>
          </cell>
          <cell r="L54">
            <v>10.715400000000001</v>
          </cell>
          <cell r="M54">
            <v>48.6188</v>
          </cell>
          <cell r="N54">
            <v>14.898199999999999</v>
          </cell>
          <cell r="O54">
            <v>1</v>
          </cell>
          <cell r="R54">
            <v>50.14</v>
          </cell>
          <cell r="S54">
            <v>0.48084662943757478</v>
          </cell>
          <cell r="T54">
            <v>2.2964647680622212</v>
          </cell>
          <cell r="U54">
            <v>0.66854706820901477</v>
          </cell>
        </row>
        <row r="55">
          <cell r="A55" t="str">
            <v>H.Mugo.L.3_A</v>
          </cell>
          <cell r="B55" t="str">
            <v>2020-708</v>
          </cell>
          <cell r="C55">
            <v>2</v>
          </cell>
          <cell r="D55">
            <v>3</v>
          </cell>
          <cell r="E55">
            <v>19.519500000000001</v>
          </cell>
          <cell r="F55">
            <v>73.288300000000007</v>
          </cell>
          <cell r="G55">
            <v>25.366900000000001</v>
          </cell>
          <cell r="H55">
            <v>5.2083333333333336E-2</v>
          </cell>
          <cell r="I55">
            <v>1</v>
          </cell>
          <cell r="J55" t="str">
            <v>Sample</v>
          </cell>
          <cell r="L55">
            <v>8.8216000000000001</v>
          </cell>
          <cell r="M55">
            <v>37.927599999999998</v>
          </cell>
          <cell r="N55">
            <v>8.9738000000000007</v>
          </cell>
          <cell r="O55" t="str">
            <v>30</v>
          </cell>
          <cell r="R55">
            <v>51.11</v>
          </cell>
          <cell r="S55">
            <v>0.77670123263549218</v>
          </cell>
          <cell r="T55">
            <v>3.5149516697758489</v>
          </cell>
          <cell r="U55">
            <v>0.79010174134220312</v>
          </cell>
        </row>
        <row r="56">
          <cell r="A56" t="str">
            <v>H.Mugo.L.4_A</v>
          </cell>
          <cell r="B56" t="str">
            <v>2020-709</v>
          </cell>
          <cell r="C56">
            <v>2</v>
          </cell>
          <cell r="D56">
            <v>4</v>
          </cell>
          <cell r="E56">
            <v>13.3558</v>
          </cell>
          <cell r="F56">
            <v>74.814800000000005</v>
          </cell>
          <cell r="G56">
            <v>13.918200000000001</v>
          </cell>
          <cell r="H56">
            <v>5.2083333333333336E-2</v>
          </cell>
          <cell r="I56">
            <v>1</v>
          </cell>
          <cell r="J56" t="str">
            <v>Sample</v>
          </cell>
          <cell r="L56">
            <v>7.0064000000000002</v>
          </cell>
          <cell r="M56">
            <v>44.4191</v>
          </cell>
          <cell r="N56">
            <v>6.2468000000000004</v>
          </cell>
          <cell r="O56" t="str">
            <v>30</v>
          </cell>
          <cell r="R56">
            <v>50.35</v>
          </cell>
          <cell r="S56">
            <v>0.62619265143992053</v>
          </cell>
          <cell r="T56">
            <v>4.1786900278245094</v>
          </cell>
          <cell r="U56">
            <v>0.55830387288977157</v>
          </cell>
        </row>
        <row r="57">
          <cell r="A57" t="str">
            <v>H.Mugo.L.5_A</v>
          </cell>
          <cell r="B57" t="str">
            <v>2020-710</v>
          </cell>
          <cell r="C57">
            <v>2</v>
          </cell>
          <cell r="D57">
            <v>5</v>
          </cell>
          <cell r="E57">
            <v>10.152900000000001</v>
          </cell>
          <cell r="F57">
            <v>65.874899999999997</v>
          </cell>
          <cell r="G57">
            <v>9.7271999999999998</v>
          </cell>
          <cell r="H57">
            <v>5.2083333333333336E-2</v>
          </cell>
          <cell r="I57">
            <v>1</v>
          </cell>
          <cell r="J57" t="str">
            <v>Sample</v>
          </cell>
          <cell r="L57">
            <v>5.9204999999999997</v>
          </cell>
          <cell r="M57">
            <v>41.915399999999998</v>
          </cell>
          <cell r="N57">
            <v>5.3091999999999997</v>
          </cell>
          <cell r="O57" t="str">
            <v>30</v>
          </cell>
          <cell r="R57">
            <v>50.17</v>
          </cell>
          <cell r="S57">
            <v>0.53103946581622485</v>
          </cell>
          <cell r="T57">
            <v>3.9573037876303827</v>
          </cell>
          <cell r="U57">
            <v>0.47620888977476572</v>
          </cell>
        </row>
        <row r="58">
          <cell r="A58" t="str">
            <v>M.Mugo.L.6_A</v>
          </cell>
          <cell r="B58" t="str">
            <v>2020-711</v>
          </cell>
          <cell r="C58">
            <v>2</v>
          </cell>
          <cell r="D58">
            <v>6</v>
          </cell>
          <cell r="E58">
            <v>13.0174</v>
          </cell>
          <cell r="F58">
            <v>64.167599999999993</v>
          </cell>
          <cell r="G58">
            <v>13.7006</v>
          </cell>
          <cell r="H58">
            <v>5.2083333333333336E-2</v>
          </cell>
          <cell r="I58">
            <v>1</v>
          </cell>
          <cell r="J58" t="str">
            <v>Sample</v>
          </cell>
          <cell r="L58">
            <v>7.1064999999999996</v>
          </cell>
          <cell r="M58">
            <v>38.955800000000004</v>
          </cell>
          <cell r="N58">
            <v>8.0227000000000004</v>
          </cell>
          <cell r="O58" t="str">
            <v>30</v>
          </cell>
          <cell r="R58">
            <v>50.53</v>
          </cell>
          <cell r="S58">
            <v>0.63287650900455172</v>
          </cell>
          <cell r="T58">
            <v>3.6516799419579278</v>
          </cell>
          <cell r="U58">
            <v>0.7144696220067287</v>
          </cell>
        </row>
        <row r="59">
          <cell r="A59" t="str">
            <v>M.Mugo.L.7_A</v>
          </cell>
          <cell r="B59" t="str">
            <v>2020-712</v>
          </cell>
          <cell r="C59">
            <v>2</v>
          </cell>
          <cell r="D59">
            <v>7</v>
          </cell>
          <cell r="E59">
            <v>17.597300000000001</v>
          </cell>
          <cell r="F59">
            <v>66.887</v>
          </cell>
          <cell r="G59">
            <v>18.403199999999998</v>
          </cell>
          <cell r="H59">
            <v>5.2083333333333336E-2</v>
          </cell>
          <cell r="I59">
            <v>1</v>
          </cell>
          <cell r="J59" t="str">
            <v>Sample</v>
          </cell>
          <cell r="L59">
            <v>8.4830000000000005</v>
          </cell>
          <cell r="M59">
            <v>36.613999999999997</v>
          </cell>
          <cell r="N59">
            <v>8.5911000000000008</v>
          </cell>
          <cell r="O59" t="str">
            <v>30</v>
          </cell>
          <cell r="R59">
            <v>50.01</v>
          </cell>
          <cell r="S59">
            <v>0.76331733653269362</v>
          </cell>
          <cell r="T59">
            <v>3.4678491646105485</v>
          </cell>
          <cell r="U59">
            <v>0.7730443911217757</v>
          </cell>
        </row>
        <row r="60">
          <cell r="A60" t="str">
            <v>M.Mugo.L.8_A</v>
          </cell>
          <cell r="B60" t="str">
            <v>2020-713</v>
          </cell>
          <cell r="C60">
            <v>2</v>
          </cell>
          <cell r="D60">
            <v>8</v>
          </cell>
          <cell r="E60">
            <v>6.7243000000000004</v>
          </cell>
          <cell r="F60">
            <v>85.338499999999996</v>
          </cell>
          <cell r="G60">
            <v>8.1334</v>
          </cell>
          <cell r="H60">
            <v>5.2083333333333336E-2</v>
          </cell>
          <cell r="I60">
            <v>1</v>
          </cell>
          <cell r="J60" t="str">
            <v>Sample</v>
          </cell>
          <cell r="L60">
            <v>2.0510000000000002</v>
          </cell>
          <cell r="M60">
            <v>45.283000000000001</v>
          </cell>
          <cell r="N60">
            <v>3.605</v>
          </cell>
          <cell r="O60" t="str">
            <v>30</v>
          </cell>
          <cell r="R60">
            <v>50.98</v>
          </cell>
          <cell r="S60">
            <v>0.18104158493526878</v>
          </cell>
          <cell r="T60">
            <v>4.2073170159355167</v>
          </cell>
          <cell r="U60">
            <v>0.31821302471557478</v>
          </cell>
        </row>
        <row r="61">
          <cell r="A61" t="str">
            <v>M.Mugo.L.9_A</v>
          </cell>
          <cell r="B61" t="str">
            <v>2020-714</v>
          </cell>
          <cell r="C61">
            <v>2</v>
          </cell>
          <cell r="D61">
            <v>9</v>
          </cell>
          <cell r="E61">
            <v>13.2578</v>
          </cell>
          <cell r="F61">
            <v>49.0184</v>
          </cell>
          <cell r="G61">
            <v>9.8846000000000007</v>
          </cell>
          <cell r="H61">
            <v>5.2083333333333336E-2</v>
          </cell>
          <cell r="I61">
            <v>15</v>
          </cell>
          <cell r="J61" t="str">
            <v>Sample</v>
          </cell>
          <cell r="L61">
            <v>13.2578</v>
          </cell>
          <cell r="M61">
            <v>49.0184</v>
          </cell>
          <cell r="N61">
            <v>9.8846000000000007</v>
          </cell>
          <cell r="O61">
            <v>1</v>
          </cell>
          <cell r="R61">
            <v>49.67</v>
          </cell>
          <cell r="S61">
            <v>0.60056472719951681</v>
          </cell>
          <cell r="T61">
            <v>2.3372482997776562</v>
          </cell>
          <cell r="U61">
            <v>0.44776223072277033</v>
          </cell>
        </row>
        <row r="62">
          <cell r="A62" t="str">
            <v>M.Mugo.L.10_A</v>
          </cell>
          <cell r="B62" t="str">
            <v>2020-715</v>
          </cell>
          <cell r="C62">
            <v>2</v>
          </cell>
          <cell r="D62">
            <v>10</v>
          </cell>
          <cell r="E62">
            <v>21.897200000000002</v>
          </cell>
          <cell r="F62">
            <v>43.4587</v>
          </cell>
          <cell r="G62">
            <v>15.536799999999999</v>
          </cell>
          <cell r="H62">
            <v>5.2083333333333336E-2</v>
          </cell>
          <cell r="I62">
            <v>15</v>
          </cell>
          <cell r="J62" t="str">
            <v>Sample</v>
          </cell>
          <cell r="L62">
            <v>21.897200000000002</v>
          </cell>
          <cell r="M62">
            <v>43.4587</v>
          </cell>
          <cell r="N62">
            <v>15.536799999999999</v>
          </cell>
          <cell r="O62">
            <v>1</v>
          </cell>
          <cell r="R62">
            <v>50.05</v>
          </cell>
          <cell r="S62">
            <v>0.98438961038961048</v>
          </cell>
          <cell r="T62">
            <v>2.0564233676052255</v>
          </cell>
          <cell r="U62">
            <v>0.69845754245754244</v>
          </cell>
        </row>
        <row r="63">
          <cell r="A63" t="str">
            <v>L.Mugo.L.11_A</v>
          </cell>
          <cell r="B63" t="str">
            <v>2020-716</v>
          </cell>
          <cell r="C63">
            <v>2</v>
          </cell>
          <cell r="D63">
            <v>11</v>
          </cell>
          <cell r="E63">
            <v>13.7126</v>
          </cell>
          <cell r="F63">
            <v>65.953299999999999</v>
          </cell>
          <cell r="G63">
            <v>15.2241</v>
          </cell>
          <cell r="H63">
            <v>5.2083333333333336E-2</v>
          </cell>
          <cell r="I63">
            <v>1</v>
          </cell>
          <cell r="J63" t="str">
            <v>Sample</v>
          </cell>
          <cell r="L63">
            <v>7.1436999999999999</v>
          </cell>
          <cell r="M63">
            <v>40.804299999999998</v>
          </cell>
          <cell r="N63">
            <v>9.6934000000000005</v>
          </cell>
          <cell r="O63" t="str">
            <v>30</v>
          </cell>
          <cell r="R63">
            <v>49.97</v>
          </cell>
          <cell r="S63">
            <v>0.64331899139483695</v>
          </cell>
          <cell r="T63">
            <v>3.8678218210505615</v>
          </cell>
          <cell r="U63">
            <v>0.87292975785471283</v>
          </cell>
        </row>
        <row r="64">
          <cell r="A64" t="str">
            <v>L.Mugo.L.12_A</v>
          </cell>
          <cell r="B64" t="str">
            <v>2020-717</v>
          </cell>
          <cell r="C64">
            <v>2</v>
          </cell>
          <cell r="D64">
            <v>12</v>
          </cell>
          <cell r="E64">
            <v>7.7577999999999996</v>
          </cell>
          <cell r="F64">
            <v>65.334000000000003</v>
          </cell>
          <cell r="G64">
            <v>3.4297</v>
          </cell>
          <cell r="H64">
            <v>5.2083333333333336E-2</v>
          </cell>
          <cell r="I64">
            <v>1</v>
          </cell>
          <cell r="J64" t="str">
            <v>Sample</v>
          </cell>
          <cell r="L64">
            <v>2.3534000000000002</v>
          </cell>
          <cell r="M64">
            <v>35.4026</v>
          </cell>
          <cell r="N64">
            <v>2.4424999999999999</v>
          </cell>
          <cell r="O64" t="str">
            <v>30</v>
          </cell>
          <cell r="R64">
            <v>51.03</v>
          </cell>
          <cell r="S64">
            <v>0.20753086419753083</v>
          </cell>
          <cell r="T64">
            <v>3.2860900970249487</v>
          </cell>
          <cell r="U64">
            <v>0.21538800705467373</v>
          </cell>
        </row>
        <row r="65">
          <cell r="A65" t="str">
            <v>L.Mugo.L.13_A</v>
          </cell>
          <cell r="B65" t="str">
            <v>2020-718</v>
          </cell>
          <cell r="C65">
            <v>2</v>
          </cell>
          <cell r="D65">
            <v>13</v>
          </cell>
          <cell r="E65">
            <v>9.0785</v>
          </cell>
          <cell r="F65">
            <v>71.685599999999994</v>
          </cell>
          <cell r="G65">
            <v>5.9634999999999998</v>
          </cell>
          <cell r="H65">
            <v>5.2083333333333336E-2</v>
          </cell>
          <cell r="I65">
            <v>1</v>
          </cell>
          <cell r="J65" t="str">
            <v>Sample</v>
          </cell>
          <cell r="L65">
            <v>2.9798</v>
          </cell>
          <cell r="M65">
            <v>41.717399999999998</v>
          </cell>
          <cell r="N65">
            <v>2.9047999999999998</v>
          </cell>
          <cell r="O65" t="str">
            <v>30</v>
          </cell>
          <cell r="R65">
            <v>50.24</v>
          </cell>
          <cell r="S65">
            <v>0.26690087579617838</v>
          </cell>
          <cell r="T65">
            <v>3.9331225594796155</v>
          </cell>
          <cell r="U65">
            <v>0.26018312101910829</v>
          </cell>
        </row>
        <row r="66">
          <cell r="A66" t="str">
            <v>L.Mugo.L.14_A</v>
          </cell>
          <cell r="B66" t="str">
            <v>2020-719</v>
          </cell>
          <cell r="C66">
            <v>2</v>
          </cell>
          <cell r="D66">
            <v>14</v>
          </cell>
          <cell r="E66">
            <v>8.798</v>
          </cell>
          <cell r="F66">
            <v>49.506900000000002</v>
          </cell>
          <cell r="G66">
            <v>2.7663000000000002</v>
          </cell>
          <cell r="H66">
            <v>5.2083333333333336E-2</v>
          </cell>
          <cell r="I66">
            <v>15</v>
          </cell>
          <cell r="J66" t="str">
            <v>Sample</v>
          </cell>
          <cell r="L66">
            <v>8.798</v>
          </cell>
          <cell r="M66">
            <v>49.506900000000002</v>
          </cell>
          <cell r="N66">
            <v>2.7663000000000002</v>
          </cell>
          <cell r="O66">
            <v>1</v>
          </cell>
          <cell r="R66">
            <v>50.49</v>
          </cell>
          <cell r="S66">
            <v>0.39206773618538326</v>
          </cell>
          <cell r="T66">
            <v>2.3222033280685395</v>
          </cell>
          <cell r="U66">
            <v>0.1232754010695187</v>
          </cell>
        </row>
        <row r="67">
          <cell r="A67" t="str">
            <v>L.Mugo.L.15_A</v>
          </cell>
          <cell r="B67" t="str">
            <v>2020-720</v>
          </cell>
          <cell r="C67">
            <v>2</v>
          </cell>
          <cell r="D67">
            <v>15</v>
          </cell>
          <cell r="E67">
            <v>20.9086</v>
          </cell>
          <cell r="F67">
            <v>45.619900000000001</v>
          </cell>
          <cell r="G67">
            <v>15.9581</v>
          </cell>
          <cell r="H67">
            <v>5.2083333333333336E-2</v>
          </cell>
          <cell r="I67">
            <v>15</v>
          </cell>
          <cell r="J67" t="str">
            <v>Sample</v>
          </cell>
          <cell r="L67">
            <v>20.9086</v>
          </cell>
          <cell r="M67">
            <v>45.619900000000001</v>
          </cell>
          <cell r="N67">
            <v>15.9581</v>
          </cell>
          <cell r="O67">
            <v>1</v>
          </cell>
          <cell r="R67">
            <v>50.49</v>
          </cell>
          <cell r="S67">
            <v>0.93175579322638147</v>
          </cell>
          <cell r="T67">
            <v>2.1398771404825174</v>
          </cell>
          <cell r="U67">
            <v>0.71114527629233504</v>
          </cell>
        </row>
        <row r="68">
          <cell r="A68" t="str">
            <v>D.Mugo.L.16_A</v>
          </cell>
          <cell r="B68" t="str">
            <v>2020-721</v>
          </cell>
          <cell r="C68">
            <v>2</v>
          </cell>
          <cell r="D68">
            <v>16</v>
          </cell>
          <cell r="E68">
            <v>10.721500000000001</v>
          </cell>
          <cell r="F68">
            <v>71.627700000000004</v>
          </cell>
          <cell r="G68">
            <v>3.5339</v>
          </cell>
          <cell r="H68">
            <v>5.2083333333333336E-2</v>
          </cell>
          <cell r="I68">
            <v>1</v>
          </cell>
          <cell r="J68" t="str">
            <v>Sample</v>
          </cell>
          <cell r="L68">
            <v>3.4102999999999999</v>
          </cell>
          <cell r="M68">
            <v>37.198399999999999</v>
          </cell>
          <cell r="N68">
            <v>1.8592</v>
          </cell>
          <cell r="O68" t="str">
            <v>30</v>
          </cell>
          <cell r="R68">
            <v>50.05</v>
          </cell>
          <cell r="S68">
            <v>0.30662037962037964</v>
          </cell>
          <cell r="T68">
            <v>3.5203841347084119</v>
          </cell>
          <cell r="U68">
            <v>0.16716083916083915</v>
          </cell>
        </row>
        <row r="69">
          <cell r="A69" t="str">
            <v>D.Mugo.L.17_A</v>
          </cell>
          <cell r="B69" t="str">
            <v>2020-722</v>
          </cell>
          <cell r="C69">
            <v>2</v>
          </cell>
          <cell r="D69">
            <v>17</v>
          </cell>
          <cell r="E69">
            <v>12.4527</v>
          </cell>
          <cell r="F69">
            <v>55.051699999999997</v>
          </cell>
          <cell r="G69">
            <v>5.8146000000000004</v>
          </cell>
          <cell r="H69">
            <v>5.2083333333333336E-2</v>
          </cell>
          <cell r="I69">
            <v>1</v>
          </cell>
          <cell r="J69" t="str">
            <v>Sample</v>
          </cell>
          <cell r="L69">
            <v>5.8449999999999998</v>
          </cell>
          <cell r="M69">
            <v>31.5806</v>
          </cell>
          <cell r="N69">
            <v>3.3957000000000002</v>
          </cell>
          <cell r="O69" t="str">
            <v>30</v>
          </cell>
          <cell r="R69">
            <v>50.2</v>
          </cell>
          <cell r="S69">
            <v>0.52395418326693233</v>
          </cell>
          <cell r="T69">
            <v>2.979796025363926</v>
          </cell>
          <cell r="U69">
            <v>0.30439541832669326</v>
          </cell>
        </row>
        <row r="70">
          <cell r="A70" t="str">
            <v>D.Mugo.L.18_A</v>
          </cell>
          <cell r="B70" t="str">
            <v>2020-723</v>
          </cell>
          <cell r="C70">
            <v>2</v>
          </cell>
          <cell r="D70">
            <v>18</v>
          </cell>
          <cell r="E70">
            <v>5.71</v>
          </cell>
          <cell r="F70">
            <v>61.758899999999997</v>
          </cell>
          <cell r="G70">
            <v>2.4426000000000001</v>
          </cell>
          <cell r="H70">
            <v>5.2083333333333336E-2</v>
          </cell>
          <cell r="I70">
            <v>1</v>
          </cell>
          <cell r="J70" t="str">
            <v>Sample</v>
          </cell>
          <cell r="L70">
            <v>3.1932999999999998</v>
          </cell>
          <cell r="M70">
            <v>41.376300000000001</v>
          </cell>
          <cell r="N70">
            <v>1.7616000000000001</v>
          </cell>
          <cell r="O70" t="str">
            <v>30</v>
          </cell>
          <cell r="R70">
            <v>51.14</v>
          </cell>
          <cell r="S70">
            <v>0.28099041845913181</v>
          </cell>
          <cell r="T70">
            <v>3.8323115242411667</v>
          </cell>
          <cell r="U70">
            <v>0.15500977708251856</v>
          </cell>
        </row>
        <row r="71">
          <cell r="A71" t="str">
            <v>H.Larix.L.1_A</v>
          </cell>
          <cell r="B71" t="str">
            <v>2020-724</v>
          </cell>
          <cell r="C71">
            <v>2</v>
          </cell>
          <cell r="D71">
            <v>19</v>
          </cell>
          <cell r="E71">
            <v>39.500100000000003</v>
          </cell>
          <cell r="F71">
            <v>99.538899999999998</v>
          </cell>
          <cell r="G71">
            <v>17.891500000000001</v>
          </cell>
          <cell r="H71">
            <v>5.2083333333333336E-2</v>
          </cell>
          <cell r="I71">
            <v>1</v>
          </cell>
          <cell r="J71" t="str">
            <v>Sample</v>
          </cell>
          <cell r="L71">
            <v>12.8901</v>
          </cell>
          <cell r="M71">
            <v>50.012099999999997</v>
          </cell>
          <cell r="N71">
            <v>5.5301</v>
          </cell>
          <cell r="O71" t="str">
            <v>50</v>
          </cell>
          <cell r="R71">
            <v>51.02</v>
          </cell>
          <cell r="S71">
            <v>1.894859858878871</v>
          </cell>
          <cell r="T71">
            <v>7.7384372087246636</v>
          </cell>
          <cell r="U71">
            <v>0.81293120344962755</v>
          </cell>
        </row>
        <row r="72">
          <cell r="A72" t="str">
            <v>H.Larix.L.2_A</v>
          </cell>
          <cell r="B72" t="str">
            <v>2020-725</v>
          </cell>
          <cell r="C72">
            <v>2</v>
          </cell>
          <cell r="D72">
            <v>20</v>
          </cell>
          <cell r="E72">
            <v>36.2074</v>
          </cell>
          <cell r="F72">
            <v>104.6275</v>
          </cell>
          <cell r="G72">
            <v>18.5549</v>
          </cell>
          <cell r="H72">
            <v>5.2083333333333336E-2</v>
          </cell>
          <cell r="I72">
            <v>1</v>
          </cell>
          <cell r="J72" t="str">
            <v>Sample</v>
          </cell>
          <cell r="L72">
            <v>11.636100000000001</v>
          </cell>
          <cell r="M72">
            <v>56.7376</v>
          </cell>
          <cell r="N72">
            <v>7.7399999999999997E-2</v>
          </cell>
          <cell r="O72" t="str">
            <v>50</v>
          </cell>
          <cell r="R72">
            <v>51.08</v>
          </cell>
          <cell r="S72">
            <v>1.7085111589663275</v>
          </cell>
          <cell r="T72">
            <v>8.7687704050013142</v>
          </cell>
          <cell r="U72">
            <v>1.1364526233359434E-2</v>
          </cell>
        </row>
        <row r="73">
          <cell r="A73" t="str">
            <v>H.Larix.L.3_A</v>
          </cell>
          <cell r="B73" t="str">
            <v>2020-726</v>
          </cell>
          <cell r="C73">
            <v>2</v>
          </cell>
          <cell r="D73">
            <v>21</v>
          </cell>
          <cell r="E73">
            <v>44.360100000000003</v>
          </cell>
          <cell r="F73">
            <v>107.32680000000001</v>
          </cell>
          <cell r="G73">
            <v>27.412600000000001</v>
          </cell>
          <cell r="H73">
            <v>5.2083333333333336E-2</v>
          </cell>
          <cell r="I73">
            <v>1</v>
          </cell>
          <cell r="J73" t="str">
            <v>Sample</v>
          </cell>
          <cell r="L73">
            <v>16.393000000000001</v>
          </cell>
          <cell r="M73">
            <v>59.955100000000002</v>
          </cell>
          <cell r="N73">
            <v>9.2706999999999997</v>
          </cell>
          <cell r="O73" t="str">
            <v>50</v>
          </cell>
          <cell r="R73">
            <v>50.37</v>
          </cell>
          <cell r="S73">
            <v>2.4408874329958312</v>
          </cell>
          <cell r="T73">
            <v>9.3966447282223733</v>
          </cell>
          <cell r="U73">
            <v>1.3803901131625969</v>
          </cell>
        </row>
        <row r="74">
          <cell r="A74" t="str">
            <v>H.Larix.L.4_A</v>
          </cell>
          <cell r="B74" t="str">
            <v>2020-727</v>
          </cell>
          <cell r="C74">
            <v>2</v>
          </cell>
          <cell r="D74">
            <v>22</v>
          </cell>
          <cell r="E74">
            <v>44.492800000000003</v>
          </cell>
          <cell r="F74">
            <v>108.82689999999999</v>
          </cell>
          <cell r="G74">
            <v>33.003</v>
          </cell>
          <cell r="H74">
            <v>5.2083333333333336E-2</v>
          </cell>
          <cell r="I74">
            <v>1</v>
          </cell>
          <cell r="J74" t="str">
            <v>Sample</v>
          </cell>
          <cell r="L74">
            <v>14.861000000000001</v>
          </cell>
          <cell r="M74">
            <v>53.9283</v>
          </cell>
          <cell r="N74">
            <v>9.4726999999999997</v>
          </cell>
          <cell r="O74" t="str">
            <v>50</v>
          </cell>
          <cell r="R74">
            <v>50.28</v>
          </cell>
          <cell r="S74">
            <v>2.2167362768496419</v>
          </cell>
          <cell r="T74">
            <v>8.4672052500737323</v>
          </cell>
          <cell r="U74">
            <v>1.4129922434367541</v>
          </cell>
        </row>
        <row r="75">
          <cell r="A75" t="str">
            <v>H.Larix.L.5_A</v>
          </cell>
          <cell r="B75" t="str">
            <v>2020-728</v>
          </cell>
          <cell r="C75">
            <v>2</v>
          </cell>
          <cell r="D75">
            <v>23</v>
          </cell>
          <cell r="E75">
            <v>56.513800000000003</v>
          </cell>
          <cell r="F75">
            <v>105.4175</v>
          </cell>
          <cell r="G75">
            <v>53.442500000000003</v>
          </cell>
          <cell r="H75">
            <v>5.2083333333333336E-2</v>
          </cell>
          <cell r="I75">
            <v>1</v>
          </cell>
          <cell r="J75" t="str">
            <v>Sample</v>
          </cell>
          <cell r="L75">
            <v>20.831399999999999</v>
          </cell>
          <cell r="M75">
            <v>50.4298</v>
          </cell>
          <cell r="N75">
            <v>15.416499999999999</v>
          </cell>
          <cell r="O75" t="str">
            <v>50</v>
          </cell>
          <cell r="R75">
            <v>51.12</v>
          </cell>
          <cell r="S75">
            <v>3.0562500000000004</v>
          </cell>
          <cell r="T75">
            <v>7.7878042539490515</v>
          </cell>
          <cell r="U75">
            <v>2.26181044600939</v>
          </cell>
        </row>
        <row r="76">
          <cell r="A76">
            <v>14</v>
          </cell>
          <cell r="B76" t="str">
            <v>2020-729</v>
          </cell>
          <cell r="C76">
            <v>2</v>
          </cell>
          <cell r="D76">
            <v>24</v>
          </cell>
          <cell r="E76">
            <v>17.663</v>
          </cell>
          <cell r="F76">
            <v>29.913900000000002</v>
          </cell>
          <cell r="G76">
            <v>11.3811</v>
          </cell>
          <cell r="H76">
            <v>5.2083333333333336E-2</v>
          </cell>
          <cell r="I76">
            <v>15</v>
          </cell>
          <cell r="J76" t="e">
            <v>#N/A</v>
          </cell>
          <cell r="K76" t="str">
            <v>Std2_ 2019_14</v>
          </cell>
          <cell r="L76">
            <v>17.663</v>
          </cell>
          <cell r="M76">
            <v>29.913900000000002</v>
          </cell>
          <cell r="N76">
            <v>11.3811</v>
          </cell>
          <cell r="O76">
            <v>1</v>
          </cell>
          <cell r="R76" t="e">
            <v>#N/A</v>
          </cell>
          <cell r="S76" t="e">
            <v>#N/A</v>
          </cell>
          <cell r="T76" t="e">
            <v>#N/A</v>
          </cell>
          <cell r="U76" t="e">
            <v>#N/A</v>
          </cell>
        </row>
        <row r="77">
          <cell r="A77" t="str">
            <v>M.Larix.L.6_A</v>
          </cell>
          <cell r="B77" t="str">
            <v>2020-730</v>
          </cell>
          <cell r="C77">
            <v>2</v>
          </cell>
          <cell r="D77">
            <v>25</v>
          </cell>
          <cell r="E77">
            <v>52.861499999999999</v>
          </cell>
          <cell r="F77">
            <v>93.792599999999993</v>
          </cell>
          <cell r="G77">
            <v>29.2302</v>
          </cell>
          <cell r="H77">
            <v>5.2083333333333336E-2</v>
          </cell>
          <cell r="I77">
            <v>1</v>
          </cell>
          <cell r="J77" t="str">
            <v>Sample</v>
          </cell>
          <cell r="L77">
            <v>17.859200000000001</v>
          </cell>
          <cell r="M77">
            <v>38.075600000000001</v>
          </cell>
          <cell r="N77">
            <v>8.8292000000000002</v>
          </cell>
          <cell r="O77" t="str">
            <v>50</v>
          </cell>
          <cell r="R77">
            <v>49.99</v>
          </cell>
          <cell r="S77">
            <v>2.6794158831766355</v>
          </cell>
          <cell r="T77">
            <v>6.0128759669550043</v>
          </cell>
          <cell r="U77">
            <v>1.3246449289857973</v>
          </cell>
        </row>
        <row r="78">
          <cell r="A78" t="str">
            <v>M.Larix.L.7_A</v>
          </cell>
          <cell r="B78" t="str">
            <v>2020-731</v>
          </cell>
          <cell r="C78">
            <v>2</v>
          </cell>
          <cell r="D78">
            <v>26</v>
          </cell>
          <cell r="E78">
            <v>38.1096</v>
          </cell>
          <cell r="F78">
            <v>111.0963</v>
          </cell>
          <cell r="G78">
            <v>24.587499999999999</v>
          </cell>
          <cell r="H78">
            <v>5.2083333333333336E-2</v>
          </cell>
          <cell r="I78">
            <v>1</v>
          </cell>
          <cell r="J78" t="str">
            <v>Sample</v>
          </cell>
          <cell r="L78">
            <v>12.451700000000001</v>
          </cell>
          <cell r="M78">
            <v>54.806199999999997</v>
          </cell>
          <cell r="N78">
            <v>7.3848000000000003</v>
          </cell>
          <cell r="O78" t="str">
            <v>50</v>
          </cell>
          <cell r="R78">
            <v>50.51</v>
          </cell>
          <cell r="S78">
            <v>1.8488962581666997</v>
          </cell>
          <cell r="T78">
            <v>8.5658595472542896</v>
          </cell>
          <cell r="U78">
            <v>1.0965353395367254</v>
          </cell>
        </row>
        <row r="79">
          <cell r="A79" t="str">
            <v>M.Larix.L.8_A</v>
          </cell>
          <cell r="B79" t="str">
            <v>2020-732</v>
          </cell>
          <cell r="C79">
            <v>2</v>
          </cell>
          <cell r="D79">
            <v>27</v>
          </cell>
          <cell r="E79">
            <v>32.803800000000003</v>
          </cell>
          <cell r="F79">
            <v>90.993099999999998</v>
          </cell>
          <cell r="G79">
            <v>17.6633</v>
          </cell>
          <cell r="H79">
            <v>5.2083333333333336E-2</v>
          </cell>
          <cell r="I79">
            <v>1</v>
          </cell>
          <cell r="J79" t="str">
            <v>Sample</v>
          </cell>
          <cell r="L79">
            <v>9.8469999999999995</v>
          </cell>
          <cell r="M79">
            <v>37.217700000000001</v>
          </cell>
          <cell r="N79">
            <v>5.8090999999999999</v>
          </cell>
          <cell r="O79" t="str">
            <v>50</v>
          </cell>
          <cell r="R79">
            <v>36.39</v>
          </cell>
          <cell r="S79">
            <v>2.029472382522671</v>
          </cell>
          <cell r="T79">
            <v>8.0739508559405735</v>
          </cell>
          <cell r="U79">
            <v>1.1972588623248144</v>
          </cell>
        </row>
        <row r="80">
          <cell r="A80" t="str">
            <v>M.Larix.L.9_A</v>
          </cell>
          <cell r="B80" t="str">
            <v>2020-733</v>
          </cell>
          <cell r="C80">
            <v>2</v>
          </cell>
          <cell r="D80">
            <v>28</v>
          </cell>
          <cell r="E80">
            <v>47.956299999999999</v>
          </cell>
          <cell r="F80">
            <v>103.91030000000001</v>
          </cell>
          <cell r="G80">
            <v>37.4527</v>
          </cell>
          <cell r="H80">
            <v>5.2083333333333336E-2</v>
          </cell>
          <cell r="I80">
            <v>1</v>
          </cell>
          <cell r="J80" t="str">
            <v>Sample</v>
          </cell>
          <cell r="L80">
            <v>16.302099999999999</v>
          </cell>
          <cell r="M80">
            <v>49.940600000000003</v>
          </cell>
          <cell r="N80">
            <v>11.580500000000001</v>
          </cell>
          <cell r="O80" t="str">
            <v>50</v>
          </cell>
          <cell r="R80">
            <v>50.01</v>
          </cell>
          <cell r="S80">
            <v>2.4448260347930413</v>
          </cell>
          <cell r="T80">
            <v>7.8834356616844925</v>
          </cell>
          <cell r="U80">
            <v>1.7367276544691066</v>
          </cell>
        </row>
        <row r="81">
          <cell r="A81" t="str">
            <v>M.Larix.L.10_A</v>
          </cell>
          <cell r="B81" t="str">
            <v>2020-734</v>
          </cell>
          <cell r="C81">
            <v>2</v>
          </cell>
          <cell r="D81">
            <v>29</v>
          </cell>
          <cell r="E81">
            <v>50.129300000000001</v>
          </cell>
          <cell r="F81">
            <v>89.490200000000002</v>
          </cell>
          <cell r="G81">
            <v>25.808399999999999</v>
          </cell>
          <cell r="H81">
            <v>5.2083333333333336E-2</v>
          </cell>
          <cell r="I81">
            <v>1</v>
          </cell>
          <cell r="J81" t="str">
            <v>Sample</v>
          </cell>
          <cell r="L81">
            <v>16.904900000000001</v>
          </cell>
          <cell r="M81">
            <v>35.793100000000003</v>
          </cell>
          <cell r="N81">
            <v>7.1204999999999998</v>
          </cell>
          <cell r="O81" t="str">
            <v>50</v>
          </cell>
          <cell r="R81">
            <v>50.28</v>
          </cell>
          <cell r="S81">
            <v>2.5216139618138431</v>
          </cell>
          <cell r="T81">
            <v>5.6198234366077582</v>
          </cell>
          <cell r="U81">
            <v>1.0621270883054892</v>
          </cell>
        </row>
        <row r="82">
          <cell r="A82" t="str">
            <v>L.Larix.L.11_A</v>
          </cell>
          <cell r="B82" t="str">
            <v>2020-735</v>
          </cell>
          <cell r="C82">
            <v>2</v>
          </cell>
          <cell r="D82">
            <v>30</v>
          </cell>
          <cell r="E82">
            <v>66.876999999999995</v>
          </cell>
          <cell r="F82">
            <v>64.241600000000005</v>
          </cell>
          <cell r="G82">
            <v>61.945099999999996</v>
          </cell>
          <cell r="H82">
            <v>5.2083333333333336E-2</v>
          </cell>
          <cell r="I82">
            <v>1</v>
          </cell>
          <cell r="J82" t="str">
            <v>Sample</v>
          </cell>
          <cell r="L82">
            <v>41.8611</v>
          </cell>
          <cell r="M82">
            <v>43.097499999999997</v>
          </cell>
          <cell r="N82">
            <v>34.502400000000002</v>
          </cell>
          <cell r="O82" t="str">
            <v>30</v>
          </cell>
          <cell r="R82">
            <v>50.52</v>
          </cell>
          <cell r="S82">
            <v>3.7287203087885978</v>
          </cell>
          <cell r="T82">
            <v>4.0407186600286025</v>
          </cell>
          <cell r="U82">
            <v>3.0732541567695963</v>
          </cell>
        </row>
        <row r="83">
          <cell r="A83" t="str">
            <v>L.Larix.L.12_A</v>
          </cell>
          <cell r="B83" t="str">
            <v>2020-736</v>
          </cell>
          <cell r="C83">
            <v>2</v>
          </cell>
          <cell r="D83">
            <v>31</v>
          </cell>
          <cell r="E83">
            <v>49.0884</v>
          </cell>
          <cell r="F83">
            <v>112.1893</v>
          </cell>
          <cell r="G83">
            <v>38.223700000000001</v>
          </cell>
          <cell r="H83">
            <v>5.2083333333333336E-2</v>
          </cell>
          <cell r="I83">
            <v>1</v>
          </cell>
          <cell r="J83" t="str">
            <v>Sample</v>
          </cell>
          <cell r="L83">
            <v>16.4422</v>
          </cell>
          <cell r="M83">
            <v>51.594099999999997</v>
          </cell>
          <cell r="N83">
            <v>10.6882</v>
          </cell>
          <cell r="O83" t="str">
            <v>50</v>
          </cell>
          <cell r="R83">
            <v>50.79</v>
          </cell>
          <cell r="S83">
            <v>2.4279681039574719</v>
          </cell>
          <cell r="T83">
            <v>8.0193737501378308</v>
          </cell>
          <cell r="U83">
            <v>1.5782929710572948</v>
          </cell>
        </row>
        <row r="84">
          <cell r="A84" t="str">
            <v>L.Larix.L.13_A</v>
          </cell>
          <cell r="B84" t="str">
            <v>2020-737</v>
          </cell>
          <cell r="C84">
            <v>2</v>
          </cell>
          <cell r="D84">
            <v>32</v>
          </cell>
          <cell r="E84">
            <v>48.356900000000003</v>
          </cell>
          <cell r="F84">
            <v>94.786900000000003</v>
          </cell>
          <cell r="G84">
            <v>30.0274</v>
          </cell>
          <cell r="H84">
            <v>5.2083333333333336E-2</v>
          </cell>
          <cell r="I84">
            <v>1</v>
          </cell>
          <cell r="J84" t="str">
            <v>Sample</v>
          </cell>
          <cell r="L84">
            <v>16.104800000000001</v>
          </cell>
          <cell r="M84">
            <v>41.772199999999998</v>
          </cell>
          <cell r="N84">
            <v>9.4544999999999995</v>
          </cell>
          <cell r="O84" t="str">
            <v>50</v>
          </cell>
          <cell r="R84">
            <v>50.1</v>
          </cell>
          <cell r="S84">
            <v>2.4108982035928141</v>
          </cell>
          <cell r="T84">
            <v>6.5821571843167304</v>
          </cell>
          <cell r="U84">
            <v>1.4153443113772455</v>
          </cell>
        </row>
        <row r="85">
          <cell r="A85" t="str">
            <v>L.Larix.L.14_A</v>
          </cell>
          <cell r="B85" t="str">
            <v>2020-738</v>
          </cell>
          <cell r="C85">
            <v>2</v>
          </cell>
          <cell r="D85">
            <v>33</v>
          </cell>
          <cell r="E85">
            <v>56.1434</v>
          </cell>
          <cell r="F85">
            <v>69.498199999999997</v>
          </cell>
          <cell r="G85">
            <v>25.614000000000001</v>
          </cell>
          <cell r="H85">
            <v>5.2083333333333336E-2</v>
          </cell>
          <cell r="I85">
            <v>1</v>
          </cell>
          <cell r="J85" t="str">
            <v>Sample</v>
          </cell>
          <cell r="L85">
            <v>31.0275</v>
          </cell>
          <cell r="M85">
            <v>43.8964</v>
          </cell>
          <cell r="N85">
            <v>14.005100000000001</v>
          </cell>
          <cell r="O85" t="str">
            <v>30</v>
          </cell>
          <cell r="R85">
            <v>50.71</v>
          </cell>
          <cell r="S85">
            <v>2.7533770459475448</v>
          </cell>
          <cell r="T85">
            <v>4.100201223260723</v>
          </cell>
          <cell r="U85">
            <v>1.2428110826267009</v>
          </cell>
        </row>
        <row r="86">
          <cell r="A86" t="str">
            <v>L.Larix.L.15_A</v>
          </cell>
          <cell r="B86" t="str">
            <v>2020-739</v>
          </cell>
          <cell r="C86">
            <v>2</v>
          </cell>
          <cell r="D86">
            <v>34</v>
          </cell>
          <cell r="E86">
            <v>51.728499999999997</v>
          </cell>
          <cell r="F86">
            <v>66.918800000000005</v>
          </cell>
          <cell r="G86">
            <v>24.604399999999998</v>
          </cell>
          <cell r="H86">
            <v>5.2083333333333336E-2</v>
          </cell>
          <cell r="I86">
            <v>1</v>
          </cell>
          <cell r="J86" t="str">
            <v>Sample</v>
          </cell>
          <cell r="L86">
            <v>29.400099999999998</v>
          </cell>
          <cell r="M86">
            <v>40.758000000000003</v>
          </cell>
          <cell r="N86">
            <v>15.6021</v>
          </cell>
          <cell r="O86" t="str">
            <v>30</v>
          </cell>
          <cell r="R86">
            <v>50.93</v>
          </cell>
          <cell r="S86">
            <v>2.5976919301001371</v>
          </cell>
          <cell r="T86">
            <v>3.7906096646201859</v>
          </cell>
          <cell r="U86">
            <v>1.3785480070685254</v>
          </cell>
        </row>
        <row r="87">
          <cell r="A87" t="str">
            <v>D.Larix.L.16_A</v>
          </cell>
          <cell r="B87" t="str">
            <v>2020-740</v>
          </cell>
          <cell r="C87">
            <v>2</v>
          </cell>
          <cell r="D87">
            <v>35</v>
          </cell>
          <cell r="E87">
            <v>41.162100000000002</v>
          </cell>
          <cell r="F87">
            <v>79.533699999999996</v>
          </cell>
          <cell r="G87">
            <v>19.506799999999998</v>
          </cell>
          <cell r="H87">
            <v>5.2083333333333336E-2</v>
          </cell>
          <cell r="I87">
            <v>1</v>
          </cell>
          <cell r="J87" t="str">
            <v>Sample</v>
          </cell>
          <cell r="L87">
            <v>22.4846</v>
          </cell>
          <cell r="M87">
            <v>56.424599999999998</v>
          </cell>
          <cell r="N87">
            <v>13.0931</v>
          </cell>
          <cell r="O87" t="str">
            <v>30</v>
          </cell>
          <cell r="R87">
            <v>50.87</v>
          </cell>
          <cell r="S87">
            <v>1.9890053076469434</v>
          </cell>
          <cell r="T87">
            <v>5.2538374044474514</v>
          </cell>
          <cell r="U87">
            <v>1.1582258698643602</v>
          </cell>
        </row>
        <row r="88">
          <cell r="A88" t="str">
            <v>D.Larix.L.17_A</v>
          </cell>
          <cell r="B88" t="str">
            <v>2020-741</v>
          </cell>
          <cell r="C88">
            <v>2</v>
          </cell>
          <cell r="D88">
            <v>36</v>
          </cell>
          <cell r="E88">
            <v>34.483899999999998</v>
          </cell>
          <cell r="F88">
            <v>89.191299999999998</v>
          </cell>
          <cell r="G88">
            <v>14.7041</v>
          </cell>
          <cell r="H88">
            <v>5.2083333333333336E-2</v>
          </cell>
          <cell r="I88">
            <v>1</v>
          </cell>
          <cell r="J88" t="str">
            <v>Sample</v>
          </cell>
          <cell r="L88">
            <v>17.7684</v>
          </cell>
          <cell r="M88">
            <v>61.084200000000003</v>
          </cell>
          <cell r="N88">
            <v>10.0791</v>
          </cell>
          <cell r="O88" t="str">
            <v>30</v>
          </cell>
          <cell r="R88">
            <v>49.83</v>
          </cell>
          <cell r="S88">
            <v>1.6046116797110173</v>
          </cell>
          <cell r="T88">
            <v>5.8064124227456606</v>
          </cell>
          <cell r="U88">
            <v>0.91021372667068046</v>
          </cell>
        </row>
        <row r="89">
          <cell r="A89" t="str">
            <v>D.Larix.L.18_A</v>
          </cell>
          <cell r="B89" t="str">
            <v>2020-742</v>
          </cell>
          <cell r="C89">
            <v>2</v>
          </cell>
          <cell r="D89">
            <v>37</v>
          </cell>
          <cell r="E89">
            <v>40.559899999999999</v>
          </cell>
          <cell r="F89">
            <v>86.610500000000002</v>
          </cell>
          <cell r="G89">
            <v>10.4903</v>
          </cell>
          <cell r="H89">
            <v>5.2083333333333336E-2</v>
          </cell>
          <cell r="I89">
            <v>1</v>
          </cell>
          <cell r="J89" t="str">
            <v>Sample</v>
          </cell>
          <cell r="L89">
            <v>22.3565</v>
          </cell>
          <cell r="M89">
            <v>63.792400000000001</v>
          </cell>
          <cell r="N89">
            <v>9.8437999999999999</v>
          </cell>
          <cell r="O89" t="str">
            <v>30</v>
          </cell>
          <cell r="R89">
            <v>50.94</v>
          </cell>
          <cell r="S89">
            <v>1.9749558303886927</v>
          </cell>
          <cell r="T89">
            <v>5.931709553643044</v>
          </cell>
          <cell r="U89">
            <v>0.8695936395759718</v>
          </cell>
        </row>
        <row r="90">
          <cell r="A90" t="str">
            <v>Blank</v>
          </cell>
          <cell r="B90" t="str">
            <v>2020-743</v>
          </cell>
          <cell r="C90">
            <v>2</v>
          </cell>
          <cell r="D90">
            <v>38</v>
          </cell>
          <cell r="E90" t="str">
            <v>n.a.</v>
          </cell>
          <cell r="F90" t="str">
            <v>n.a.</v>
          </cell>
          <cell r="G90" t="str">
            <v>n.a.</v>
          </cell>
          <cell r="H90">
            <v>5.2083333333333336E-2</v>
          </cell>
          <cell r="I90">
            <v>15</v>
          </cell>
          <cell r="J90" t="str">
            <v>Blank</v>
          </cell>
          <cell r="L90" t="str">
            <v>n.a.</v>
          </cell>
          <cell r="M90" t="str">
            <v>n.a.</v>
          </cell>
          <cell r="N90" t="str">
            <v>n.a.</v>
          </cell>
          <cell r="O90">
            <v>1</v>
          </cell>
          <cell r="R90" t="e">
            <v>#N/A</v>
          </cell>
          <cell r="S90" t="e">
            <v>#VALUE!</v>
          </cell>
          <cell r="T90" t="e">
            <v>#VALUE!</v>
          </cell>
          <cell r="U90" t="e">
            <v>#VALUE!</v>
          </cell>
        </row>
        <row r="91">
          <cell r="A91">
            <v>20</v>
          </cell>
          <cell r="B91" t="str">
            <v>2020-744</v>
          </cell>
          <cell r="C91">
            <v>2</v>
          </cell>
          <cell r="D91">
            <v>39</v>
          </cell>
          <cell r="E91">
            <v>15.7065</v>
          </cell>
          <cell r="F91">
            <v>20.346299999999999</v>
          </cell>
          <cell r="G91">
            <v>6.6501000000000001</v>
          </cell>
          <cell r="H91">
            <v>5.2083333333333336E-2</v>
          </cell>
          <cell r="I91">
            <v>15</v>
          </cell>
          <cell r="J91" t="e">
            <v>#N/A</v>
          </cell>
          <cell r="K91" t="str">
            <v>Std3_2019_20</v>
          </cell>
          <cell r="L91">
            <v>15.7065</v>
          </cell>
          <cell r="M91">
            <v>20.346299999999999</v>
          </cell>
          <cell r="N91">
            <v>6.6501000000000001</v>
          </cell>
          <cell r="O91">
            <v>1</v>
          </cell>
          <cell r="R91" t="e">
            <v>#N/A</v>
          </cell>
          <cell r="S91" t="e">
            <v>#N/A</v>
          </cell>
          <cell r="T91" t="e">
            <v>#N/A</v>
          </cell>
          <cell r="U91" t="e">
            <v>#N/A</v>
          </cell>
        </row>
        <row r="92">
          <cell r="A92" t="str">
            <v>Glucose_ 1_17.09.2019</v>
          </cell>
          <cell r="B92" t="str">
            <v>2020-745</v>
          </cell>
          <cell r="C92">
            <v>2</v>
          </cell>
          <cell r="D92">
            <v>40</v>
          </cell>
          <cell r="E92">
            <v>20.7117</v>
          </cell>
          <cell r="F92" t="str">
            <v>n.a.</v>
          </cell>
          <cell r="G92" t="str">
            <v>n.a.</v>
          </cell>
          <cell r="H92">
            <v>5.2083333333333336E-2</v>
          </cell>
          <cell r="I92">
            <v>15</v>
          </cell>
          <cell r="J92" t="str">
            <v>Gluc 1</v>
          </cell>
          <cell r="L92">
            <v>20.7117</v>
          </cell>
          <cell r="M92" t="str">
            <v>n.a.</v>
          </cell>
          <cell r="N92" t="str">
            <v>n.a.</v>
          </cell>
          <cell r="O92">
            <v>1</v>
          </cell>
          <cell r="R92" t="e">
            <v>#N/A</v>
          </cell>
          <cell r="S92" t="e">
            <v>#N/A</v>
          </cell>
          <cell r="T92" t="e">
            <v>#VALUE!</v>
          </cell>
          <cell r="U92" t="e">
            <v>#VALUE!</v>
          </cell>
        </row>
        <row r="93">
          <cell r="A93" t="str">
            <v>L.Mugo.L.14_A</v>
          </cell>
          <cell r="B93" t="str">
            <v>2020-719</v>
          </cell>
          <cell r="C93">
            <v>2</v>
          </cell>
          <cell r="D93">
            <v>14</v>
          </cell>
          <cell r="E93">
            <v>8.1166999999999998</v>
          </cell>
          <cell r="F93">
            <v>46.992800000000003</v>
          </cell>
          <cell r="G93">
            <v>2.3711000000000002</v>
          </cell>
          <cell r="I93">
            <v>15</v>
          </cell>
          <cell r="J93" t="str">
            <v>Sample</v>
          </cell>
          <cell r="L93">
            <v>8.1166999999999998</v>
          </cell>
          <cell r="M93">
            <v>46.992800000000003</v>
          </cell>
          <cell r="N93">
            <v>2.3711000000000002</v>
          </cell>
          <cell r="O93">
            <v>1</v>
          </cell>
          <cell r="R93">
            <v>50.49</v>
          </cell>
          <cell r="S93">
            <v>0.36170677361853826</v>
          </cell>
          <cell r="T93">
            <v>2.2042752940551571</v>
          </cell>
          <cell r="U93">
            <v>0.10566399286987523</v>
          </cell>
        </row>
        <row r="94">
          <cell r="A94" t="str">
            <v>M.Larix.L.7_A</v>
          </cell>
          <cell r="B94" t="str">
            <v>2020-731</v>
          </cell>
          <cell r="C94">
            <v>2</v>
          </cell>
          <cell r="D94">
            <v>26</v>
          </cell>
          <cell r="E94">
            <v>37.704700000000003</v>
          </cell>
          <cell r="F94">
            <v>105.0616</v>
          </cell>
          <cell r="G94">
            <v>21.957000000000001</v>
          </cell>
          <cell r="I94">
            <v>1</v>
          </cell>
          <cell r="J94" t="str">
            <v>Sample</v>
          </cell>
          <cell r="L94">
            <v>12.451700000000001</v>
          </cell>
          <cell r="M94">
            <v>54.806199999999997</v>
          </cell>
          <cell r="N94">
            <v>7.3848000000000003</v>
          </cell>
          <cell r="O94" t="str">
            <v>50</v>
          </cell>
          <cell r="R94">
            <v>50.51</v>
          </cell>
          <cell r="S94">
            <v>1.8488962581666997</v>
          </cell>
          <cell r="T94">
            <v>8.5658595472542896</v>
          </cell>
          <cell r="U94">
            <v>1.0965353395367254</v>
          </cell>
        </row>
        <row r="95">
          <cell r="A95" t="str">
            <v>L.Larix.L.12_A</v>
          </cell>
          <cell r="B95" t="str">
            <v>2020-736</v>
          </cell>
          <cell r="C95">
            <v>2</v>
          </cell>
          <cell r="D95">
            <v>31</v>
          </cell>
          <cell r="E95">
            <v>48.596400000000003</v>
          </cell>
          <cell r="F95">
            <v>106.2407</v>
          </cell>
          <cell r="G95">
            <v>33.9467</v>
          </cell>
          <cell r="I95">
            <v>1</v>
          </cell>
          <cell r="J95" t="str">
            <v>Sample</v>
          </cell>
          <cell r="L95">
            <v>16.4422</v>
          </cell>
          <cell r="M95">
            <v>51.594099999999997</v>
          </cell>
          <cell r="N95">
            <v>10.6882</v>
          </cell>
          <cell r="O95" t="str">
            <v>50</v>
          </cell>
          <cell r="R95">
            <v>50.79</v>
          </cell>
          <cell r="S95">
            <v>2.4279681039574719</v>
          </cell>
          <cell r="T95">
            <v>8.0193737501378308</v>
          </cell>
          <cell r="U95">
            <v>1.5782929710572948</v>
          </cell>
        </row>
        <row r="96">
          <cell r="A96" t="str">
            <v>Box 3</v>
          </cell>
          <cell r="J96" t="str">
            <v>Sample</v>
          </cell>
          <cell r="R96" t="e">
            <v>#N/A</v>
          </cell>
        </row>
        <row r="97">
          <cell r="A97" t="str">
            <v>H.Mugo.R.1.0.5_A</v>
          </cell>
          <cell r="B97" t="str">
            <v>2020-1115</v>
          </cell>
          <cell r="C97">
            <v>3</v>
          </cell>
          <cell r="D97">
            <v>1</v>
          </cell>
          <cell r="E97" t="str">
            <v>Probe fehlt</v>
          </cell>
          <cell r="F97" t="str">
            <v>Probe fehlt</v>
          </cell>
          <cell r="G97" t="str">
            <v>Probe fehlt</v>
          </cell>
          <cell r="H97">
            <v>0</v>
          </cell>
          <cell r="J97" t="str">
            <v>Sample</v>
          </cell>
          <cell r="R97">
            <v>49.87</v>
          </cell>
        </row>
        <row r="98">
          <cell r="A98" t="str">
            <v>H.Mugo.R.4.0.5_A</v>
          </cell>
          <cell r="B98" t="str">
            <v>2020-1116</v>
          </cell>
          <cell r="C98">
            <v>3</v>
          </cell>
          <cell r="D98">
            <v>2</v>
          </cell>
          <cell r="E98">
            <v>5.9006999999999996</v>
          </cell>
          <cell r="F98">
            <v>21.738600000000002</v>
          </cell>
          <cell r="G98">
            <v>6.8249000000000004</v>
          </cell>
          <cell r="H98">
            <v>5.2083333333333336E-2</v>
          </cell>
          <cell r="I98">
            <v>15</v>
          </cell>
          <cell r="J98" t="str">
            <v>Sample</v>
          </cell>
          <cell r="L98">
            <v>0.17121244653872711</v>
          </cell>
          <cell r="R98">
            <v>50.37</v>
          </cell>
          <cell r="S98">
            <v>0.26358100059559264</v>
          </cell>
          <cell r="T98">
            <v>1.0221143877114787</v>
          </cell>
          <cell r="U98">
            <v>0.30486450268016679</v>
          </cell>
        </row>
        <row r="99">
          <cell r="A99" t="str">
            <v>H.Mugo.R.5.0.5_A</v>
          </cell>
          <cell r="B99" t="str">
            <v>2020-1117</v>
          </cell>
          <cell r="C99">
            <v>3</v>
          </cell>
          <cell r="D99">
            <v>3</v>
          </cell>
          <cell r="E99">
            <v>4.0678000000000001</v>
          </cell>
          <cell r="F99">
            <v>15.1953</v>
          </cell>
          <cell r="G99">
            <v>5.0358999999999998</v>
          </cell>
          <cell r="H99">
            <v>5.2083333333333336E-2</v>
          </cell>
          <cell r="I99">
            <v>15</v>
          </cell>
          <cell r="J99" t="str">
            <v>Sample</v>
          </cell>
          <cell r="L99">
            <v>0.16740606609325487</v>
          </cell>
          <cell r="R99">
            <v>50.09</v>
          </cell>
          <cell r="S99">
            <v>0.18272210021960472</v>
          </cell>
          <cell r="T99">
            <v>0.71845261220425483</v>
          </cell>
          <cell r="U99">
            <v>0.22620832501497301</v>
          </cell>
        </row>
        <row r="100">
          <cell r="A100" t="str">
            <v>M.Mugo.R.6.0.5_A</v>
          </cell>
          <cell r="B100" t="str">
            <v>2020-1118</v>
          </cell>
          <cell r="C100">
            <v>3</v>
          </cell>
          <cell r="D100">
            <v>4</v>
          </cell>
          <cell r="E100">
            <v>7.5819000000000001</v>
          </cell>
          <cell r="F100">
            <v>17.871400000000001</v>
          </cell>
          <cell r="G100">
            <v>6.6626000000000003</v>
          </cell>
          <cell r="H100">
            <v>5.2083333333333336E-2</v>
          </cell>
          <cell r="I100">
            <v>15</v>
          </cell>
          <cell r="J100" t="str">
            <v>Sample</v>
          </cell>
          <cell r="L100">
            <v>0.23607932519406274</v>
          </cell>
          <cell r="R100">
            <v>50.87</v>
          </cell>
          <cell r="S100">
            <v>0.33535040298800867</v>
          </cell>
          <cell r="T100">
            <v>0.83202565715877652</v>
          </cell>
          <cell r="U100">
            <v>0.29468940436406527</v>
          </cell>
        </row>
        <row r="101">
          <cell r="A101" t="str">
            <v>M.Mugo.R.7.0.5_A</v>
          </cell>
          <cell r="B101" t="str">
            <v>2020-1119</v>
          </cell>
          <cell r="C101">
            <v>3</v>
          </cell>
          <cell r="D101">
            <v>5</v>
          </cell>
          <cell r="E101">
            <v>5.7445000000000004</v>
          </cell>
          <cell r="F101">
            <v>12.0001</v>
          </cell>
          <cell r="G101">
            <v>4.8377999999999997</v>
          </cell>
          <cell r="H101">
            <v>5.2083333333333336E-2</v>
          </cell>
          <cell r="I101">
            <v>15</v>
          </cell>
          <cell r="J101" t="str">
            <v>Sample</v>
          </cell>
          <cell r="L101">
            <v>0.2543795167918379</v>
          </cell>
          <cell r="R101">
            <v>50.23</v>
          </cell>
          <cell r="S101">
            <v>0.25731883336651407</v>
          </cell>
          <cell r="T101">
            <v>0.56579820860849916</v>
          </cell>
          <cell r="U101">
            <v>0.21670416086004379</v>
          </cell>
        </row>
        <row r="102">
          <cell r="A102" t="str">
            <v>M.Mugo.R.8.0.5_A</v>
          </cell>
          <cell r="B102" t="str">
            <v>2020-1120</v>
          </cell>
          <cell r="C102">
            <v>3</v>
          </cell>
          <cell r="D102">
            <v>6</v>
          </cell>
          <cell r="E102">
            <v>8.7814999999999994</v>
          </cell>
          <cell r="F102">
            <v>21.307200000000002</v>
          </cell>
          <cell r="G102">
            <v>8.7640999999999991</v>
          </cell>
          <cell r="H102">
            <v>5.5555555555555552E-2</v>
          </cell>
          <cell r="I102">
            <v>20</v>
          </cell>
          <cell r="J102" t="str">
            <v>Sample</v>
          </cell>
          <cell r="L102">
            <v>0.22601974632458918</v>
          </cell>
          <cell r="R102">
            <v>49.49</v>
          </cell>
          <cell r="S102">
            <v>0.53231966053748225</v>
          </cell>
          <cell r="T102">
            <v>1.3595260898677466</v>
          </cell>
          <cell r="U102">
            <v>0.53126490200040399</v>
          </cell>
        </row>
        <row r="103">
          <cell r="A103" t="str">
            <v>M.Mugo.R.9.0.5_A</v>
          </cell>
          <cell r="B103" t="str">
            <v>2020-1121</v>
          </cell>
          <cell r="C103">
            <v>3</v>
          </cell>
          <cell r="D103">
            <v>7</v>
          </cell>
          <cell r="E103">
            <v>2.7864</v>
          </cell>
          <cell r="F103">
            <v>7.2656999999999998</v>
          </cell>
          <cell r="G103">
            <v>2.3717000000000001</v>
          </cell>
          <cell r="H103">
            <v>5.2083333333333336E-2</v>
          </cell>
          <cell r="I103">
            <v>15</v>
          </cell>
          <cell r="J103" t="str">
            <v>Sample</v>
          </cell>
          <cell r="L103">
            <v>0.22427920604001997</v>
          </cell>
          <cell r="R103">
            <v>51.16</v>
          </cell>
          <cell r="S103">
            <v>0.12254495699765441</v>
          </cell>
          <cell r="T103">
            <v>0.33634641822427824</v>
          </cell>
          <cell r="U103">
            <v>0.10430658717748242</v>
          </cell>
        </row>
        <row r="104">
          <cell r="A104" t="str">
            <v>M.Mugo.R.10.0.5_A</v>
          </cell>
          <cell r="B104" t="str">
            <v>2020-1122</v>
          </cell>
          <cell r="C104">
            <v>3</v>
          </cell>
          <cell r="D104">
            <v>8</v>
          </cell>
          <cell r="E104">
            <v>7.782</v>
          </cell>
          <cell r="F104">
            <v>15.9978</v>
          </cell>
          <cell r="G104">
            <v>6.7561999999999998</v>
          </cell>
          <cell r="H104">
            <v>5.2083333333333336E-2</v>
          </cell>
          <cell r="I104">
            <v>15</v>
          </cell>
          <cell r="J104" t="str">
            <v>Sample</v>
          </cell>
          <cell r="L104">
            <v>0.25484673827613308</v>
          </cell>
          <cell r="R104">
            <v>50.16</v>
          </cell>
          <cell r="S104">
            <v>0.34907296650717706</v>
          </cell>
          <cell r="T104">
            <v>0.7553402302815041</v>
          </cell>
          <cell r="U104">
            <v>0.30305921052631579</v>
          </cell>
        </row>
        <row r="105">
          <cell r="A105" t="str">
            <v>L.Mugo.R.12.0.5_A</v>
          </cell>
          <cell r="B105" t="str">
            <v>2020-1123</v>
          </cell>
          <cell r="C105">
            <v>3</v>
          </cell>
          <cell r="D105">
            <v>9</v>
          </cell>
          <cell r="E105">
            <v>10.8736</v>
          </cell>
          <cell r="F105">
            <v>31.887599999999999</v>
          </cell>
          <cell r="G105">
            <v>13.4207</v>
          </cell>
          <cell r="H105">
            <v>5.2083333333333336E-2</v>
          </cell>
          <cell r="I105">
            <v>15</v>
          </cell>
          <cell r="J105" t="str">
            <v>Sample</v>
          </cell>
          <cell r="L105">
            <v>0.19354276021280875</v>
          </cell>
          <cell r="R105">
            <v>50.39</v>
          </cell>
          <cell r="S105">
            <v>0.48552490573526491</v>
          </cell>
          <cell r="T105">
            <v>1.4987091414399762</v>
          </cell>
          <cell r="U105">
            <v>0.59925729311371301</v>
          </cell>
        </row>
        <row r="106">
          <cell r="A106" t="str">
            <v>L.Mugo.R.14.0.5_A</v>
          </cell>
          <cell r="B106" t="str">
            <v>2020-1124</v>
          </cell>
          <cell r="C106">
            <v>3</v>
          </cell>
          <cell r="D106">
            <v>10</v>
          </cell>
          <cell r="E106">
            <v>3.9222000000000001</v>
          </cell>
          <cell r="F106">
            <v>10.304500000000001</v>
          </cell>
          <cell r="G106">
            <v>3.2963</v>
          </cell>
          <cell r="H106">
            <v>5.2083333333333336E-2</v>
          </cell>
          <cell r="I106">
            <v>15</v>
          </cell>
          <cell r="J106" t="str">
            <v>Sample</v>
          </cell>
          <cell r="L106">
            <v>0.2238315356959425</v>
          </cell>
          <cell r="R106">
            <v>49.98</v>
          </cell>
          <cell r="S106">
            <v>0.1765696278511405</v>
          </cell>
          <cell r="T106">
            <v>0.4882818179857395</v>
          </cell>
          <cell r="U106">
            <v>0.14839285714285716</v>
          </cell>
        </row>
        <row r="107">
          <cell r="A107" t="str">
            <v>H.Larix.R.2.0.5_A</v>
          </cell>
          <cell r="B107" t="str">
            <v>2020-1125</v>
          </cell>
          <cell r="C107">
            <v>3</v>
          </cell>
          <cell r="D107">
            <v>11</v>
          </cell>
          <cell r="E107">
            <v>10.76</v>
          </cell>
          <cell r="F107">
            <v>20.706099999999999</v>
          </cell>
          <cell r="G107">
            <v>9.5829000000000004</v>
          </cell>
          <cell r="H107">
            <v>5.2083333333333336E-2</v>
          </cell>
          <cell r="I107">
            <v>15</v>
          </cell>
          <cell r="J107" t="str">
            <v>Sample</v>
          </cell>
          <cell r="L107">
            <v>0.26212575214986966</v>
          </cell>
          <cell r="R107">
            <v>49.98</v>
          </cell>
          <cell r="S107">
            <v>0.48439375750300123</v>
          </cell>
          <cell r="T107">
            <v>0.9811647485462196</v>
          </cell>
          <cell r="U107">
            <v>0.43140306122448979</v>
          </cell>
        </row>
        <row r="108">
          <cell r="A108" t="str">
            <v>H.Larix.R.3.0.5_A</v>
          </cell>
          <cell r="B108" t="str">
            <v>2020-1126</v>
          </cell>
          <cell r="C108">
            <v>3</v>
          </cell>
          <cell r="D108">
            <v>12</v>
          </cell>
          <cell r="E108">
            <v>7.7541000000000002</v>
          </cell>
          <cell r="F108">
            <v>14.177300000000001</v>
          </cell>
          <cell r="G108">
            <v>5.9248000000000003</v>
          </cell>
          <cell r="H108">
            <v>5.2083333333333336E-2</v>
          </cell>
          <cell r="I108">
            <v>15</v>
          </cell>
          <cell r="J108" t="str">
            <v>Sample</v>
          </cell>
          <cell r="L108">
            <v>0.27836172916621793</v>
          </cell>
          <cell r="R108">
            <v>49.62</v>
          </cell>
          <cell r="S108">
            <v>0.35160671100362761</v>
          </cell>
          <cell r="T108">
            <v>0.67666957615829482</v>
          </cell>
          <cell r="U108">
            <v>0.26865779927448613</v>
          </cell>
        </row>
        <row r="109">
          <cell r="A109" t="str">
            <v>H.Larix.R.4.0.5_A</v>
          </cell>
          <cell r="B109" t="str">
            <v>2020-1127</v>
          </cell>
          <cell r="C109">
            <v>3</v>
          </cell>
          <cell r="D109">
            <v>13</v>
          </cell>
          <cell r="E109">
            <v>3.2631000000000001</v>
          </cell>
          <cell r="F109">
            <v>7.5180999999999996</v>
          </cell>
          <cell r="G109">
            <v>2.6227</v>
          </cell>
          <cell r="H109">
            <v>5.2083333333333336E-2</v>
          </cell>
          <cell r="I109">
            <v>15</v>
          </cell>
          <cell r="J109" t="str">
            <v>Sample</v>
          </cell>
          <cell r="L109">
            <v>0.24344407224762943</v>
          </cell>
          <cell r="R109">
            <v>51.05</v>
          </cell>
          <cell r="S109">
            <v>0.14381929480901079</v>
          </cell>
          <cell r="T109">
            <v>0.34878052956279221</v>
          </cell>
          <cell r="U109">
            <v>0.11559402546523016</v>
          </cell>
        </row>
        <row r="110">
          <cell r="A110" t="str">
            <v>H.Larix.R.5.0.5_A</v>
          </cell>
          <cell r="B110" t="str">
            <v>2020-1128</v>
          </cell>
          <cell r="C110">
            <v>3</v>
          </cell>
          <cell r="D110">
            <v>14</v>
          </cell>
          <cell r="E110">
            <v>7.9012000000000002</v>
          </cell>
          <cell r="F110">
            <v>14.0097</v>
          </cell>
          <cell r="G110">
            <v>6.2064000000000004</v>
          </cell>
          <cell r="H110">
            <v>4.8611111111111112E-2</v>
          </cell>
          <cell r="I110">
            <v>10</v>
          </cell>
          <cell r="J110" t="str">
            <v>Sample</v>
          </cell>
          <cell r="L110">
            <v>0.28100848943532986</v>
          </cell>
          <cell r="R110">
            <v>51.33</v>
          </cell>
          <cell r="S110">
            <v>0.23089421390999418</v>
          </cell>
          <cell r="T110">
            <v>0.43092946808581484</v>
          </cell>
          <cell r="U110">
            <v>0.18136762127410871</v>
          </cell>
        </row>
        <row r="111">
          <cell r="A111" t="str">
            <v>M.Larix.R.6.0.5_A</v>
          </cell>
          <cell r="B111" t="str">
            <v>2020-1129</v>
          </cell>
          <cell r="C111">
            <v>3</v>
          </cell>
          <cell r="D111">
            <v>15</v>
          </cell>
          <cell r="E111">
            <v>8.8760999999999992</v>
          </cell>
          <cell r="F111">
            <v>8.7492999999999999</v>
          </cell>
          <cell r="G111">
            <v>7.2541000000000002</v>
          </cell>
          <cell r="H111">
            <v>5.5555555555555552E-2</v>
          </cell>
          <cell r="I111">
            <v>20</v>
          </cell>
          <cell r="J111" t="str">
            <v>Sample</v>
          </cell>
          <cell r="R111">
            <v>49.68</v>
          </cell>
          <cell r="S111">
            <v>0.53599637681159418</v>
          </cell>
          <cell r="T111">
            <v>0.55612233632672414</v>
          </cell>
          <cell r="U111">
            <v>0.43804951690821253</v>
          </cell>
        </row>
        <row r="112">
          <cell r="A112" t="str">
            <v>M.Larix.R.7.0.5_A</v>
          </cell>
          <cell r="B112" t="str">
            <v>2020-1130</v>
          </cell>
          <cell r="C112">
            <v>3</v>
          </cell>
          <cell r="D112">
            <v>16</v>
          </cell>
          <cell r="E112">
            <v>8.7220999999999993</v>
          </cell>
          <cell r="F112">
            <v>7.5982000000000003</v>
          </cell>
          <cell r="G112">
            <v>8.26</v>
          </cell>
          <cell r="H112">
            <v>5.2083333333333336E-2</v>
          </cell>
          <cell r="I112">
            <v>15</v>
          </cell>
          <cell r="J112" t="str">
            <v>Sample</v>
          </cell>
          <cell r="R112">
            <v>51.09</v>
          </cell>
          <cell r="S112">
            <v>0.38412066940692896</v>
          </cell>
          <cell r="T112">
            <v>0.35222055680469017</v>
          </cell>
          <cell r="U112">
            <v>0.36376981796829122</v>
          </cell>
        </row>
        <row r="113">
          <cell r="A113" t="str">
            <v>M.Larix.R.8.0.5_A</v>
          </cell>
          <cell r="B113" t="str">
            <v>2020-1131</v>
          </cell>
          <cell r="C113">
            <v>3</v>
          </cell>
          <cell r="D113">
            <v>17</v>
          </cell>
          <cell r="E113">
            <v>8.6781000000000006</v>
          </cell>
          <cell r="F113">
            <v>12.6448</v>
          </cell>
          <cell r="G113">
            <v>8.6869999999999994</v>
          </cell>
          <cell r="H113">
            <v>5.2083333333333336E-2</v>
          </cell>
          <cell r="I113">
            <v>15</v>
          </cell>
          <cell r="J113" t="str">
            <v>Sample</v>
          </cell>
          <cell r="R113">
            <v>49.53</v>
          </cell>
          <cell r="S113">
            <v>0.39422016959418538</v>
          </cell>
          <cell r="T113">
            <v>0.60462140439146383</v>
          </cell>
          <cell r="U113">
            <v>0.39462447001817075</v>
          </cell>
        </row>
        <row r="114">
          <cell r="A114" t="str">
            <v>M.Larix.R.9.0.5_A</v>
          </cell>
          <cell r="B114" t="str">
            <v>2020-1132</v>
          </cell>
          <cell r="C114">
            <v>3</v>
          </cell>
          <cell r="D114">
            <v>18</v>
          </cell>
          <cell r="E114">
            <v>2.9598</v>
          </cell>
          <cell r="F114">
            <v>6.5019999999999998</v>
          </cell>
          <cell r="G114">
            <v>3.2004999999999999</v>
          </cell>
          <cell r="H114">
            <v>5.2083333333333336E-2</v>
          </cell>
          <cell r="I114">
            <v>15</v>
          </cell>
          <cell r="J114" t="str">
            <v>Sample</v>
          </cell>
          <cell r="R114">
            <v>49.64</v>
          </cell>
          <cell r="S114">
            <v>0.1341569298952458</v>
          </cell>
          <cell r="T114">
            <v>0.31020948550863325</v>
          </cell>
          <cell r="U114">
            <v>0.14506698227236101</v>
          </cell>
        </row>
        <row r="115">
          <cell r="A115" t="str">
            <v>M.Larix.R.10.0.5_A</v>
          </cell>
          <cell r="B115" t="str">
            <v>2020-1133</v>
          </cell>
          <cell r="C115">
            <v>3</v>
          </cell>
          <cell r="D115">
            <v>19</v>
          </cell>
          <cell r="E115">
            <v>9.1207999999999991</v>
          </cell>
          <cell r="F115">
            <v>4.3006000000000002</v>
          </cell>
          <cell r="G115">
            <v>7.7538999999999998</v>
          </cell>
          <cell r="H115">
            <v>5.2083333333333336E-2</v>
          </cell>
          <cell r="I115">
            <v>15</v>
          </cell>
          <cell r="J115" t="str">
            <v>Sample</v>
          </cell>
          <cell r="R115">
            <v>50.2</v>
          </cell>
          <cell r="S115">
            <v>0.40880079681274895</v>
          </cell>
          <cell r="T115">
            <v>0.20289213610064563</v>
          </cell>
          <cell r="U115">
            <v>0.34753535856573703</v>
          </cell>
        </row>
        <row r="116">
          <cell r="A116" t="str">
            <v>L.Larix.R.11.0.5_A</v>
          </cell>
          <cell r="B116" t="str">
            <v>2020-1134</v>
          </cell>
          <cell r="C116">
            <v>3</v>
          </cell>
          <cell r="D116">
            <v>20</v>
          </cell>
          <cell r="E116">
            <v>2.7</v>
          </cell>
          <cell r="F116">
            <v>4.2295999999999996</v>
          </cell>
          <cell r="G116">
            <v>1.9403999999999999</v>
          </cell>
          <cell r="H116">
            <v>5.2083333333333336E-2</v>
          </cell>
          <cell r="I116">
            <v>15</v>
          </cell>
          <cell r="J116" t="str">
            <v>Sample</v>
          </cell>
          <cell r="R116">
            <v>49.52</v>
          </cell>
          <cell r="S116">
            <v>0.12267770597738287</v>
          </cell>
          <cell r="T116">
            <v>0.20228260715666188</v>
          </cell>
          <cell r="U116">
            <v>8.8164378029079157E-2</v>
          </cell>
        </row>
        <row r="117">
          <cell r="A117" t="str">
            <v>L.Larix.R.12.0.5_A</v>
          </cell>
          <cell r="B117" t="str">
            <v>2020-1135</v>
          </cell>
          <cell r="C117">
            <v>3</v>
          </cell>
          <cell r="D117">
            <v>21</v>
          </cell>
          <cell r="E117">
            <v>5.6858000000000004</v>
          </cell>
          <cell r="F117">
            <v>3.2677999999999998</v>
          </cell>
          <cell r="G117">
            <v>3.8258999999999999</v>
          </cell>
          <cell r="H117">
            <v>5.5555555555555552E-2</v>
          </cell>
          <cell r="I117">
            <v>20</v>
          </cell>
          <cell r="J117" t="str">
            <v>Sample</v>
          </cell>
          <cell r="R117">
            <v>50.27</v>
          </cell>
          <cell r="S117">
            <v>0.33931569524567334</v>
          </cell>
          <cell r="T117">
            <v>0.20526986699517605</v>
          </cell>
          <cell r="U117">
            <v>0.22832106624229159</v>
          </cell>
        </row>
        <row r="118">
          <cell r="A118" t="str">
            <v>L.Larix.R.15.0.5_A</v>
          </cell>
          <cell r="B118" t="str">
            <v>2020-1136</v>
          </cell>
          <cell r="C118">
            <v>3</v>
          </cell>
          <cell r="D118">
            <v>22</v>
          </cell>
          <cell r="E118">
            <v>10.184100000000001</v>
          </cell>
          <cell r="F118">
            <v>10.965199999999999</v>
          </cell>
          <cell r="G118">
            <v>8.2308000000000003</v>
          </cell>
          <cell r="H118">
            <v>5.5555555555555552E-2</v>
          </cell>
          <cell r="I118">
            <v>20</v>
          </cell>
          <cell r="J118" t="str">
            <v>Sample</v>
          </cell>
          <cell r="R118">
            <v>50.23</v>
          </cell>
          <cell r="S118">
            <v>0.60824805892892697</v>
          </cell>
          <cell r="T118">
            <v>0.68933764630116012</v>
          </cell>
          <cell r="U118">
            <v>0.49158670117459696</v>
          </cell>
        </row>
        <row r="119">
          <cell r="A119" t="str">
            <v>D.Larix.R.16.0.5_A</v>
          </cell>
          <cell r="B119" t="str">
            <v>2020-1137</v>
          </cell>
          <cell r="C119">
            <v>3</v>
          </cell>
          <cell r="D119">
            <v>23</v>
          </cell>
          <cell r="E119">
            <v>4.1308999999999996</v>
          </cell>
          <cell r="F119">
            <v>14.125400000000001</v>
          </cell>
          <cell r="G119">
            <v>1.8406</v>
          </cell>
          <cell r="H119">
            <v>5.2083333333333336E-2</v>
          </cell>
          <cell r="I119">
            <v>15</v>
          </cell>
          <cell r="J119" t="str">
            <v>Sample</v>
          </cell>
          <cell r="R119">
            <v>50.07</v>
          </cell>
          <cell r="S119">
            <v>0.18563061713600959</v>
          </cell>
          <cell r="T119">
            <v>0.66813318759521079</v>
          </cell>
          <cell r="U119">
            <v>8.2711204313960451E-2</v>
          </cell>
        </row>
        <row r="120">
          <cell r="A120">
            <v>17</v>
          </cell>
          <cell r="B120" t="str">
            <v>2020-1138</v>
          </cell>
          <cell r="C120">
            <v>3</v>
          </cell>
          <cell r="D120">
            <v>24</v>
          </cell>
          <cell r="E120">
            <v>17.3626</v>
          </cell>
          <cell r="F120">
            <v>29.017600000000002</v>
          </cell>
          <cell r="G120">
            <v>10.7578</v>
          </cell>
          <cell r="H120">
            <v>5.2083333333333336E-2</v>
          </cell>
          <cell r="I120">
            <v>15</v>
          </cell>
          <cell r="J120" t="e">
            <v>#N/A</v>
          </cell>
          <cell r="L120" t="str">
            <v>std2_2019_17_A</v>
          </cell>
          <cell r="R120" t="e">
            <v>#N/A</v>
          </cell>
          <cell r="S120" t="e">
            <v>#N/A</v>
          </cell>
          <cell r="T120" t="e">
            <v>#N/A</v>
          </cell>
          <cell r="U120" t="e">
            <v>#N/A</v>
          </cell>
        </row>
        <row r="121">
          <cell r="A121" t="str">
            <v>D.Larix.R.18.0.5_A</v>
          </cell>
          <cell r="B121" t="str">
            <v>2020-1139</v>
          </cell>
          <cell r="C121">
            <v>3</v>
          </cell>
          <cell r="D121">
            <v>25</v>
          </cell>
          <cell r="E121">
            <v>5.5942999999999996</v>
          </cell>
          <cell r="F121">
            <v>8.6736000000000004</v>
          </cell>
          <cell r="G121">
            <v>4.0191999999999997</v>
          </cell>
          <cell r="H121">
            <v>5.2083333333333336E-2</v>
          </cell>
          <cell r="I121">
            <v>15</v>
          </cell>
          <cell r="J121" t="str">
            <v>Sample</v>
          </cell>
          <cell r="R121">
            <v>51.08</v>
          </cell>
          <cell r="S121">
            <v>0.24642081049334374</v>
          </cell>
          <cell r="T121">
            <v>0.40215028650217532</v>
          </cell>
          <cell r="U121">
            <v>0.17703993735317147</v>
          </cell>
        </row>
        <row r="122">
          <cell r="A122" t="str">
            <v>L.Mugo.R.12.0.5_1_A</v>
          </cell>
          <cell r="B122" t="str">
            <v>2020-1140</v>
          </cell>
          <cell r="C122">
            <v>3</v>
          </cell>
          <cell r="D122">
            <v>26</v>
          </cell>
          <cell r="E122">
            <v>11.763500000000001</v>
          </cell>
          <cell r="F122">
            <v>38.0886</v>
          </cell>
          <cell r="G122">
            <v>15.9596</v>
          </cell>
          <cell r="H122">
            <v>5.5555555555555552E-2</v>
          </cell>
          <cell r="I122">
            <v>20</v>
          </cell>
          <cell r="J122" t="str">
            <v>Sample</v>
          </cell>
          <cell r="R122">
            <v>50.78</v>
          </cell>
          <cell r="S122">
            <v>0.69496849153209939</v>
          </cell>
          <cell r="T122">
            <v>2.368541131702151</v>
          </cell>
          <cell r="U122">
            <v>0.94286727057896813</v>
          </cell>
        </row>
        <row r="123">
          <cell r="A123" t="str">
            <v>H.Larix.R.2.0.5_1_A</v>
          </cell>
          <cell r="B123" t="str">
            <v>2020-1141</v>
          </cell>
          <cell r="C123">
            <v>3</v>
          </cell>
          <cell r="D123">
            <v>27</v>
          </cell>
          <cell r="E123">
            <v>8.7840000000000007</v>
          </cell>
          <cell r="F123">
            <v>23.207599999999999</v>
          </cell>
          <cell r="G123">
            <v>8.3965999999999994</v>
          </cell>
          <cell r="H123">
            <v>5.2083333333333336E-2</v>
          </cell>
          <cell r="I123">
            <v>15</v>
          </cell>
          <cell r="J123" t="str">
            <v>Sample</v>
          </cell>
          <cell r="R123">
            <v>49.53</v>
          </cell>
          <cell r="S123">
            <v>0.39903089036947309</v>
          </cell>
          <cell r="T123">
            <v>1.1096902841132588</v>
          </cell>
          <cell r="U123">
            <v>0.38143246517262264</v>
          </cell>
        </row>
        <row r="124">
          <cell r="A124" t="str">
            <v>H.Larix.R.4.0.5_1_A</v>
          </cell>
          <cell r="B124" t="str">
            <v>2020-1142</v>
          </cell>
          <cell r="C124">
            <v>3</v>
          </cell>
          <cell r="D124">
            <v>28</v>
          </cell>
          <cell r="E124">
            <v>7.5942999999999996</v>
          </cell>
          <cell r="F124">
            <v>33.1511</v>
          </cell>
          <cell r="G124">
            <v>7.5248999999999997</v>
          </cell>
          <cell r="H124">
            <v>5.2083333333333336E-2</v>
          </cell>
          <cell r="I124">
            <v>15</v>
          </cell>
          <cell r="J124" t="str">
            <v>Sample</v>
          </cell>
          <cell r="R124">
            <v>50.47</v>
          </cell>
          <cell r="S124">
            <v>0.33856102635228846</v>
          </cell>
          <cell r="T124">
            <v>1.5556235883136729</v>
          </cell>
          <cell r="U124">
            <v>0.33546710917376665</v>
          </cell>
        </row>
        <row r="125">
          <cell r="A125" t="str">
            <v>H.Larix.R.5.0.5_1_A</v>
          </cell>
          <cell r="B125" t="str">
            <v>2020-1143</v>
          </cell>
          <cell r="C125">
            <v>3</v>
          </cell>
          <cell r="D125">
            <v>29</v>
          </cell>
          <cell r="E125">
            <v>8.2068999999999992</v>
          </cell>
          <cell r="F125">
            <v>19.8003</v>
          </cell>
          <cell r="G125">
            <v>5.6368999999999998</v>
          </cell>
          <cell r="H125">
            <v>5.2083333333333336E-2</v>
          </cell>
          <cell r="I125">
            <v>15</v>
          </cell>
          <cell r="J125" t="str">
            <v>Sample</v>
          </cell>
          <cell r="R125">
            <v>49.47</v>
          </cell>
          <cell r="S125">
            <v>0.37326713159490599</v>
          </cell>
          <cell r="T125">
            <v>0.94791575405698314</v>
          </cell>
          <cell r="U125">
            <v>0.25637810794420862</v>
          </cell>
        </row>
        <row r="126">
          <cell r="A126" t="str">
            <v>M.Larix.R.6.0.5_1_A</v>
          </cell>
          <cell r="B126" t="str">
            <v>2020-1144</v>
          </cell>
          <cell r="C126">
            <v>3</v>
          </cell>
          <cell r="D126">
            <v>30</v>
          </cell>
          <cell r="E126">
            <v>8.0602</v>
          </cell>
          <cell r="F126">
            <v>14.0596</v>
          </cell>
          <cell r="G126">
            <v>6.8688000000000002</v>
          </cell>
          <cell r="H126">
            <v>5.2083333333333336E-2</v>
          </cell>
          <cell r="I126">
            <v>15</v>
          </cell>
          <cell r="J126" t="str">
            <v>Sample</v>
          </cell>
          <cell r="R126">
            <v>50.23</v>
          </cell>
          <cell r="S126">
            <v>0.36104817837945452</v>
          </cell>
          <cell r="T126">
            <v>0.66290251695836311</v>
          </cell>
          <cell r="U126">
            <v>0.30768066892295443</v>
          </cell>
        </row>
        <row r="127">
          <cell r="A127" t="str">
            <v>M.Larix.R.7.0.5_1_A</v>
          </cell>
          <cell r="B127" t="str">
            <v>2020-1145</v>
          </cell>
          <cell r="C127">
            <v>3</v>
          </cell>
          <cell r="D127">
            <v>31</v>
          </cell>
          <cell r="E127">
            <v>7.8898999999999999</v>
          </cell>
          <cell r="F127">
            <v>16.085999999999999</v>
          </cell>
          <cell r="G127">
            <v>6.3621999999999996</v>
          </cell>
          <cell r="H127">
            <v>5.2083333333333336E-2</v>
          </cell>
          <cell r="I127">
            <v>15</v>
          </cell>
          <cell r="J127" t="str">
            <v>Sample</v>
          </cell>
          <cell r="R127">
            <v>49.99</v>
          </cell>
          <cell r="S127">
            <v>0.35511652330466092</v>
          </cell>
          <cell r="T127">
            <v>0.76208744816447938</v>
          </cell>
          <cell r="U127">
            <v>0.28635627125425084</v>
          </cell>
        </row>
        <row r="128">
          <cell r="A128" t="str">
            <v>M.Larix.R.8.0.5_1_A</v>
          </cell>
          <cell r="B128" t="str">
            <v>2020-1146</v>
          </cell>
          <cell r="C128">
            <v>3</v>
          </cell>
          <cell r="D128">
            <v>32</v>
          </cell>
          <cell r="E128">
            <v>8.09</v>
          </cell>
          <cell r="F128">
            <v>22.930900000000001</v>
          </cell>
          <cell r="G128">
            <v>8.7495999999999992</v>
          </cell>
          <cell r="H128">
            <v>5.2083333333333336E-2</v>
          </cell>
          <cell r="I128">
            <v>15</v>
          </cell>
          <cell r="J128" t="str">
            <v>Sample</v>
          </cell>
          <cell r="R128">
            <v>50.07</v>
          </cell>
          <cell r="S128">
            <v>0.36354104254044339</v>
          </cell>
          <cell r="T128">
            <v>1.0846344394797327</v>
          </cell>
          <cell r="U128">
            <v>0.39318154583582982</v>
          </cell>
        </row>
        <row r="129">
          <cell r="A129" t="str">
            <v>M.Larix.R.9.0.5_1_A</v>
          </cell>
          <cell r="B129" t="str">
            <v>2020-1147</v>
          </cell>
          <cell r="C129">
            <v>3</v>
          </cell>
          <cell r="D129">
            <v>33</v>
          </cell>
          <cell r="E129">
            <v>6.3041999999999998</v>
          </cell>
          <cell r="F129">
            <v>19.93</v>
          </cell>
          <cell r="G129">
            <v>5.1181000000000001</v>
          </cell>
          <cell r="H129">
            <v>5.2083333333333336E-2</v>
          </cell>
          <cell r="I129">
            <v>15</v>
          </cell>
          <cell r="J129" t="str">
            <v>Sample</v>
          </cell>
          <cell r="R129">
            <v>49.64</v>
          </cell>
          <cell r="S129">
            <v>0.28574637389202256</v>
          </cell>
          <cell r="T129">
            <v>0.9508574355870596</v>
          </cell>
          <cell r="U129">
            <v>0.23198479049153908</v>
          </cell>
        </row>
        <row r="130">
          <cell r="A130" t="str">
            <v>M.Larix.R.10.0.5_1_A</v>
          </cell>
          <cell r="B130" t="str">
            <v>2020-1148</v>
          </cell>
          <cell r="C130">
            <v>3</v>
          </cell>
          <cell r="D130">
            <v>34</v>
          </cell>
          <cell r="E130">
            <v>10.422700000000001</v>
          </cell>
          <cell r="F130">
            <v>13.086399999999999</v>
          </cell>
          <cell r="G130">
            <v>7.4916</v>
          </cell>
          <cell r="H130">
            <v>5.2083333333333336E-2</v>
          </cell>
          <cell r="I130">
            <v>15</v>
          </cell>
          <cell r="J130" t="str">
            <v>Sample</v>
          </cell>
          <cell r="R130">
            <v>50.1</v>
          </cell>
          <cell r="S130">
            <v>0.46808532934131736</v>
          </cell>
          <cell r="T130">
            <v>0.61861770586784359</v>
          </cell>
          <cell r="U130">
            <v>0.33644910179640719</v>
          </cell>
        </row>
        <row r="131">
          <cell r="A131" t="str">
            <v>L.Larix.R.11.0.5_1_A</v>
          </cell>
          <cell r="B131" t="str">
            <v>2020-1149</v>
          </cell>
          <cell r="C131">
            <v>3</v>
          </cell>
          <cell r="D131">
            <v>35</v>
          </cell>
          <cell r="E131">
            <v>5.5826000000000002</v>
          </cell>
          <cell r="F131">
            <v>12.0977</v>
          </cell>
          <cell r="G131">
            <v>4.0406000000000004</v>
          </cell>
          <cell r="H131">
            <v>5.2083333333333336E-2</v>
          </cell>
          <cell r="I131">
            <v>15</v>
          </cell>
          <cell r="J131" t="str">
            <v>Sample</v>
          </cell>
          <cell r="R131">
            <v>49.74</v>
          </cell>
          <cell r="S131">
            <v>0.25253015681544028</v>
          </cell>
          <cell r="T131">
            <v>0.576019135173366</v>
          </cell>
          <cell r="U131">
            <v>0.18277744270205065</v>
          </cell>
        </row>
        <row r="132">
          <cell r="A132" t="str">
            <v>L.Larix.R.12.0.5_1_A</v>
          </cell>
          <cell r="B132" t="str">
            <v>2020-1150</v>
          </cell>
          <cell r="C132">
            <v>3</v>
          </cell>
          <cell r="D132">
            <v>36</v>
          </cell>
          <cell r="E132">
            <v>5.1497000000000002</v>
          </cell>
          <cell r="F132">
            <v>9.4063999999999997</v>
          </cell>
          <cell r="G132">
            <v>3.8260999999999998</v>
          </cell>
          <cell r="H132">
            <v>5.2083333333333336E-2</v>
          </cell>
          <cell r="I132">
            <v>15</v>
          </cell>
          <cell r="J132" t="str">
            <v>Sample</v>
          </cell>
          <cell r="R132">
            <v>50.2</v>
          </cell>
          <cell r="S132">
            <v>0.23081324701195219</v>
          </cell>
          <cell r="T132">
            <v>0.44377170371973979</v>
          </cell>
          <cell r="U132">
            <v>0.17148854581673306</v>
          </cell>
        </row>
        <row r="133">
          <cell r="A133" t="str">
            <v>L.Larix.R.15.0.5_1_A</v>
          </cell>
          <cell r="B133" t="str">
            <v>2020-1151</v>
          </cell>
          <cell r="C133">
            <v>3</v>
          </cell>
          <cell r="D133">
            <v>37</v>
          </cell>
          <cell r="E133">
            <v>11.6553</v>
          </cell>
          <cell r="F133">
            <v>20.901399999999999</v>
          </cell>
          <cell r="G133">
            <v>7.9507000000000003</v>
          </cell>
          <cell r="H133">
            <v>5.5555555555555552E-2</v>
          </cell>
          <cell r="I133">
            <v>20</v>
          </cell>
          <cell r="J133" t="str">
            <v>Sample</v>
          </cell>
          <cell r="R133">
            <v>51.05</v>
          </cell>
          <cell r="S133">
            <v>0.68493437806072477</v>
          </cell>
          <cell r="T133">
            <v>1.2928800912648577</v>
          </cell>
          <cell r="U133">
            <v>0.46723016650342813</v>
          </cell>
        </row>
        <row r="134">
          <cell r="A134" t="str">
            <v>D.Larix.R.16.0.5_1_A</v>
          </cell>
          <cell r="B134" t="str">
            <v>2020-1152</v>
          </cell>
          <cell r="C134">
            <v>3</v>
          </cell>
          <cell r="D134">
            <v>38</v>
          </cell>
          <cell r="E134">
            <v>6.2961999999999998</v>
          </cell>
          <cell r="F134">
            <v>17.192499999999999</v>
          </cell>
          <cell r="G134">
            <v>2.3111000000000002</v>
          </cell>
          <cell r="H134">
            <v>5.2083333333333336E-2</v>
          </cell>
          <cell r="I134">
            <v>15</v>
          </cell>
          <cell r="J134" t="str">
            <v>Sample</v>
          </cell>
          <cell r="R134">
            <v>50.07</v>
          </cell>
          <cell r="S134">
            <v>0.2829328939484721</v>
          </cell>
          <cell r="T134">
            <v>0.8132074013996532</v>
          </cell>
          <cell r="U134">
            <v>0.10385410425404434</v>
          </cell>
        </row>
        <row r="135">
          <cell r="A135" t="str">
            <v>L.Mugo.R.12.1_2_A</v>
          </cell>
          <cell r="B135" t="str">
            <v>2020-1153</v>
          </cell>
          <cell r="C135">
            <v>3</v>
          </cell>
          <cell r="D135">
            <v>39</v>
          </cell>
          <cell r="E135">
            <v>10.515700000000001</v>
          </cell>
          <cell r="F135">
            <v>37.759099999999997</v>
          </cell>
          <cell r="G135">
            <v>14.0738</v>
          </cell>
          <cell r="H135">
            <v>5.2083333333333336E-2</v>
          </cell>
          <cell r="I135">
            <v>15</v>
          </cell>
          <cell r="J135" t="str">
            <v>Sample</v>
          </cell>
          <cell r="R135">
            <v>49.7</v>
          </cell>
          <cell r="S135">
            <v>0.47606287726358154</v>
          </cell>
          <cell r="T135">
            <v>1.7993064076836125</v>
          </cell>
          <cell r="U135">
            <v>0.63714386317907445</v>
          </cell>
        </row>
        <row r="136">
          <cell r="A136" t="str">
            <v>H.Larix.R.2.1_2_A</v>
          </cell>
          <cell r="B136" t="str">
            <v>2020-1154</v>
          </cell>
          <cell r="C136">
            <v>3</v>
          </cell>
          <cell r="D136">
            <v>40</v>
          </cell>
          <cell r="E136">
            <v>9.7965999999999998</v>
          </cell>
          <cell r="F136">
            <v>29.761600000000001</v>
          </cell>
          <cell r="G136">
            <v>11.266400000000001</v>
          </cell>
          <cell r="H136">
            <v>5.2083333333333336E-2</v>
          </cell>
          <cell r="I136">
            <v>15</v>
          </cell>
          <cell r="J136" t="str">
            <v>Sample</v>
          </cell>
          <cell r="R136">
            <v>50.59</v>
          </cell>
          <cell r="S136">
            <v>0.43570567305791652</v>
          </cell>
          <cell r="T136">
            <v>1.3932577807983237</v>
          </cell>
          <cell r="U136">
            <v>0.50107531132634908</v>
          </cell>
        </row>
        <row r="137">
          <cell r="A137" t="str">
            <v>H.Larix.R.4.1_2_A</v>
          </cell>
          <cell r="B137" t="str">
            <v>2020-1155</v>
          </cell>
          <cell r="C137">
            <v>3</v>
          </cell>
          <cell r="D137">
            <v>41</v>
          </cell>
          <cell r="E137">
            <v>7.9421999999999997</v>
          </cell>
          <cell r="F137">
            <v>41.4133</v>
          </cell>
          <cell r="G137">
            <v>8.5487000000000002</v>
          </cell>
          <cell r="H137">
            <v>5.2083333333333336E-2</v>
          </cell>
          <cell r="I137">
            <v>15</v>
          </cell>
          <cell r="J137" t="str">
            <v>Sample</v>
          </cell>
          <cell r="R137">
            <v>50.85</v>
          </cell>
          <cell r="S137">
            <v>0.35142477876106198</v>
          </cell>
          <cell r="T137">
            <v>1.9288069501213809</v>
          </cell>
          <cell r="U137">
            <v>0.37826106194690262</v>
          </cell>
        </row>
        <row r="138">
          <cell r="A138" t="str">
            <v>H.Larix.R.5.1_2_A</v>
          </cell>
          <cell r="B138" t="str">
            <v>2020-1156</v>
          </cell>
          <cell r="C138">
            <v>3</v>
          </cell>
          <cell r="D138">
            <v>42</v>
          </cell>
          <cell r="E138">
            <v>4.5728</v>
          </cell>
          <cell r="F138">
            <v>19.035599999999999</v>
          </cell>
          <cell r="G138">
            <v>4.6988000000000003</v>
          </cell>
          <cell r="H138">
            <v>5.2083333333333336E-2</v>
          </cell>
          <cell r="I138">
            <v>15</v>
          </cell>
          <cell r="J138" t="str">
            <v>Sample</v>
          </cell>
          <cell r="R138">
            <v>50.59</v>
          </cell>
          <cell r="S138">
            <v>0.20337616129669894</v>
          </cell>
          <cell r="T138">
            <v>0.89113145167479468</v>
          </cell>
          <cell r="U138">
            <v>0.20898003558015421</v>
          </cell>
        </row>
        <row r="139">
          <cell r="A139" t="str">
            <v>M.Larix.R.6.1_2_A</v>
          </cell>
          <cell r="B139" t="str">
            <v>2020-1157</v>
          </cell>
          <cell r="C139">
            <v>3</v>
          </cell>
          <cell r="D139">
            <v>43</v>
          </cell>
          <cell r="E139">
            <v>10.141</v>
          </cell>
          <cell r="F139">
            <v>26.209399999999999</v>
          </cell>
          <cell r="G139">
            <v>8.9184000000000001</v>
          </cell>
          <cell r="H139">
            <v>5.2083333333333336E-2</v>
          </cell>
          <cell r="I139">
            <v>15</v>
          </cell>
          <cell r="J139" t="str">
            <v>Sample</v>
          </cell>
          <cell r="R139">
            <v>49.76</v>
          </cell>
          <cell r="S139">
            <v>0.45854602090032159</v>
          </cell>
          <cell r="T139">
            <v>1.2474311603673092</v>
          </cell>
          <cell r="U139">
            <v>0.40326366559485538</v>
          </cell>
        </row>
        <row r="140">
          <cell r="A140" t="str">
            <v xml:space="preserve">Blank </v>
          </cell>
          <cell r="B140" t="str">
            <v>2020-1158</v>
          </cell>
          <cell r="C140">
            <v>3</v>
          </cell>
          <cell r="D140">
            <v>44</v>
          </cell>
          <cell r="E140" t="str">
            <v>n.a.</v>
          </cell>
          <cell r="F140" t="str">
            <v>n.a.</v>
          </cell>
          <cell r="G140" t="str">
            <v>n.a.</v>
          </cell>
          <cell r="H140">
            <v>5.2083333333333336E-2</v>
          </cell>
          <cell r="I140">
            <v>15</v>
          </cell>
          <cell r="J140" t="str">
            <v>Blank</v>
          </cell>
          <cell r="R140" t="e">
            <v>#N/A</v>
          </cell>
          <cell r="S140" t="e">
            <v>#VALUE!</v>
          </cell>
          <cell r="T140" t="e">
            <v>#VALUE!</v>
          </cell>
          <cell r="U140" t="e">
            <v>#VALUE!</v>
          </cell>
        </row>
        <row r="141">
          <cell r="A141">
            <v>22</v>
          </cell>
          <cell r="B141" t="str">
            <v>2020-1159</v>
          </cell>
          <cell r="C141">
            <v>3</v>
          </cell>
          <cell r="D141">
            <v>45</v>
          </cell>
          <cell r="E141">
            <v>16.4068</v>
          </cell>
          <cell r="F141">
            <v>24.139500000000002</v>
          </cell>
          <cell r="G141">
            <v>11.739599999999999</v>
          </cell>
          <cell r="H141">
            <v>5.2083333333333336E-2</v>
          </cell>
          <cell r="I141">
            <v>15</v>
          </cell>
          <cell r="J141" t="e">
            <v>#N/A</v>
          </cell>
          <cell r="L141" t="str">
            <v>Std3_2019_22</v>
          </cell>
          <cell r="R141" t="e">
            <v>#N/A</v>
          </cell>
          <cell r="S141" t="e">
            <v>#N/A</v>
          </cell>
          <cell r="T141" t="e">
            <v>#N/A</v>
          </cell>
          <cell r="U141" t="e">
            <v>#N/A</v>
          </cell>
        </row>
        <row r="142">
          <cell r="A142" t="str">
            <v>H.Mugo.R.4.0.5_A</v>
          </cell>
          <cell r="B142" t="str">
            <v>2020-1116</v>
          </cell>
          <cell r="C142">
            <v>3</v>
          </cell>
          <cell r="D142">
            <v>2</v>
          </cell>
          <cell r="E142">
            <v>5.9119000000000002</v>
          </cell>
          <cell r="F142">
            <v>21.6464</v>
          </cell>
          <cell r="G142">
            <v>6.9212999999999996</v>
          </cell>
          <cell r="H142">
            <v>5.2083333333333336E-2</v>
          </cell>
          <cell r="I142">
            <v>15</v>
          </cell>
          <cell r="J142" t="str">
            <v>Sample</v>
          </cell>
          <cell r="R142">
            <v>50.37</v>
          </cell>
          <cell r="S142">
            <v>0.26408129839189998</v>
          </cell>
          <cell r="T142">
            <v>1.017779290393942</v>
          </cell>
          <cell r="U142">
            <v>0.30917063728409772</v>
          </cell>
        </row>
        <row r="143">
          <cell r="A143" t="str">
            <v>L.Mugo.R.14.0.5_A</v>
          </cell>
          <cell r="B143" t="str">
            <v>2020-1124</v>
          </cell>
          <cell r="C143">
            <v>3</v>
          </cell>
          <cell r="D143">
            <v>10</v>
          </cell>
          <cell r="E143">
            <v>3.8765000000000001</v>
          </cell>
          <cell r="F143">
            <v>10.285600000000001</v>
          </cell>
          <cell r="G143">
            <v>3.3685</v>
          </cell>
          <cell r="H143">
            <v>5.2083333333333336E-2</v>
          </cell>
          <cell r="I143">
            <v>15</v>
          </cell>
          <cell r="J143" t="str">
            <v>Sample</v>
          </cell>
          <cell r="R143">
            <v>49.98</v>
          </cell>
          <cell r="S143">
            <v>0.17451230492196881</v>
          </cell>
          <cell r="T143">
            <v>0.48738623582649543</v>
          </cell>
          <cell r="U143">
            <v>0.15164315726290517</v>
          </cell>
        </row>
        <row r="144">
          <cell r="A144" t="str">
            <v>D.Larix.R.16.0.5_1_A</v>
          </cell>
          <cell r="B144" t="str">
            <v>2020-1152</v>
          </cell>
          <cell r="C144">
            <v>3</v>
          </cell>
          <cell r="D144">
            <v>38</v>
          </cell>
          <cell r="E144">
            <v>6.4414999999999996</v>
          </cell>
          <cell r="F144">
            <v>18.192</v>
          </cell>
          <cell r="G144">
            <v>2.1833</v>
          </cell>
          <cell r="H144">
            <v>5.2083333333333336E-2</v>
          </cell>
          <cell r="I144">
            <v>15</v>
          </cell>
          <cell r="J144" t="str">
            <v>Sample</v>
          </cell>
          <cell r="R144">
            <v>50.07</v>
          </cell>
          <cell r="S144">
            <v>0.28946225284601557</v>
          </cell>
          <cell r="T144">
            <v>0.86048387647302549</v>
          </cell>
          <cell r="U144">
            <v>9.8111144397843034E-2</v>
          </cell>
        </row>
        <row r="145">
          <cell r="J145" t="str">
            <v>Sample</v>
          </cell>
          <cell r="R145" t="e">
            <v>#N/A</v>
          </cell>
        </row>
        <row r="146">
          <cell r="A146" t="str">
            <v>Box 6</v>
          </cell>
          <cell r="E146" t="str">
            <v>Konz.in Probe</v>
          </cell>
          <cell r="F146" t="str">
            <v>Konz.in Probe</v>
          </cell>
          <cell r="G146" t="str">
            <v>Konz.in Probe</v>
          </cell>
          <cell r="H146">
            <v>0</v>
          </cell>
          <cell r="J146" t="str">
            <v>Sample</v>
          </cell>
          <cell r="R146" t="e">
            <v>#N/A</v>
          </cell>
        </row>
        <row r="147">
          <cell r="A147">
            <v>0</v>
          </cell>
          <cell r="E147" t="str">
            <v>mg/l</v>
          </cell>
          <cell r="F147" t="str">
            <v>mg/l</v>
          </cell>
          <cell r="G147" t="str">
            <v>mg/l</v>
          </cell>
          <cell r="H147">
            <v>0</v>
          </cell>
          <cell r="J147" t="str">
            <v>Sample</v>
          </cell>
          <cell r="R147" t="e">
            <v>#N/A</v>
          </cell>
        </row>
        <row r="148">
          <cell r="A148" t="str">
            <v>H.Mugo.R.2.0.5_A</v>
          </cell>
          <cell r="B148" t="str">
            <v>2020-1363</v>
          </cell>
          <cell r="C148">
            <v>6</v>
          </cell>
          <cell r="D148">
            <v>1</v>
          </cell>
          <cell r="E148">
            <v>8.4002999999999997</v>
          </cell>
          <cell r="F148">
            <v>21.196100000000001</v>
          </cell>
          <cell r="G148">
            <v>13.0115</v>
          </cell>
          <cell r="H148" t="str">
            <v>1:15</v>
          </cell>
          <cell r="I148" t="str">
            <v>15</v>
          </cell>
          <cell r="J148" t="str">
            <v>Sample</v>
          </cell>
          <cell r="R148">
            <v>40.46</v>
          </cell>
          <cell r="S148">
            <v>0.46714471082550668</v>
          </cell>
          <cell r="T148">
            <v>1.2407090853302707</v>
          </cell>
          <cell r="U148">
            <v>0.72357575383094408</v>
          </cell>
        </row>
        <row r="149">
          <cell r="A149" t="str">
            <v>H.Mugo.R.3.0.5_A</v>
          </cell>
          <cell r="B149" t="str">
            <v>2020-1364</v>
          </cell>
          <cell r="C149">
            <v>6</v>
          </cell>
          <cell r="D149">
            <v>2</v>
          </cell>
          <cell r="E149">
            <v>10.514099999999999</v>
          </cell>
          <cell r="F149">
            <v>14.2913</v>
          </cell>
          <cell r="G149">
            <v>14.5961</v>
          </cell>
          <cell r="H149" t="str">
            <v>1:10</v>
          </cell>
          <cell r="I149" t="str">
            <v>10</v>
          </cell>
          <cell r="J149" t="str">
            <v>Sample</v>
          </cell>
          <cell r="R149">
            <v>18.57</v>
          </cell>
          <cell r="S149">
            <v>0.84928109854604195</v>
          </cell>
          <cell r="T149">
            <v>1.2150900210823201</v>
          </cell>
          <cell r="U149">
            <v>1.1790064620355412</v>
          </cell>
        </row>
        <row r="150">
          <cell r="A150" t="str">
            <v>L.Mugo.R.11.0.5_A</v>
          </cell>
          <cell r="B150" t="str">
            <v>2020-1365</v>
          </cell>
          <cell r="C150">
            <v>6</v>
          </cell>
          <cell r="D150">
            <v>3</v>
          </cell>
          <cell r="E150">
            <v>4.9044999999999996</v>
          </cell>
          <cell r="F150">
            <v>8.6350999999999996</v>
          </cell>
          <cell r="G150">
            <v>6.7923999999999998</v>
          </cell>
          <cell r="H150" t="str">
            <v>1:15</v>
          </cell>
          <cell r="I150" t="str">
            <v>15</v>
          </cell>
          <cell r="J150" t="str">
            <v>Sample</v>
          </cell>
          <cell r="R150">
            <v>29.62</v>
          </cell>
          <cell r="S150">
            <v>0.37255654962862933</v>
          </cell>
          <cell r="T150">
            <v>0.69043404523319341</v>
          </cell>
          <cell r="U150">
            <v>0.51596556380823766</v>
          </cell>
        </row>
        <row r="151">
          <cell r="A151" t="str">
            <v>L.Mugo.R.13.0.5_A</v>
          </cell>
          <cell r="B151" t="str">
            <v>2020-1366</v>
          </cell>
          <cell r="C151">
            <v>6</v>
          </cell>
          <cell r="D151">
            <v>4</v>
          </cell>
          <cell r="E151">
            <v>1.9212</v>
          </cell>
          <cell r="F151">
            <v>9.9597999999999995</v>
          </cell>
          <cell r="G151">
            <v>2.2547000000000001</v>
          </cell>
          <cell r="H151" t="str">
            <v>1:15</v>
          </cell>
          <cell r="I151" t="str">
            <v>15</v>
          </cell>
          <cell r="J151" t="str">
            <v>Sample</v>
          </cell>
          <cell r="R151">
            <v>30.23</v>
          </cell>
          <cell r="S151">
            <v>0.14299371485279525</v>
          </cell>
          <cell r="T151">
            <v>0.78028337087297128</v>
          </cell>
          <cell r="U151">
            <v>0.16781591134634469</v>
          </cell>
        </row>
        <row r="152">
          <cell r="A152" t="str">
            <v>L.Mugo.R.15.0.5_A</v>
          </cell>
          <cell r="B152" t="str">
            <v>2020-1367</v>
          </cell>
          <cell r="C152">
            <v>6</v>
          </cell>
          <cell r="D152">
            <v>5</v>
          </cell>
          <cell r="E152">
            <v>0.62660000000000005</v>
          </cell>
          <cell r="F152">
            <v>2.7483</v>
          </cell>
          <cell r="G152">
            <v>0.27789999999999998</v>
          </cell>
          <cell r="H152" t="str">
            <v>1:10</v>
          </cell>
          <cell r="I152" t="str">
            <v>10</v>
          </cell>
          <cell r="J152" t="str">
            <v>Sample</v>
          </cell>
          <cell r="R152">
            <v>9.77</v>
          </cell>
          <cell r="S152">
            <v>9.6202661207778928E-2</v>
          </cell>
          <cell r="T152">
            <v>0.4441382695959748</v>
          </cell>
          <cell r="U152">
            <v>4.266632548618219E-2</v>
          </cell>
        </row>
        <row r="153">
          <cell r="A153" t="str">
            <v>D.Mugo.R.16.0.5_A</v>
          </cell>
          <cell r="B153" t="str">
            <v>2020-1368</v>
          </cell>
          <cell r="C153">
            <v>6</v>
          </cell>
          <cell r="D153">
            <v>6</v>
          </cell>
          <cell r="E153">
            <v>1.1749000000000001</v>
          </cell>
          <cell r="F153">
            <v>11.411799999999999</v>
          </cell>
          <cell r="G153">
            <v>0.61180000000000001</v>
          </cell>
          <cell r="H153" t="str">
            <v>1:11</v>
          </cell>
          <cell r="I153" t="str">
            <v>11</v>
          </cell>
          <cell r="J153" t="str">
            <v>Sample</v>
          </cell>
          <cell r="R153">
            <v>25.49</v>
          </cell>
          <cell r="S153">
            <v>7.6052765790506099E-2</v>
          </cell>
          <cell r="T153">
            <v>0.77754516197687473</v>
          </cell>
          <cell r="U153">
            <v>3.9602589250686548E-2</v>
          </cell>
        </row>
        <row r="154">
          <cell r="A154" t="str">
            <v>D.Mugo.R.17.0.5_A</v>
          </cell>
          <cell r="B154" t="str">
            <v>2020-1369</v>
          </cell>
          <cell r="C154">
            <v>6</v>
          </cell>
          <cell r="D154">
            <v>7</v>
          </cell>
          <cell r="E154">
            <v>0.64349999999999996</v>
          </cell>
          <cell r="F154">
            <v>4.6818</v>
          </cell>
          <cell r="G154">
            <v>0.629</v>
          </cell>
          <cell r="H154" t="str">
            <v>1:10</v>
          </cell>
          <cell r="I154" t="str">
            <v>10</v>
          </cell>
          <cell r="J154" t="str">
            <v>Sample</v>
          </cell>
          <cell r="R154">
            <v>11.46</v>
          </cell>
          <cell r="S154">
            <v>8.4227748691099474E-2</v>
          </cell>
          <cell r="T154">
            <v>0.64502546677618144</v>
          </cell>
          <cell r="U154">
            <v>8.2329842931937167E-2</v>
          </cell>
        </row>
        <row r="155">
          <cell r="A155" t="str">
            <v>D.Mugo.R.18.0.5_A</v>
          </cell>
          <cell r="B155" t="str">
            <v>2020-1370</v>
          </cell>
          <cell r="C155">
            <v>6</v>
          </cell>
          <cell r="D155">
            <v>8</v>
          </cell>
          <cell r="E155">
            <v>0.76139999999999997</v>
          </cell>
          <cell r="F155">
            <v>8.7175999999999991</v>
          </cell>
          <cell r="G155">
            <v>0.32950000000000002</v>
          </cell>
          <cell r="H155" t="str">
            <v>1:10</v>
          </cell>
          <cell r="I155" t="str">
            <v>10</v>
          </cell>
          <cell r="J155" t="str">
            <v>Sample</v>
          </cell>
          <cell r="R155">
            <v>27.84</v>
          </cell>
          <cell r="S155">
            <v>4.1023706896551722E-2</v>
          </cell>
          <cell r="T155">
            <v>0.49439757170056503</v>
          </cell>
          <cell r="U155">
            <v>1.7753232758620691E-2</v>
          </cell>
        </row>
        <row r="156">
          <cell r="A156" t="str">
            <v>H.Mugo.R.1.0.5_1_A</v>
          </cell>
          <cell r="B156" t="str">
            <v>2020-1371</v>
          </cell>
          <cell r="C156">
            <v>6</v>
          </cell>
          <cell r="D156">
            <v>9</v>
          </cell>
          <cell r="E156">
            <v>17.500399999999999</v>
          </cell>
          <cell r="F156">
            <v>20.280200000000001</v>
          </cell>
          <cell r="G156">
            <v>18.0105</v>
          </cell>
          <cell r="H156" t="str">
            <v>1:15</v>
          </cell>
          <cell r="I156" t="str">
            <v>15</v>
          </cell>
          <cell r="J156" t="str">
            <v>Sample</v>
          </cell>
          <cell r="R156">
            <v>50.44</v>
          </cell>
          <cell r="S156">
            <v>0.78064829500396515</v>
          </cell>
          <cell r="T156">
            <v>0.95221942523670755</v>
          </cell>
          <cell r="U156">
            <v>0.80340255749405243</v>
          </cell>
        </row>
        <row r="157">
          <cell r="A157" t="str">
            <v>H.Mugo.R.2.0.5_1_A</v>
          </cell>
          <cell r="B157" t="str">
            <v>2020-1372</v>
          </cell>
          <cell r="C157">
            <v>6</v>
          </cell>
          <cell r="D157">
            <v>10</v>
          </cell>
          <cell r="E157">
            <v>8.8529</v>
          </cell>
          <cell r="F157">
            <v>32.712800000000001</v>
          </cell>
          <cell r="G157">
            <v>18.2667</v>
          </cell>
          <cell r="H157" t="str">
            <v>1:15</v>
          </cell>
          <cell r="I157" t="str">
            <v>15</v>
          </cell>
          <cell r="J157" t="str">
            <v>Sample</v>
          </cell>
          <cell r="R157">
            <v>51.46</v>
          </cell>
          <cell r="S157">
            <v>0.38707782743878738</v>
          </cell>
          <cell r="T157">
            <v>1.5055244664729428</v>
          </cell>
          <cell r="U157">
            <v>0.79868004275165183</v>
          </cell>
        </row>
        <row r="158">
          <cell r="A158" t="str">
            <v>H.Mugo.R.3.0.5_1_A</v>
          </cell>
          <cell r="B158" t="str">
            <v>2020-1373</v>
          </cell>
          <cell r="C158">
            <v>6</v>
          </cell>
          <cell r="D158">
            <v>11</v>
          </cell>
          <cell r="E158">
            <v>18.482900000000001</v>
          </cell>
          <cell r="F158">
            <v>30.1097</v>
          </cell>
          <cell r="G158">
            <v>25.6602</v>
          </cell>
          <cell r="H158" t="str">
            <v>1:15</v>
          </cell>
          <cell r="I158" t="str">
            <v>15</v>
          </cell>
          <cell r="J158" t="str">
            <v>Sample</v>
          </cell>
          <cell r="R158">
            <v>51.03</v>
          </cell>
          <cell r="S158">
            <v>0.81494268077601417</v>
          </cell>
          <cell r="T158">
            <v>1.3974000072648918</v>
          </cell>
          <cell r="U158">
            <v>1.1314021164021164</v>
          </cell>
        </row>
        <row r="159">
          <cell r="A159" t="str">
            <v>H.Mugo.R.4.0.5_1_A</v>
          </cell>
          <cell r="B159" t="str">
            <v>2020-1374</v>
          </cell>
          <cell r="C159">
            <v>6</v>
          </cell>
          <cell r="D159">
            <v>12</v>
          </cell>
          <cell r="E159">
            <v>9.0303000000000004</v>
          </cell>
          <cell r="F159">
            <v>22.8856</v>
          </cell>
          <cell r="G159">
            <v>11.7582</v>
          </cell>
          <cell r="H159" t="str">
            <v>1:15</v>
          </cell>
          <cell r="I159" t="str">
            <v>15</v>
          </cell>
          <cell r="J159" t="str">
            <v>Sample</v>
          </cell>
          <cell r="R159">
            <v>50.34</v>
          </cell>
          <cell r="S159">
            <v>0.40361889153754466</v>
          </cell>
          <cell r="T159">
            <v>1.0766857690230534</v>
          </cell>
          <cell r="U159">
            <v>0.52554529201430267</v>
          </cell>
        </row>
        <row r="160">
          <cell r="A160" t="str">
            <v>H.Mugo.R.5.0.5_1_A</v>
          </cell>
          <cell r="B160" t="str">
            <v>2020-1375</v>
          </cell>
          <cell r="C160">
            <v>6</v>
          </cell>
          <cell r="D160">
            <v>13</v>
          </cell>
          <cell r="E160">
            <v>9.1426999999999996</v>
          </cell>
          <cell r="F160">
            <v>17.9175</v>
          </cell>
          <cell r="G160">
            <v>9.9404000000000003</v>
          </cell>
          <cell r="H160" t="str">
            <v>1:15</v>
          </cell>
          <cell r="I160" t="str">
            <v>15</v>
          </cell>
          <cell r="J160" t="str">
            <v>Sample</v>
          </cell>
          <cell r="R160">
            <v>50.78</v>
          </cell>
          <cell r="S160">
            <v>0.4051019102008665</v>
          </cell>
          <cell r="T160">
            <v>0.83565034670360594</v>
          </cell>
          <cell r="U160">
            <v>0.44044702638834188</v>
          </cell>
        </row>
        <row r="161">
          <cell r="A161" t="str">
            <v>M.Mugo.R.6.0.5_1_A</v>
          </cell>
          <cell r="B161" t="str">
            <v>2020-1376</v>
          </cell>
          <cell r="C161">
            <v>6</v>
          </cell>
          <cell r="D161">
            <v>14</v>
          </cell>
          <cell r="E161">
            <v>7.1447000000000003</v>
          </cell>
          <cell r="F161">
            <v>11.8765</v>
          </cell>
          <cell r="G161">
            <v>10.0267</v>
          </cell>
          <cell r="H161" t="str">
            <v>1:10</v>
          </cell>
          <cell r="I161" t="str">
            <v>10</v>
          </cell>
          <cell r="J161" t="str">
            <v>Sample</v>
          </cell>
          <cell r="R161">
            <v>29.78</v>
          </cell>
          <cell r="S161">
            <v>0.35987407656145071</v>
          </cell>
          <cell r="T161">
            <v>0.6296691292675648</v>
          </cell>
          <cell r="U161">
            <v>0.50503861652115511</v>
          </cell>
        </row>
        <row r="162">
          <cell r="A162" t="str">
            <v>M.Mugo.R.7.0.5_1_A</v>
          </cell>
          <cell r="B162" t="str">
            <v>2020-1377</v>
          </cell>
          <cell r="C162">
            <v>6</v>
          </cell>
          <cell r="D162">
            <v>15</v>
          </cell>
          <cell r="E162">
            <v>10.8385</v>
          </cell>
          <cell r="F162">
            <v>13.5808</v>
          </cell>
          <cell r="G162">
            <v>12.190200000000001</v>
          </cell>
          <cell r="H162" t="str">
            <v>1:15</v>
          </cell>
          <cell r="I162" t="str">
            <v>15</v>
          </cell>
          <cell r="J162" t="str">
            <v>Sample</v>
          </cell>
          <cell r="R162">
            <v>49.4</v>
          </cell>
          <cell r="S162">
            <v>0.49365637651821859</v>
          </cell>
          <cell r="T162">
            <v>0.65108589311882825</v>
          </cell>
          <cell r="U162">
            <v>0.55522165991902839</v>
          </cell>
        </row>
        <row r="163">
          <cell r="A163" t="str">
            <v>M.Mugo.R.8.0.5_1_A</v>
          </cell>
          <cell r="B163" t="str">
            <v>2020-1378</v>
          </cell>
          <cell r="C163">
            <v>6</v>
          </cell>
          <cell r="D163">
            <v>16</v>
          </cell>
          <cell r="E163">
            <v>11.572800000000001</v>
          </cell>
          <cell r="F163">
            <v>14.584199999999999</v>
          </cell>
          <cell r="G163">
            <v>8.2329000000000008</v>
          </cell>
          <cell r="H163" t="str">
            <v>1:15</v>
          </cell>
          <cell r="I163" t="str">
            <v>15</v>
          </cell>
          <cell r="J163" t="str">
            <v>Sample</v>
          </cell>
          <cell r="R163">
            <v>50.54</v>
          </cell>
          <cell r="S163">
            <v>0.51521171349426209</v>
          </cell>
          <cell r="T163">
            <v>0.68341932458111476</v>
          </cell>
          <cell r="U163">
            <v>0.36652206173328061</v>
          </cell>
        </row>
        <row r="164">
          <cell r="A164" t="str">
            <v>M.Mugo.R.9.0.5_1_A</v>
          </cell>
          <cell r="B164" t="str">
            <v>2020-1379</v>
          </cell>
          <cell r="C164">
            <v>6</v>
          </cell>
          <cell r="D164">
            <v>17</v>
          </cell>
          <cell r="E164">
            <v>10.646599999999999</v>
          </cell>
          <cell r="F164">
            <v>25.465599999999998</v>
          </cell>
          <cell r="G164">
            <v>10.9201</v>
          </cell>
          <cell r="H164" t="str">
            <v>1:15</v>
          </cell>
          <cell r="I164" t="str">
            <v>15</v>
          </cell>
          <cell r="J164" t="str">
            <v>Sample</v>
          </cell>
          <cell r="R164">
            <v>50.9</v>
          </cell>
          <cell r="S164">
            <v>0.47062573673870328</v>
          </cell>
          <cell r="T164">
            <v>1.1848844824706553</v>
          </cell>
          <cell r="U164">
            <v>0.48271561886051084</v>
          </cell>
        </row>
        <row r="165">
          <cell r="A165" t="str">
            <v>M.Mugo.R.10.0.5_1_A</v>
          </cell>
          <cell r="B165" t="str">
            <v>2020-1380</v>
          </cell>
          <cell r="C165">
            <v>6</v>
          </cell>
          <cell r="D165">
            <v>18</v>
          </cell>
          <cell r="E165">
            <v>13.1348</v>
          </cell>
          <cell r="F165">
            <v>32.3431</v>
          </cell>
          <cell r="G165">
            <v>14.8383</v>
          </cell>
          <cell r="H165" t="str">
            <v>1:15</v>
          </cell>
          <cell r="I165" t="str">
            <v>15</v>
          </cell>
          <cell r="J165" t="str">
            <v>Sample</v>
          </cell>
          <cell r="R165">
            <v>50.7</v>
          </cell>
          <cell r="S165">
            <v>0.58290532544378693</v>
          </cell>
          <cell r="T165">
            <v>1.5108229221227094</v>
          </cell>
          <cell r="U165">
            <v>0.65850443786982238</v>
          </cell>
        </row>
        <row r="166">
          <cell r="A166" t="str">
            <v>L.Mugo.R.11.0.5_1_A</v>
          </cell>
          <cell r="B166" t="str">
            <v>2020-1381</v>
          </cell>
          <cell r="C166">
            <v>6</v>
          </cell>
          <cell r="D166">
            <v>19</v>
          </cell>
          <cell r="E166">
            <v>12.6807</v>
          </cell>
          <cell r="F166">
            <v>27.314900000000002</v>
          </cell>
          <cell r="G166">
            <v>17.244800000000001</v>
          </cell>
          <cell r="H166" t="str">
            <v>1:15</v>
          </cell>
          <cell r="I166" t="str">
            <v>15</v>
          </cell>
          <cell r="J166" t="str">
            <v>Sample</v>
          </cell>
          <cell r="R166">
            <v>50.57</v>
          </cell>
          <cell r="S166">
            <v>0.56419962428317183</v>
          </cell>
          <cell r="T166">
            <v>1.2792238338333015</v>
          </cell>
          <cell r="U166">
            <v>0.76726913189638146</v>
          </cell>
        </row>
        <row r="167">
          <cell r="A167" t="str">
            <v>L.Mugo.R.13.0.5_1_A</v>
          </cell>
          <cell r="B167" t="str">
            <v>2020-1382</v>
          </cell>
          <cell r="C167">
            <v>6</v>
          </cell>
          <cell r="D167">
            <v>20</v>
          </cell>
          <cell r="E167">
            <v>5.9065000000000003</v>
          </cell>
          <cell r="F167">
            <v>22.615500000000001</v>
          </cell>
          <cell r="G167">
            <v>8.3751999999999995</v>
          </cell>
          <cell r="H167" t="str">
            <v>1:15</v>
          </cell>
          <cell r="I167" t="str">
            <v>15</v>
          </cell>
          <cell r="J167" t="str">
            <v>Sample</v>
          </cell>
          <cell r="R167">
            <v>49.43</v>
          </cell>
          <cell r="S167">
            <v>0.26885747521747927</v>
          </cell>
          <cell r="T167">
            <v>1.0835662374912742</v>
          </cell>
          <cell r="U167">
            <v>0.38123002225369212</v>
          </cell>
        </row>
        <row r="168">
          <cell r="A168" t="str">
            <v>L.Mugo.R.14.0.5_1_A</v>
          </cell>
          <cell r="B168" t="str">
            <v>2020-1383</v>
          </cell>
          <cell r="C168">
            <v>6</v>
          </cell>
          <cell r="D168">
            <v>21</v>
          </cell>
          <cell r="E168">
            <v>2.9266000000000001</v>
          </cell>
          <cell r="F168">
            <v>11.445499999999999</v>
          </cell>
          <cell r="G168">
            <v>0.7117</v>
          </cell>
          <cell r="H168" t="str">
            <v>1:15</v>
          </cell>
          <cell r="I168" t="str">
            <v>15</v>
          </cell>
          <cell r="J168" t="str">
            <v>Sample</v>
          </cell>
          <cell r="R168">
            <v>50.45</v>
          </cell>
          <cell r="S168">
            <v>0.13052229930624382</v>
          </cell>
          <cell r="T168">
            <v>0.53729584267447483</v>
          </cell>
          <cell r="U168">
            <v>3.1740832507433099E-2</v>
          </cell>
        </row>
        <row r="169">
          <cell r="A169" t="str">
            <v>L.Mugo.R.15.0.5_1_A</v>
          </cell>
          <cell r="B169" t="str">
            <v>2020-1384</v>
          </cell>
          <cell r="C169">
            <v>6</v>
          </cell>
          <cell r="D169">
            <v>22</v>
          </cell>
          <cell r="E169">
            <v>6.6436999999999999</v>
          </cell>
          <cell r="F169">
            <v>18.3721</v>
          </cell>
          <cell r="G169">
            <v>6.1970000000000001</v>
          </cell>
          <cell r="H169" t="str">
            <v>1:15</v>
          </cell>
          <cell r="I169" t="str">
            <v>15</v>
          </cell>
          <cell r="J169" t="str">
            <v>Sample</v>
          </cell>
          <cell r="R169">
            <v>51.01</v>
          </cell>
          <cell r="S169">
            <v>0.29304695157812194</v>
          </cell>
          <cell r="T169">
            <v>0.85298885776379363</v>
          </cell>
          <cell r="U169">
            <v>0.27334346206626153</v>
          </cell>
        </row>
        <row r="170">
          <cell r="A170" t="str">
            <v>D.Mugo.R.16.0.5_1_A</v>
          </cell>
          <cell r="B170" t="str">
            <v>2020-1385</v>
          </cell>
          <cell r="C170">
            <v>6</v>
          </cell>
          <cell r="D170">
            <v>23</v>
          </cell>
          <cell r="E170">
            <v>6.5734000000000004</v>
          </cell>
          <cell r="F170">
            <v>23.6249</v>
          </cell>
          <cell r="G170">
            <v>4.2679</v>
          </cell>
          <cell r="H170" t="str">
            <v>1:15</v>
          </cell>
          <cell r="I170" t="str">
            <v>15</v>
          </cell>
          <cell r="J170" t="str">
            <v>Sample</v>
          </cell>
          <cell r="R170">
            <v>51.96</v>
          </cell>
          <cell r="S170">
            <v>0.28464491916859125</v>
          </cell>
          <cell r="T170">
            <v>1.0768140601818024</v>
          </cell>
          <cell r="U170">
            <v>0.18481091224018478</v>
          </cell>
        </row>
        <row r="171">
          <cell r="A171">
            <v>15</v>
          </cell>
          <cell r="B171" t="str">
            <v>2020-1386</v>
          </cell>
          <cell r="C171">
            <v>6</v>
          </cell>
          <cell r="D171">
            <v>24</v>
          </cell>
          <cell r="E171">
            <v>12.207800000000001</v>
          </cell>
          <cell r="F171">
            <v>23.912500000000001</v>
          </cell>
          <cell r="G171">
            <v>8.5561000000000007</v>
          </cell>
          <cell r="H171" t="str">
            <v>1:20</v>
          </cell>
          <cell r="I171" t="str">
            <v>20</v>
          </cell>
          <cell r="J171" t="e">
            <v>#N/A</v>
          </cell>
          <cell r="L171" t="str">
            <v>std2.2019_15</v>
          </cell>
          <cell r="R171" t="e">
            <v>#N/A</v>
          </cell>
          <cell r="S171" t="e">
            <v>#N/A</v>
          </cell>
          <cell r="T171" t="e">
            <v>#N/A</v>
          </cell>
          <cell r="U171" t="e">
            <v>#N/A</v>
          </cell>
        </row>
        <row r="172">
          <cell r="A172" t="str">
            <v>D.Mugo.R.17.0.5_1_A</v>
          </cell>
          <cell r="B172" t="str">
            <v>2020-1387</v>
          </cell>
          <cell r="C172">
            <v>6</v>
          </cell>
          <cell r="D172">
            <v>25</v>
          </cell>
          <cell r="E172">
            <v>3.3544999999999998</v>
          </cell>
          <cell r="F172">
            <v>14.2943</v>
          </cell>
          <cell r="G172">
            <v>1.8252999999999999</v>
          </cell>
          <cell r="H172" t="str">
            <v>1:15</v>
          </cell>
          <cell r="I172" t="str">
            <v>15</v>
          </cell>
          <cell r="J172" t="str">
            <v>Sample</v>
          </cell>
          <cell r="R172">
            <v>49.98</v>
          </cell>
          <cell r="S172">
            <v>0.15101290516206484</v>
          </cell>
          <cell r="T172">
            <v>0.67733968565515612</v>
          </cell>
          <cell r="U172">
            <v>8.2171368547418966E-2</v>
          </cell>
        </row>
        <row r="173">
          <cell r="A173" t="str">
            <v>D.Mugo.R.18.0.5_1_A</v>
          </cell>
          <cell r="B173" t="str">
            <v>2020-1388</v>
          </cell>
          <cell r="C173">
            <v>6</v>
          </cell>
          <cell r="D173">
            <v>26</v>
          </cell>
          <cell r="E173">
            <v>4.3197999999999999</v>
          </cell>
          <cell r="F173">
            <v>22.770600000000002</v>
          </cell>
          <cell r="G173">
            <v>0.94489999999999996</v>
          </cell>
          <cell r="H173" t="str">
            <v>1:15</v>
          </cell>
          <cell r="I173" t="str">
            <v>15</v>
          </cell>
          <cell r="J173" t="str">
            <v>Sample</v>
          </cell>
          <cell r="R173">
            <v>51</v>
          </cell>
          <cell r="S173">
            <v>0.19057941176470589</v>
          </cell>
          <cell r="T173">
            <v>1.0574118652368925</v>
          </cell>
          <cell r="U173">
            <v>4.1686764705882347E-2</v>
          </cell>
        </row>
        <row r="174">
          <cell r="A174" t="str">
            <v>H.Mugo.R.1.1_2_A</v>
          </cell>
          <cell r="B174" t="str">
            <v>2020-1389</v>
          </cell>
          <cell r="C174">
            <v>6</v>
          </cell>
          <cell r="D174">
            <v>27</v>
          </cell>
          <cell r="E174">
            <v>18.857199999999999</v>
          </cell>
          <cell r="F174">
            <v>31.101700000000001</v>
          </cell>
          <cell r="G174">
            <v>22.283100000000001</v>
          </cell>
          <cell r="H174" t="str">
            <v>1:15</v>
          </cell>
          <cell r="I174" t="str">
            <v>15</v>
          </cell>
          <cell r="J174" t="str">
            <v>Sample</v>
          </cell>
          <cell r="R174">
            <v>50.16</v>
          </cell>
          <cell r="S174">
            <v>0.84586722488038268</v>
          </cell>
          <cell r="T174">
            <v>1.4684747427862741</v>
          </cell>
          <cell r="U174">
            <v>0.99954096889952171</v>
          </cell>
        </row>
        <row r="175">
          <cell r="A175" t="str">
            <v>H.Mugo.R.2.1_2_A</v>
          </cell>
          <cell r="B175" t="str">
            <v>2020-1390</v>
          </cell>
          <cell r="C175">
            <v>6</v>
          </cell>
          <cell r="D175">
            <v>28</v>
          </cell>
          <cell r="E175">
            <v>9.3672000000000004</v>
          </cell>
          <cell r="F175">
            <v>25.289899999999999</v>
          </cell>
          <cell r="G175">
            <v>12.7281</v>
          </cell>
          <cell r="H175" t="str">
            <v>1:15</v>
          </cell>
          <cell r="I175" t="str">
            <v>15</v>
          </cell>
          <cell r="J175" t="str">
            <v>Sample</v>
          </cell>
          <cell r="R175">
            <v>50.7</v>
          </cell>
          <cell r="S175">
            <v>0.41570414201183437</v>
          </cell>
          <cell r="T175">
            <v>1.1813512192149518</v>
          </cell>
          <cell r="U175">
            <v>0.56485650887573957</v>
          </cell>
        </row>
        <row r="176">
          <cell r="A176" t="str">
            <v>H.Mugo.R.3.1_2_A</v>
          </cell>
          <cell r="B176" t="str">
            <v>2020-1391</v>
          </cell>
          <cell r="C176">
            <v>6</v>
          </cell>
          <cell r="D176">
            <v>29</v>
          </cell>
          <cell r="E176">
            <v>8.3572000000000006</v>
          </cell>
          <cell r="F176">
            <v>25.531099999999999</v>
          </cell>
          <cell r="G176">
            <v>12.769</v>
          </cell>
          <cell r="H176" t="str">
            <v>1:15</v>
          </cell>
          <cell r="I176" t="str">
            <v>15</v>
          </cell>
          <cell r="J176" t="str">
            <v>Sample</v>
          </cell>
          <cell r="R176">
            <v>51.13</v>
          </cell>
          <cell r="S176">
            <v>0.36776256600821439</v>
          </cell>
          <cell r="T176">
            <v>1.1825884009123862</v>
          </cell>
          <cell r="U176">
            <v>0.56190592607079992</v>
          </cell>
        </row>
        <row r="177">
          <cell r="A177" t="str">
            <v>H.Mugo.R.4.1_2_A</v>
          </cell>
          <cell r="B177" t="str">
            <v>2020-1392</v>
          </cell>
          <cell r="C177">
            <v>6</v>
          </cell>
          <cell r="D177">
            <v>30</v>
          </cell>
          <cell r="E177">
            <v>12.875</v>
          </cell>
          <cell r="F177">
            <v>31.608000000000001</v>
          </cell>
          <cell r="G177">
            <v>21.780799999999999</v>
          </cell>
          <cell r="H177" t="str">
            <v>1:15</v>
          </cell>
          <cell r="I177" t="str">
            <v>15</v>
          </cell>
          <cell r="J177" t="str">
            <v>Sample</v>
          </cell>
          <cell r="R177">
            <v>50.05</v>
          </cell>
          <cell r="S177">
            <v>0.57879620379620378</v>
          </cell>
          <cell r="T177">
            <v>1.4956597828114042</v>
          </cell>
          <cell r="U177">
            <v>0.97915684315684315</v>
          </cell>
        </row>
        <row r="178">
          <cell r="A178" t="str">
            <v>H.Mugo.R.5.1_2_A</v>
          </cell>
          <cell r="B178" t="str">
            <v>2020-1393</v>
          </cell>
          <cell r="C178">
            <v>6</v>
          </cell>
          <cell r="D178">
            <v>31</v>
          </cell>
          <cell r="E178">
            <v>9.3697999999999997</v>
          </cell>
          <cell r="F178">
            <v>17.969000000000001</v>
          </cell>
          <cell r="G178">
            <v>12.107100000000001</v>
          </cell>
          <cell r="H178" t="str">
            <v>1:15</v>
          </cell>
          <cell r="I178" t="str">
            <v>15</v>
          </cell>
          <cell r="J178" t="str">
            <v>Sample</v>
          </cell>
          <cell r="R178">
            <v>50.33</v>
          </cell>
          <cell r="S178">
            <v>0.41887641565666606</v>
          </cell>
          <cell r="T178">
            <v>0.84554526017852727</v>
          </cell>
          <cell r="U178">
            <v>0.54124726803099554</v>
          </cell>
        </row>
        <row r="179">
          <cell r="A179" t="str">
            <v>M.Mugo.R.6.1_2_A</v>
          </cell>
          <cell r="B179" t="str">
            <v>2020-1394</v>
          </cell>
          <cell r="C179">
            <v>6</v>
          </cell>
          <cell r="D179">
            <v>32</v>
          </cell>
          <cell r="E179">
            <v>12.578200000000001</v>
          </cell>
          <cell r="F179">
            <v>23.184899999999999</v>
          </cell>
          <cell r="G179">
            <v>14.373100000000001</v>
          </cell>
          <cell r="H179" t="str">
            <v>1:15</v>
          </cell>
          <cell r="I179" t="str">
            <v>15</v>
          </cell>
          <cell r="J179" t="str">
            <v>Sample</v>
          </cell>
          <cell r="R179">
            <v>50.93</v>
          </cell>
          <cell r="S179">
            <v>0.5556832907912822</v>
          </cell>
          <cell r="T179">
            <v>1.0781307475005217</v>
          </cell>
          <cell r="U179">
            <v>0.63497889259768314</v>
          </cell>
        </row>
        <row r="180">
          <cell r="A180" t="str">
            <v>M.Mugo.R.7.1_2_A</v>
          </cell>
          <cell r="B180" t="str">
            <v>2020-1395</v>
          </cell>
          <cell r="C180">
            <v>6</v>
          </cell>
          <cell r="D180">
            <v>33</v>
          </cell>
          <cell r="E180">
            <v>9.9863</v>
          </cell>
          <cell r="F180">
            <v>17.467600000000001</v>
          </cell>
          <cell r="G180">
            <v>10.8355</v>
          </cell>
          <cell r="H180" t="str">
            <v>1:15</v>
          </cell>
          <cell r="I180" t="str">
            <v>15</v>
          </cell>
          <cell r="J180" t="str">
            <v>Sample</v>
          </cell>
          <cell r="R180">
            <v>49.68</v>
          </cell>
          <cell r="S180">
            <v>0.45227807971014494</v>
          </cell>
          <cell r="T180">
            <v>0.8327056897712406</v>
          </cell>
          <cell r="U180">
            <v>0.49073822463768119</v>
          </cell>
        </row>
        <row r="181">
          <cell r="A181" t="str">
            <v>M.Mugo.R.8.1_2_A</v>
          </cell>
          <cell r="B181" t="str">
            <v>2020-1396</v>
          </cell>
          <cell r="C181">
            <v>6</v>
          </cell>
          <cell r="D181">
            <v>34</v>
          </cell>
          <cell r="E181">
            <v>12.3734</v>
          </cell>
          <cell r="F181">
            <v>26.417100000000001</v>
          </cell>
          <cell r="G181">
            <v>13.136900000000001</v>
          </cell>
          <cell r="H181" t="str">
            <v>1:15</v>
          </cell>
          <cell r="I181" t="str">
            <v>15</v>
          </cell>
          <cell r="J181" t="str">
            <v>Sample</v>
          </cell>
          <cell r="R181">
            <v>49.23</v>
          </cell>
          <cell r="S181">
            <v>0.56551188299817179</v>
          </cell>
          <cell r="T181">
            <v>1.2708526109269429</v>
          </cell>
          <cell r="U181">
            <v>0.60040676416819028</v>
          </cell>
        </row>
        <row r="182">
          <cell r="A182" t="str">
            <v>M.Mugo.R.9.1_2_A</v>
          </cell>
          <cell r="B182" t="str">
            <v>2020-1397</v>
          </cell>
          <cell r="C182">
            <v>6</v>
          </cell>
          <cell r="D182">
            <v>35</v>
          </cell>
          <cell r="E182">
            <v>9.2269000000000005</v>
          </cell>
          <cell r="F182">
            <v>24.795000000000002</v>
          </cell>
          <cell r="G182">
            <v>11.179399999999999</v>
          </cell>
          <cell r="H182" t="str">
            <v>1:15</v>
          </cell>
          <cell r="I182" t="str">
            <v>15</v>
          </cell>
          <cell r="J182" t="str">
            <v>Sample</v>
          </cell>
          <cell r="R182">
            <v>51.72</v>
          </cell>
          <cell r="S182">
            <v>0.40140226218097452</v>
          </cell>
          <cell r="T182">
            <v>1.1353910788761437</v>
          </cell>
          <cell r="U182">
            <v>0.48634280742459396</v>
          </cell>
        </row>
        <row r="183">
          <cell r="A183" t="str">
            <v>M.Mugo.R.10.1_2_A</v>
          </cell>
          <cell r="B183" t="str">
            <v>2020-1398</v>
          </cell>
          <cell r="C183">
            <v>6</v>
          </cell>
          <cell r="D183">
            <v>36</v>
          </cell>
          <cell r="E183">
            <v>14.6538</v>
          </cell>
          <cell r="F183">
            <v>29.4785</v>
          </cell>
          <cell r="G183">
            <v>16.4542</v>
          </cell>
          <cell r="H183" t="str">
            <v>1:15</v>
          </cell>
          <cell r="I183" t="str">
            <v>15</v>
          </cell>
          <cell r="J183" t="str">
            <v>Sample</v>
          </cell>
          <cell r="R183">
            <v>51.02</v>
          </cell>
          <cell r="S183">
            <v>0.64623774990199923</v>
          </cell>
          <cell r="T183">
            <v>1.3683739810409281</v>
          </cell>
          <cell r="U183">
            <v>0.72563602508820069</v>
          </cell>
        </row>
        <row r="184">
          <cell r="A184" t="str">
            <v>L.Mugo.R.11.1_2_A</v>
          </cell>
          <cell r="B184" t="str">
            <v>2020-1399</v>
          </cell>
          <cell r="C184">
            <v>6</v>
          </cell>
          <cell r="D184">
            <v>37</v>
          </cell>
          <cell r="E184">
            <v>9.0185999999999993</v>
          </cell>
          <cell r="F184">
            <v>22.697099999999999</v>
          </cell>
          <cell r="G184">
            <v>11.247299999999999</v>
          </cell>
          <cell r="H184" t="str">
            <v>1:15</v>
          </cell>
          <cell r="I184" t="str">
            <v>15</v>
          </cell>
          <cell r="J184" t="str">
            <v>Sample</v>
          </cell>
          <cell r="R184">
            <v>50.92</v>
          </cell>
          <cell r="S184">
            <v>0.39850451688923794</v>
          </cell>
          <cell r="T184">
            <v>1.0556546309517501</v>
          </cell>
          <cell r="U184">
            <v>0.49698399450117831</v>
          </cell>
        </row>
        <row r="185">
          <cell r="A185" t="str">
            <v>L.Mugo.R.13.1_2_A</v>
          </cell>
          <cell r="B185" t="str">
            <v>2020-1400</v>
          </cell>
          <cell r="C185">
            <v>6</v>
          </cell>
          <cell r="D185">
            <v>38</v>
          </cell>
          <cell r="E185">
            <v>6.2888000000000002</v>
          </cell>
          <cell r="F185">
            <v>22.655799999999999</v>
          </cell>
          <cell r="G185">
            <v>10.334099999999999</v>
          </cell>
          <cell r="H185" t="str">
            <v>1:15</v>
          </cell>
          <cell r="I185" t="str">
            <v>15</v>
          </cell>
          <cell r="J185" t="str">
            <v>Sample</v>
          </cell>
          <cell r="R185">
            <v>50.48</v>
          </cell>
          <cell r="S185">
            <v>0.28030507131537247</v>
          </cell>
          <cell r="T185">
            <v>1.0629184291797864</v>
          </cell>
          <cell r="U185">
            <v>0.46061261885895399</v>
          </cell>
        </row>
        <row r="186">
          <cell r="A186" t="str">
            <v>L.Mugo.R.14.1_2_A</v>
          </cell>
          <cell r="B186" t="str">
            <v>2020-1401</v>
          </cell>
          <cell r="C186">
            <v>6</v>
          </cell>
          <cell r="D186">
            <v>39</v>
          </cell>
          <cell r="E186">
            <v>2.6520000000000001</v>
          </cell>
          <cell r="F186">
            <v>12.145899999999999</v>
          </cell>
          <cell r="G186">
            <v>1.66</v>
          </cell>
          <cell r="H186" t="str">
            <v>1:15</v>
          </cell>
          <cell r="I186" t="str">
            <v>15</v>
          </cell>
          <cell r="J186" t="str">
            <v>Sample</v>
          </cell>
          <cell r="R186">
            <v>50.16</v>
          </cell>
          <cell r="S186">
            <v>0.1189593301435407</v>
          </cell>
          <cell r="T186">
            <v>0.57347178380628094</v>
          </cell>
          <cell r="U186">
            <v>7.4461722488038284E-2</v>
          </cell>
        </row>
        <row r="187">
          <cell r="A187" t="str">
            <v>L.Mugo.R.15.1_2_A</v>
          </cell>
          <cell r="B187" t="str">
            <v>2020-1402</v>
          </cell>
          <cell r="C187">
            <v>6</v>
          </cell>
          <cell r="D187">
            <v>40</v>
          </cell>
          <cell r="E187">
            <v>3.6206</v>
          </cell>
          <cell r="F187">
            <v>14.792299999999999</v>
          </cell>
          <cell r="G187">
            <v>2.6276000000000002</v>
          </cell>
          <cell r="H187" t="str">
            <v>1:15</v>
          </cell>
          <cell r="I187" t="str">
            <v>15</v>
          </cell>
          <cell r="J187" t="str">
            <v>Sample</v>
          </cell>
          <cell r="R187">
            <v>49.5</v>
          </cell>
          <cell r="S187">
            <v>0.16457272727272726</v>
          </cell>
          <cell r="T187">
            <v>0.70773453509680506</v>
          </cell>
          <cell r="U187">
            <v>0.11943636363636363</v>
          </cell>
        </row>
        <row r="188">
          <cell r="A188" t="str">
            <v>D.Mugo.R.16.1_2_A</v>
          </cell>
          <cell r="B188" t="str">
            <v>2020-1403</v>
          </cell>
          <cell r="C188">
            <v>6</v>
          </cell>
          <cell r="D188">
            <v>41</v>
          </cell>
          <cell r="E188">
            <v>3.7008999999999999</v>
          </cell>
          <cell r="F188">
            <v>21.9788</v>
          </cell>
          <cell r="G188">
            <v>2.5600999999999998</v>
          </cell>
          <cell r="H188" t="str">
            <v>1:15</v>
          </cell>
          <cell r="I188" t="str">
            <v>15</v>
          </cell>
          <cell r="J188" t="str">
            <v>Sample</v>
          </cell>
          <cell r="R188">
            <v>50.43</v>
          </cell>
          <cell r="S188">
            <v>0.16512046400951813</v>
          </cell>
          <cell r="T188">
            <v>1.0321786935596637</v>
          </cell>
          <cell r="U188">
            <v>0.11422218917311124</v>
          </cell>
        </row>
        <row r="189">
          <cell r="A189" t="str">
            <v>D.Mugo.R.17.1_2_A</v>
          </cell>
          <cell r="B189" t="str">
            <v>2020-1404</v>
          </cell>
          <cell r="C189">
            <v>6</v>
          </cell>
          <cell r="D189">
            <v>42</v>
          </cell>
          <cell r="E189">
            <v>2.3919000000000001</v>
          </cell>
          <cell r="F189">
            <v>13.1755</v>
          </cell>
          <cell r="G189">
            <v>2.5952000000000002</v>
          </cell>
          <cell r="H189" t="str">
            <v>1:15</v>
          </cell>
          <cell r="I189" t="str">
            <v>15</v>
          </cell>
          <cell r="J189" t="str">
            <v>Sample</v>
          </cell>
          <cell r="R189">
            <v>50.21</v>
          </cell>
          <cell r="S189">
            <v>0.10718532164907391</v>
          </cell>
          <cell r="T189">
            <v>0.62146512910456198</v>
          </cell>
          <cell r="U189">
            <v>0.11629555865365467</v>
          </cell>
        </row>
        <row r="190">
          <cell r="A190" t="str">
            <v>D.Mugo.R.18.1_2_A</v>
          </cell>
          <cell r="B190" t="str">
            <v>2020-1405</v>
          </cell>
          <cell r="C190">
            <v>6</v>
          </cell>
          <cell r="D190">
            <v>43</v>
          </cell>
          <cell r="E190">
            <v>2.4788000000000001</v>
          </cell>
          <cell r="F190">
            <v>17.6464</v>
          </cell>
          <cell r="G190">
            <v>1.4192</v>
          </cell>
          <cell r="H190" t="str">
            <v>1:15</v>
          </cell>
          <cell r="I190" t="str">
            <v>15</v>
          </cell>
          <cell r="J190" t="str">
            <v>Sample</v>
          </cell>
          <cell r="R190">
            <v>49.29</v>
          </cell>
          <cell r="S190">
            <v>0.11315276932440659</v>
          </cell>
          <cell r="T190">
            <v>0.84788544927808362</v>
          </cell>
          <cell r="U190">
            <v>6.4783931832014613E-2</v>
          </cell>
        </row>
        <row r="191">
          <cell r="A191">
            <v>21</v>
          </cell>
          <cell r="B191" t="str">
            <v>2020-1406</v>
          </cell>
          <cell r="C191">
            <v>6</v>
          </cell>
          <cell r="D191">
            <v>44</v>
          </cell>
          <cell r="E191">
            <v>17.359300000000001</v>
          </cell>
          <cell r="F191">
            <v>23.280100000000001</v>
          </cell>
          <cell r="G191">
            <v>14.135</v>
          </cell>
          <cell r="H191" t="str">
            <v>1:15</v>
          </cell>
          <cell r="I191" t="str">
            <v>15</v>
          </cell>
          <cell r="J191" t="e">
            <v>#N/A</v>
          </cell>
          <cell r="L191" t="str">
            <v>std3.2019_21</v>
          </cell>
          <cell r="R191" t="e">
            <v>#N/A</v>
          </cell>
          <cell r="S191" t="e">
            <v>#N/A</v>
          </cell>
          <cell r="T191" t="e">
            <v>#N/A</v>
          </cell>
          <cell r="U191" t="e">
            <v>#N/A</v>
          </cell>
        </row>
        <row r="192">
          <cell r="A192" t="str">
            <v>blank</v>
          </cell>
          <cell r="B192" t="str">
            <v>2020-1407</v>
          </cell>
          <cell r="C192">
            <v>6</v>
          </cell>
          <cell r="D192">
            <v>45</v>
          </cell>
          <cell r="E192" t="str">
            <v>n.a.</v>
          </cell>
          <cell r="F192" t="str">
            <v>n.a.</v>
          </cell>
          <cell r="G192" t="str">
            <v>n.a.</v>
          </cell>
          <cell r="H192" t="str">
            <v>1:15</v>
          </cell>
          <cell r="I192" t="str">
            <v>15</v>
          </cell>
          <cell r="J192" t="str">
            <v>Blank</v>
          </cell>
          <cell r="R192" t="e">
            <v>#N/A</v>
          </cell>
          <cell r="S192" t="e">
            <v>#VALUE!</v>
          </cell>
          <cell r="T192" t="e">
            <v>#VALUE!</v>
          </cell>
          <cell r="U192" t="e">
            <v>#VALUE!</v>
          </cell>
        </row>
        <row r="193">
          <cell r="A193" t="str">
            <v>Gluc1 17.09.19</v>
          </cell>
          <cell r="B193" t="str">
            <v>2020-1408</v>
          </cell>
          <cell r="C193">
            <v>6</v>
          </cell>
          <cell r="D193">
            <v>46</v>
          </cell>
          <cell r="E193">
            <v>20.784099999999999</v>
          </cell>
          <cell r="F193" t="str">
            <v>n.a.</v>
          </cell>
          <cell r="G193" t="str">
            <v>n.a.</v>
          </cell>
          <cell r="H193">
            <v>0</v>
          </cell>
          <cell r="I193" t="str">
            <v/>
          </cell>
          <cell r="J193" t="str">
            <v>Gluc 1</v>
          </cell>
          <cell r="R193" t="e">
            <v>#N/A</v>
          </cell>
          <cell r="S193" t="e">
            <v>#VALUE!</v>
          </cell>
          <cell r="T193" t="e">
            <v>#VALUE!</v>
          </cell>
          <cell r="U193" t="e">
            <v>#VALUE!</v>
          </cell>
        </row>
        <row r="194">
          <cell r="A194" t="str">
            <v>H.Mugo.R.1.0.5_1_A</v>
          </cell>
          <cell r="B194" t="str">
            <v>2020-1371</v>
          </cell>
          <cell r="C194">
            <v>6</v>
          </cell>
          <cell r="D194">
            <v>9</v>
          </cell>
          <cell r="E194">
            <v>17.203800000000001</v>
          </cell>
          <cell r="F194">
            <v>20.893799999999999</v>
          </cell>
          <cell r="G194">
            <v>17.124400000000001</v>
          </cell>
          <cell r="H194" t="str">
            <v>1:15</v>
          </cell>
          <cell r="I194" t="str">
            <v>15</v>
          </cell>
          <cell r="J194" t="str">
            <v>Sample</v>
          </cell>
          <cell r="R194">
            <v>50.44</v>
          </cell>
          <cell r="S194">
            <v>0.76741772402854891</v>
          </cell>
          <cell r="T194">
            <v>0.98102988269399316</v>
          </cell>
          <cell r="U194">
            <v>0.76387589214908813</v>
          </cell>
        </row>
        <row r="195">
          <cell r="A195" t="str">
            <v>L.Mugo.R.13.0.5_1_A</v>
          </cell>
          <cell r="B195" t="str">
            <v>2020-1382</v>
          </cell>
          <cell r="C195">
            <v>6</v>
          </cell>
          <cell r="D195">
            <v>20</v>
          </cell>
          <cell r="E195">
            <v>5.7988</v>
          </cell>
          <cell r="F195">
            <v>22.631799999999998</v>
          </cell>
          <cell r="G195">
            <v>8.7126999999999999</v>
          </cell>
          <cell r="H195" t="str">
            <v>1:15</v>
          </cell>
          <cell r="I195" t="str">
            <v>15</v>
          </cell>
          <cell r="J195" t="str">
            <v>Sample</v>
          </cell>
          <cell r="R195">
            <v>49.43</v>
          </cell>
          <cell r="S195">
            <v>0.26395508800323692</v>
          </cell>
          <cell r="T195">
            <v>1.0843472120295825</v>
          </cell>
          <cell r="U195">
            <v>0.39659265628161033</v>
          </cell>
        </row>
        <row r="196">
          <cell r="A196" t="str">
            <v>M.Mugo.R.8.1_2_A</v>
          </cell>
          <cell r="B196" t="str">
            <v>2020-1396</v>
          </cell>
          <cell r="C196">
            <v>6</v>
          </cell>
          <cell r="D196">
            <v>34</v>
          </cell>
          <cell r="E196">
            <v>12.3589</v>
          </cell>
          <cell r="F196">
            <v>26.668299999999999</v>
          </cell>
          <cell r="G196">
            <v>13.6013</v>
          </cell>
          <cell r="H196" t="str">
            <v>1:15</v>
          </cell>
          <cell r="I196" t="str">
            <v>15</v>
          </cell>
          <cell r="J196" t="str">
            <v>Sample</v>
          </cell>
          <cell r="R196">
            <v>49.23</v>
          </cell>
          <cell r="S196">
            <v>0.5648491773308959</v>
          </cell>
          <cell r="T196">
            <v>1.2829371385951898</v>
          </cell>
          <cell r="U196">
            <v>0.62163162705667285</v>
          </cell>
        </row>
        <row r="197">
          <cell r="J197" t="str">
            <v>Sample</v>
          </cell>
          <cell r="R197" t="e">
            <v>#N/A</v>
          </cell>
        </row>
        <row r="198">
          <cell r="A198" t="str">
            <v>Box 20</v>
          </cell>
          <cell r="J198" t="str">
            <v>Sample</v>
          </cell>
          <cell r="R198" t="e">
            <v>#N/A</v>
          </cell>
        </row>
        <row r="199">
          <cell r="J199" t="str">
            <v>Sample</v>
          </cell>
          <cell r="R199" t="e">
            <v>#N/A</v>
          </cell>
          <cell r="S199">
            <v>0</v>
          </cell>
          <cell r="T199">
            <v>0</v>
          </cell>
          <cell r="U199">
            <v>0</v>
          </cell>
        </row>
        <row r="200">
          <cell r="A200" t="str">
            <v>H.Larix.R.1.0.5_A</v>
          </cell>
          <cell r="B200" t="str">
            <v>2020-2205</v>
          </cell>
          <cell r="C200">
            <v>20</v>
          </cell>
          <cell r="D200">
            <v>1</v>
          </cell>
          <cell r="E200">
            <v>12.102</v>
          </cell>
          <cell r="F200">
            <v>18.359300000000001</v>
          </cell>
          <cell r="G200">
            <v>15.298500000000001</v>
          </cell>
          <cell r="H200" t="str">
            <v>1:15</v>
          </cell>
          <cell r="I200">
            <v>15</v>
          </cell>
          <cell r="J200" t="str">
            <v>Sample</v>
          </cell>
          <cell r="R200">
            <v>49.22</v>
          </cell>
          <cell r="S200">
            <v>0.55322023567655432</v>
          </cell>
          <cell r="T200">
            <v>0.88339388812539588</v>
          </cell>
          <cell r="U200">
            <v>0.69934223892726544</v>
          </cell>
        </row>
        <row r="201">
          <cell r="A201" t="str">
            <v>L.Larix.R.13.0.5_A</v>
          </cell>
          <cell r="B201" t="str">
            <v>2020-2206</v>
          </cell>
          <cell r="C201">
            <v>20</v>
          </cell>
          <cell r="D201">
            <v>2</v>
          </cell>
          <cell r="E201">
            <v>6.3390000000000004</v>
          </cell>
          <cell r="F201">
            <v>4.1181000000000001</v>
          </cell>
          <cell r="G201">
            <v>6.2453000000000003</v>
          </cell>
          <cell r="H201" t="str">
            <v>1:15</v>
          </cell>
          <cell r="I201">
            <v>15</v>
          </cell>
          <cell r="J201" t="str">
            <v>Sample</v>
          </cell>
          <cell r="R201">
            <v>47.89</v>
          </cell>
          <cell r="S201">
            <v>0.29782313635414498</v>
          </cell>
          <cell r="T201">
            <v>0.20365352539754319</v>
          </cell>
          <cell r="U201">
            <v>0.29342086030486531</v>
          </cell>
        </row>
        <row r="202">
          <cell r="A202" t="str">
            <v>L.Larix.R.14.0.5_A</v>
          </cell>
          <cell r="B202" t="str">
            <v>2020-2207</v>
          </cell>
          <cell r="C202">
            <v>20</v>
          </cell>
          <cell r="D202">
            <v>3</v>
          </cell>
          <cell r="E202">
            <v>11.6288</v>
          </cell>
          <cell r="F202">
            <v>13.9482</v>
          </cell>
          <cell r="G202">
            <v>11.3369</v>
          </cell>
          <cell r="H202" t="str">
            <v>1:15</v>
          </cell>
          <cell r="I202">
            <v>15</v>
          </cell>
          <cell r="J202" t="str">
            <v>Sample</v>
          </cell>
          <cell r="R202">
            <v>48.68</v>
          </cell>
          <cell r="S202">
            <v>0.53748562037797876</v>
          </cell>
          <cell r="T202">
            <v>0.67859003458166756</v>
          </cell>
          <cell r="U202">
            <v>0.52399394001643396</v>
          </cell>
        </row>
        <row r="203">
          <cell r="A203" t="str">
            <v>H.Larix.R.1.0.5_1_A</v>
          </cell>
          <cell r="B203" t="str">
            <v>2020-2208</v>
          </cell>
          <cell r="C203">
            <v>20</v>
          </cell>
          <cell r="D203">
            <v>4</v>
          </cell>
          <cell r="E203">
            <v>13.9274</v>
          </cell>
          <cell r="F203">
            <v>29.151499999999999</v>
          </cell>
          <cell r="G203">
            <v>15.4057</v>
          </cell>
          <cell r="H203" t="str">
            <v>1:15</v>
          </cell>
          <cell r="I203">
            <v>15</v>
          </cell>
          <cell r="J203" t="str">
            <v>Sample</v>
          </cell>
          <cell r="R203">
            <v>49.15</v>
          </cell>
          <cell r="S203">
            <v>0.63757171922685651</v>
          </cell>
          <cell r="T203">
            <v>1.4046795679933097</v>
          </cell>
          <cell r="U203">
            <v>0.70524567650050862</v>
          </cell>
        </row>
        <row r="204">
          <cell r="A204" t="str">
            <v>H.Larix.R.3.0.5_1_A</v>
          </cell>
          <cell r="B204" t="str">
            <v>2020-2209</v>
          </cell>
          <cell r="C204">
            <v>20</v>
          </cell>
          <cell r="D204">
            <v>5</v>
          </cell>
          <cell r="E204">
            <v>10.227</v>
          </cell>
          <cell r="F204">
            <v>26.008800000000001</v>
          </cell>
          <cell r="G204">
            <v>9.2129999999999992</v>
          </cell>
          <cell r="H204" t="str">
            <v>1:15</v>
          </cell>
          <cell r="I204">
            <v>15</v>
          </cell>
          <cell r="J204" t="str">
            <v>Sample</v>
          </cell>
          <cell r="R204">
            <v>47.66</v>
          </cell>
          <cell r="S204">
            <v>0.48281053294167026</v>
          </cell>
          <cell r="T204">
            <v>1.2924274044567075</v>
          </cell>
          <cell r="U204">
            <v>0.43494020142677303</v>
          </cell>
        </row>
        <row r="205">
          <cell r="A205" t="str">
            <v>L.Larix.R.13.0.5_1_A</v>
          </cell>
          <cell r="B205" t="str">
            <v>2020-2210</v>
          </cell>
          <cell r="C205">
            <v>20</v>
          </cell>
          <cell r="D205">
            <v>6</v>
          </cell>
          <cell r="E205">
            <v>6.2798999999999996</v>
          </cell>
          <cell r="F205">
            <v>7.4654999999999996</v>
          </cell>
          <cell r="G205">
            <v>6.2428999999999997</v>
          </cell>
          <cell r="H205" t="str">
            <v>1:15</v>
          </cell>
          <cell r="I205">
            <v>15</v>
          </cell>
          <cell r="J205" t="str">
            <v>Sample</v>
          </cell>
          <cell r="R205">
            <v>49.84</v>
          </cell>
          <cell r="S205">
            <v>0.28350270866773675</v>
          </cell>
          <cell r="T205">
            <v>0.35474864658933125</v>
          </cell>
          <cell r="U205">
            <v>0.2818323635634028</v>
          </cell>
        </row>
        <row r="206">
          <cell r="A206" t="str">
            <v>L.Larix.R.14.0.5_1_A</v>
          </cell>
          <cell r="B206" t="str">
            <v>2020-2211</v>
          </cell>
          <cell r="C206">
            <v>20</v>
          </cell>
          <cell r="D206">
            <v>7</v>
          </cell>
          <cell r="E206">
            <v>12.5977</v>
          </cell>
          <cell r="F206">
            <v>18.172799999999999</v>
          </cell>
          <cell r="G206">
            <v>10.892300000000001</v>
          </cell>
          <cell r="H206" t="str">
            <v>1:15</v>
          </cell>
          <cell r="I206">
            <v>15</v>
          </cell>
          <cell r="J206" t="str">
            <v>Sample</v>
          </cell>
          <cell r="R206">
            <v>49.28</v>
          </cell>
          <cell r="S206">
            <v>0.57517907873376617</v>
          </cell>
          <cell r="T206">
            <v>0.87335543838282648</v>
          </cell>
          <cell r="U206">
            <v>0.49731483360389617</v>
          </cell>
        </row>
        <row r="207">
          <cell r="A207" t="str">
            <v>D.Larix.R.17.0.5_1_A</v>
          </cell>
          <cell r="B207" t="str">
            <v>2020-2212</v>
          </cell>
          <cell r="C207">
            <v>20</v>
          </cell>
          <cell r="D207">
            <v>8</v>
          </cell>
          <cell r="E207">
            <v>8.8795999999999999</v>
          </cell>
          <cell r="F207">
            <v>18.360600000000002</v>
          </cell>
          <cell r="G207">
            <v>5.1970999999999998</v>
          </cell>
          <cell r="H207" t="str">
            <v>1:15</v>
          </cell>
          <cell r="I207">
            <v>15</v>
          </cell>
          <cell r="J207" t="str">
            <v>Sample</v>
          </cell>
          <cell r="R207">
            <v>49.77</v>
          </cell>
          <cell r="S207">
            <v>0.40142857142857147</v>
          </cell>
          <cell r="T207">
            <v>0.87369350986492289</v>
          </cell>
          <cell r="U207">
            <v>0.23495027124773962</v>
          </cell>
        </row>
        <row r="208">
          <cell r="A208" t="str">
            <v>D.Larix.R.18.0.5_1_A</v>
          </cell>
          <cell r="B208" t="str">
            <v>2020-2213</v>
          </cell>
          <cell r="C208">
            <v>20</v>
          </cell>
          <cell r="D208">
            <v>9</v>
          </cell>
          <cell r="E208">
            <v>8.9809000000000001</v>
          </cell>
          <cell r="F208">
            <v>29.172599999999999</v>
          </cell>
          <cell r="G208">
            <v>7.2089999999999996</v>
          </cell>
          <cell r="H208" t="str">
            <v>1:15</v>
          </cell>
          <cell r="I208">
            <v>15</v>
          </cell>
          <cell r="J208" t="str">
            <v>Sample</v>
          </cell>
          <cell r="R208">
            <v>50.18</v>
          </cell>
          <cell r="S208">
            <v>0.40269081307293747</v>
          </cell>
          <cell r="T208">
            <v>1.3768428111035156</v>
          </cell>
          <cell r="U208">
            <v>0.32324133120765247</v>
          </cell>
        </row>
        <row r="209">
          <cell r="A209" t="str">
            <v>H.Larix.R.1.1_2_A</v>
          </cell>
          <cell r="B209" t="str">
            <v>2020-2214</v>
          </cell>
          <cell r="C209">
            <v>20</v>
          </cell>
          <cell r="D209">
            <v>10</v>
          </cell>
          <cell r="E209">
            <v>17.258099999999999</v>
          </cell>
          <cell r="F209">
            <v>36.648200000000003</v>
          </cell>
          <cell r="G209">
            <v>19.899999999999999</v>
          </cell>
          <cell r="H209" t="str">
            <v>1:15</v>
          </cell>
          <cell r="I209">
            <v>15</v>
          </cell>
          <cell r="J209" t="str">
            <v>Sample</v>
          </cell>
          <cell r="R209">
            <v>48.94</v>
          </cell>
          <cell r="S209">
            <v>0.79343532897425428</v>
          </cell>
          <cell r="T209">
            <v>1.7734892687284187</v>
          </cell>
          <cell r="U209">
            <v>0.91489579076420102</v>
          </cell>
        </row>
        <row r="210">
          <cell r="A210" t="str">
            <v>H.Larix.R.3.1_2_A</v>
          </cell>
          <cell r="B210" t="str">
            <v>2020-2215</v>
          </cell>
          <cell r="C210">
            <v>20</v>
          </cell>
          <cell r="D210">
            <v>11</v>
          </cell>
          <cell r="E210">
            <v>8.3553999999999995</v>
          </cell>
          <cell r="F210">
            <v>34.839199999999998</v>
          </cell>
          <cell r="G210">
            <v>8.1424000000000003</v>
          </cell>
          <cell r="H210" t="str">
            <v>1:15</v>
          </cell>
          <cell r="I210">
            <v>15</v>
          </cell>
          <cell r="J210" t="str">
            <v>Sample</v>
          </cell>
          <cell r="R210">
            <v>51.76</v>
          </cell>
          <cell r="S210">
            <v>0.36320807573415764</v>
          </cell>
          <cell r="T210">
            <v>1.5940934868272225</v>
          </cell>
          <cell r="U210">
            <v>0.35394899536321484</v>
          </cell>
        </row>
        <row r="211">
          <cell r="A211" t="str">
            <v>M.Larix.R.7.1_2_A</v>
          </cell>
          <cell r="B211" t="str">
            <v>2020-2216</v>
          </cell>
          <cell r="C211">
            <v>20</v>
          </cell>
          <cell r="D211">
            <v>12</v>
          </cell>
          <cell r="E211">
            <v>7.8750999999999998</v>
          </cell>
          <cell r="F211">
            <v>21.860099999999999</v>
          </cell>
          <cell r="G211">
            <v>7.8697999999999997</v>
          </cell>
          <cell r="H211" t="str">
            <v>1:15</v>
          </cell>
          <cell r="I211">
            <v>15</v>
          </cell>
          <cell r="J211" t="str">
            <v>Sample</v>
          </cell>
          <cell r="R211">
            <v>50.19</v>
          </cell>
          <cell r="S211">
            <v>0.35303795576808134</v>
          </cell>
          <cell r="T211">
            <v>1.0315132946163039</v>
          </cell>
          <cell r="U211">
            <v>0.35280035863717879</v>
          </cell>
        </row>
        <row r="212">
          <cell r="A212" t="str">
            <v>M.Larix.R.8.1_2_A</v>
          </cell>
          <cell r="B212" t="str">
            <v>2020-2217</v>
          </cell>
          <cell r="C212">
            <v>20</v>
          </cell>
          <cell r="D212">
            <v>13</v>
          </cell>
          <cell r="E212">
            <v>8.9535999999999998</v>
          </cell>
          <cell r="F212">
            <v>29.726099999999999</v>
          </cell>
          <cell r="G212">
            <v>11.668100000000001</v>
          </cell>
          <cell r="H212" t="str">
            <v>1:15</v>
          </cell>
          <cell r="I212">
            <v>15</v>
          </cell>
          <cell r="J212" t="str">
            <v>Sample</v>
          </cell>
          <cell r="R212">
            <v>50.34</v>
          </cell>
          <cell r="S212">
            <v>0.40019070321811673</v>
          </cell>
          <cell r="T212">
            <v>1.3985068706328951</v>
          </cell>
          <cell r="U212">
            <v>0.52151817640047682</v>
          </cell>
        </row>
        <row r="213">
          <cell r="A213" t="str">
            <v>M.Larix.R.9.1_2_A</v>
          </cell>
          <cell r="B213" t="str">
            <v>2020-2218</v>
          </cell>
          <cell r="C213">
            <v>20</v>
          </cell>
          <cell r="D213">
            <v>14</v>
          </cell>
          <cell r="E213">
            <v>7.5273000000000003</v>
          </cell>
          <cell r="F213">
            <v>34.620800000000003</v>
          </cell>
          <cell r="G213">
            <v>11.028</v>
          </cell>
          <cell r="H213" t="str">
            <v>1:15</v>
          </cell>
          <cell r="I213">
            <v>15</v>
          </cell>
          <cell r="J213" t="str">
            <v>Sample</v>
          </cell>
          <cell r="R213">
            <v>49.77</v>
          </cell>
          <cell r="S213">
            <v>0.34029385171790233</v>
          </cell>
          <cell r="T213">
            <v>1.6474389870881958</v>
          </cell>
          <cell r="U213">
            <v>0.49855334538878837</v>
          </cell>
        </row>
        <row r="214">
          <cell r="A214" t="str">
            <v>M.Larix.R.10.1_2_A</v>
          </cell>
          <cell r="B214" t="str">
            <v>2020-2219</v>
          </cell>
          <cell r="C214">
            <v>20</v>
          </cell>
          <cell r="D214">
            <v>15</v>
          </cell>
          <cell r="E214">
            <v>9.1715999999999998</v>
          </cell>
          <cell r="F214">
            <v>19.633400000000002</v>
          </cell>
          <cell r="G214">
            <v>8.1019000000000005</v>
          </cell>
          <cell r="H214" t="str">
            <v>1:15</v>
          </cell>
          <cell r="I214">
            <v>15</v>
          </cell>
          <cell r="J214" t="str">
            <v>Sample</v>
          </cell>
          <cell r="R214">
            <v>49.99</v>
          </cell>
          <cell r="S214">
            <v>0.41280456091218243</v>
          </cell>
          <cell r="T214">
            <v>0.93014843371829492</v>
          </cell>
          <cell r="U214">
            <v>0.36465843168633727</v>
          </cell>
        </row>
        <row r="215">
          <cell r="A215" t="str">
            <v>L.Larix.R.11.1_2_A</v>
          </cell>
          <cell r="B215" t="str">
            <v>2020-2220</v>
          </cell>
          <cell r="C215">
            <v>20</v>
          </cell>
          <cell r="D215">
            <v>16</v>
          </cell>
          <cell r="E215">
            <v>7.8227000000000002</v>
          </cell>
          <cell r="F215">
            <v>25.817799999999998</v>
          </cell>
          <cell r="G215">
            <v>7.1669</v>
          </cell>
          <cell r="H215" t="str">
            <v>1:15</v>
          </cell>
          <cell r="I215">
            <v>15</v>
          </cell>
          <cell r="J215" t="str">
            <v>Sample</v>
          </cell>
          <cell r="R215">
            <v>50.92</v>
          </cell>
          <cell r="S215">
            <v>0.34566133150039274</v>
          </cell>
          <cell r="T215">
            <v>1.200800107986751</v>
          </cell>
          <cell r="U215">
            <v>0.31668352317360565</v>
          </cell>
        </row>
        <row r="216">
          <cell r="A216" t="str">
            <v>L.Larix.R.12.1_2_A</v>
          </cell>
          <cell r="B216" t="str">
            <v>2020-2221</v>
          </cell>
          <cell r="C216">
            <v>20</v>
          </cell>
          <cell r="D216">
            <v>17</v>
          </cell>
          <cell r="E216">
            <v>7.7962999999999996</v>
          </cell>
          <cell r="F216">
            <v>25.9011</v>
          </cell>
          <cell r="G216">
            <v>6.4519000000000002</v>
          </cell>
          <cell r="H216" t="str">
            <v>1:15</v>
          </cell>
          <cell r="I216">
            <v>15</v>
          </cell>
          <cell r="J216" t="str">
            <v>Sample</v>
          </cell>
          <cell r="R216">
            <v>49.95</v>
          </cell>
          <cell r="S216">
            <v>0.35118468468468467</v>
          </cell>
          <cell r="T216">
            <v>1.2280685150531776</v>
          </cell>
          <cell r="U216">
            <v>0.29062612612612615</v>
          </cell>
        </row>
        <row r="217">
          <cell r="A217" t="str">
            <v>L.Larix.R.13.1_2_A</v>
          </cell>
          <cell r="B217" t="str">
            <v>2020-2222</v>
          </cell>
          <cell r="C217">
            <v>20</v>
          </cell>
          <cell r="D217">
            <v>18</v>
          </cell>
          <cell r="E217">
            <v>8.6747999999999994</v>
          </cell>
          <cell r="F217">
            <v>18.9222</v>
          </cell>
          <cell r="G217">
            <v>7.9566999999999997</v>
          </cell>
          <cell r="H217" t="str">
            <v>1:15</v>
          </cell>
          <cell r="I217">
            <v>15</v>
          </cell>
          <cell r="J217" t="str">
            <v>Sample</v>
          </cell>
          <cell r="R217">
            <v>49.41</v>
          </cell>
          <cell r="S217">
            <v>0.39502732240437161</v>
          </cell>
          <cell r="T217">
            <v>0.90697779725387095</v>
          </cell>
          <cell r="U217">
            <v>0.36232695810564663</v>
          </cell>
        </row>
        <row r="218">
          <cell r="A218" t="str">
            <v>L.Larix.R.14.1_2_A</v>
          </cell>
          <cell r="B218" t="str">
            <v>2020-2223</v>
          </cell>
          <cell r="C218">
            <v>20</v>
          </cell>
          <cell r="D218">
            <v>19</v>
          </cell>
          <cell r="E218">
            <v>11.2285</v>
          </cell>
          <cell r="F218">
            <v>21.377300000000002</v>
          </cell>
          <cell r="G218">
            <v>9.3817000000000004</v>
          </cell>
          <cell r="H218" t="str">
            <v>1:15</v>
          </cell>
          <cell r="I218">
            <v>15</v>
          </cell>
          <cell r="J218" t="str">
            <v>Sample</v>
          </cell>
          <cell r="R218">
            <v>53.37</v>
          </cell>
          <cell r="S218">
            <v>0.47337689713322106</v>
          </cell>
          <cell r="T218">
            <v>0.94862710663259531</v>
          </cell>
          <cell r="U218">
            <v>0.39551854974704898</v>
          </cell>
        </row>
        <row r="219">
          <cell r="A219" t="str">
            <v>L.Larix.R.15.1_2_A</v>
          </cell>
          <cell r="B219" t="str">
            <v>2020-2224</v>
          </cell>
          <cell r="C219">
            <v>20</v>
          </cell>
          <cell r="D219">
            <v>20</v>
          </cell>
          <cell r="E219">
            <v>13.486599999999999</v>
          </cell>
          <cell r="F219">
            <v>28.6005</v>
          </cell>
          <cell r="G219">
            <v>11.718500000000001</v>
          </cell>
          <cell r="H219" t="str">
            <v>1:15</v>
          </cell>
          <cell r="I219">
            <v>15</v>
          </cell>
          <cell r="J219" t="str">
            <v>Sample</v>
          </cell>
          <cell r="R219">
            <v>49.89</v>
          </cell>
          <cell r="S219">
            <v>0.60823511725796742</v>
          </cell>
          <cell r="T219">
            <v>1.3576880728312191</v>
          </cell>
          <cell r="U219">
            <v>0.52849518941671692</v>
          </cell>
        </row>
        <row r="220">
          <cell r="A220" t="str">
            <v>D.Larix.R.16.1_2_A</v>
          </cell>
          <cell r="B220" t="str">
            <v>2020-2225</v>
          </cell>
          <cell r="C220">
            <v>20</v>
          </cell>
          <cell r="D220">
            <v>21</v>
          </cell>
          <cell r="E220">
            <v>7.2436999999999996</v>
          </cell>
          <cell r="F220">
            <v>28.111899999999999</v>
          </cell>
          <cell r="G220">
            <v>2.6798999999999999</v>
          </cell>
          <cell r="H220" t="str">
            <v>1:15</v>
          </cell>
          <cell r="I220">
            <v>15</v>
          </cell>
          <cell r="J220" t="str">
            <v>Sample</v>
          </cell>
          <cell r="R220">
            <v>49.51</v>
          </cell>
          <cell r="S220">
            <v>0.32919258735608964</v>
          </cell>
          <cell r="T220">
            <v>1.3447363792688063</v>
          </cell>
          <cell r="U220">
            <v>0.12178903251868312</v>
          </cell>
        </row>
        <row r="221">
          <cell r="A221" t="str">
            <v>D.Larix.R.17.1_2_A</v>
          </cell>
          <cell r="B221" t="str">
            <v>2020-2226</v>
          </cell>
          <cell r="C221">
            <v>20</v>
          </cell>
          <cell r="D221">
            <v>22</v>
          </cell>
          <cell r="E221">
            <v>7.6616999999999997</v>
          </cell>
          <cell r="F221">
            <v>28.560099999999998</v>
          </cell>
          <cell r="G221">
            <v>4.2683</v>
          </cell>
          <cell r="H221" t="str">
            <v>1:15</v>
          </cell>
          <cell r="I221">
            <v>15</v>
          </cell>
          <cell r="J221" t="str">
            <v>Sample</v>
          </cell>
          <cell r="R221">
            <v>50.88</v>
          </cell>
          <cell r="S221">
            <v>0.33881338443396219</v>
          </cell>
          <cell r="T221">
            <v>1.3293902896230545</v>
          </cell>
          <cell r="U221">
            <v>0.18875147405660375</v>
          </cell>
        </row>
        <row r="222">
          <cell r="A222" t="str">
            <v>D.Larix.R.18.1_2_A</v>
          </cell>
          <cell r="B222" t="str">
            <v>2020-2227</v>
          </cell>
          <cell r="C222">
            <v>20</v>
          </cell>
          <cell r="D222">
            <v>23</v>
          </cell>
          <cell r="E222">
            <v>6.5072000000000001</v>
          </cell>
          <cell r="F222">
            <v>35.052999999999997</v>
          </cell>
          <cell r="G222">
            <v>5.5198999999999998</v>
          </cell>
          <cell r="H222" t="str">
            <v>1:15</v>
          </cell>
          <cell r="I222">
            <v>15</v>
          </cell>
          <cell r="J222" t="str">
            <v>Sample</v>
          </cell>
          <cell r="R222">
            <v>48.98</v>
          </cell>
          <cell r="S222">
            <v>0.29892200898325849</v>
          </cell>
          <cell r="T222">
            <v>1.6949086384147207</v>
          </cell>
          <cell r="U222">
            <v>0.25356829318089019</v>
          </cell>
        </row>
        <row r="223">
          <cell r="A223" t="str">
            <v>Blank</v>
          </cell>
          <cell r="B223" t="str">
            <v>2020-2228</v>
          </cell>
          <cell r="C223">
            <v>20</v>
          </cell>
          <cell r="D223">
            <v>24</v>
          </cell>
          <cell r="E223" t="str">
            <v>n.a.</v>
          </cell>
          <cell r="F223" t="str">
            <v>n.a.</v>
          </cell>
          <cell r="G223" t="str">
            <v>n.a.</v>
          </cell>
          <cell r="H223" t="str">
            <v>1:15</v>
          </cell>
          <cell r="I223">
            <v>15</v>
          </cell>
          <cell r="J223" t="str">
            <v>Blank</v>
          </cell>
          <cell r="R223" t="e">
            <v>#N/A</v>
          </cell>
          <cell r="S223" t="e">
            <v>#VALUE!</v>
          </cell>
          <cell r="T223" t="e">
            <v>#VALUE!</v>
          </cell>
          <cell r="U223" t="e">
            <v>#VALUE!</v>
          </cell>
        </row>
        <row r="224">
          <cell r="A224">
            <v>16</v>
          </cell>
          <cell r="B224" t="str">
            <v>2020-2229</v>
          </cell>
          <cell r="C224">
            <v>20</v>
          </cell>
          <cell r="D224">
            <v>25</v>
          </cell>
          <cell r="E224">
            <v>10.9945</v>
          </cell>
          <cell r="F224">
            <v>11.276999999999999</v>
          </cell>
          <cell r="G224">
            <v>9.1608999999999998</v>
          </cell>
          <cell r="H224" t="str">
            <v>1:15</v>
          </cell>
          <cell r="I224">
            <v>15</v>
          </cell>
          <cell r="J224" t="e">
            <v>#N/A</v>
          </cell>
          <cell r="L224" t="str">
            <v>Std2_2019_16</v>
          </cell>
          <cell r="R224" t="e">
            <v>#N/A</v>
          </cell>
          <cell r="S224" t="e">
            <v>#N/A</v>
          </cell>
          <cell r="T224" t="e">
            <v>#N/A</v>
          </cell>
          <cell r="U224" t="e">
            <v>#N/A</v>
          </cell>
        </row>
        <row r="225">
          <cell r="A225" t="str">
            <v>M.Larix.R.7.1_2_A</v>
          </cell>
          <cell r="B225" t="str">
            <v>2020-2216</v>
          </cell>
          <cell r="C225">
            <v>20</v>
          </cell>
          <cell r="D225">
            <v>12</v>
          </cell>
          <cell r="E225">
            <v>7.7336</v>
          </cell>
          <cell r="F225">
            <v>21.277000000000001</v>
          </cell>
          <cell r="G225">
            <v>7.4714</v>
          </cell>
          <cell r="H225" t="str">
            <v>1:15</v>
          </cell>
          <cell r="I225">
            <v>15</v>
          </cell>
          <cell r="J225" t="str">
            <v>Sample</v>
          </cell>
          <cell r="R225">
            <v>50.19</v>
          </cell>
          <cell r="S225">
            <v>0.34669456066945609</v>
          </cell>
          <cell r="T225">
            <v>1.0039985347528646</v>
          </cell>
          <cell r="U225">
            <v>0.33494022713687993</v>
          </cell>
        </row>
        <row r="226">
          <cell r="A226" t="str">
            <v>D.Larix.R.17.1_2_A</v>
          </cell>
          <cell r="B226" t="str">
            <v>2020-2226</v>
          </cell>
          <cell r="C226">
            <v>20</v>
          </cell>
          <cell r="D226">
            <v>22</v>
          </cell>
          <cell r="E226">
            <v>7.5994000000000002</v>
          </cell>
          <cell r="F226">
            <v>28.299499999999998</v>
          </cell>
          <cell r="G226">
            <v>4.4227999999999996</v>
          </cell>
          <cell r="H226" t="str">
            <v>1:15</v>
          </cell>
          <cell r="I226">
            <v>15</v>
          </cell>
          <cell r="J226" t="str">
            <v>Sample</v>
          </cell>
          <cell r="R226">
            <v>50.88</v>
          </cell>
          <cell r="S226">
            <v>0.3360583726415094</v>
          </cell>
          <cell r="T226">
            <v>1.3172601111756486</v>
          </cell>
          <cell r="U226">
            <v>0.19558372641509433</v>
          </cell>
        </row>
      </sheetData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C14_Enzym_Blank</v>
          </cell>
          <cell r="C2">
            <v>-94.1</v>
          </cell>
        </row>
        <row r="3">
          <cell r="B3" t="str">
            <v>D.Larix.B.16_E</v>
          </cell>
          <cell r="C3">
            <v>3.35</v>
          </cell>
        </row>
        <row r="4">
          <cell r="B4" t="str">
            <v>D.Larix.B.17_E</v>
          </cell>
          <cell r="C4">
            <v>9.9999999999999867E-2</v>
          </cell>
        </row>
        <row r="5">
          <cell r="B5" t="str">
            <v>D.Larix.B.18_E</v>
          </cell>
          <cell r="C5">
            <v>9.5</v>
          </cell>
        </row>
        <row r="6">
          <cell r="B6" t="str">
            <v>D.Larix.L.16_E</v>
          </cell>
          <cell r="C6">
            <v>8.3500000000000014</v>
          </cell>
        </row>
        <row r="7">
          <cell r="B7" t="str">
            <v>D.Larix.L.18_E</v>
          </cell>
          <cell r="C7">
            <v>8.85</v>
          </cell>
        </row>
        <row r="8">
          <cell r="B8" t="str">
            <v>D.Larix.R.16.0.5_E</v>
          </cell>
          <cell r="C8">
            <v>35.65</v>
          </cell>
        </row>
        <row r="9">
          <cell r="B9" t="str">
            <v>D.Larix.R.18.0.5_E</v>
          </cell>
          <cell r="C9">
            <v>42.35</v>
          </cell>
        </row>
        <row r="10">
          <cell r="B10" t="str">
            <v>D.Mugo.B.16_E</v>
          </cell>
          <cell r="C10">
            <v>7.3</v>
          </cell>
        </row>
        <row r="11">
          <cell r="B11" t="str">
            <v>D.Mugo.B.17_E</v>
          </cell>
          <cell r="C11">
            <v>0.5</v>
          </cell>
        </row>
        <row r="12">
          <cell r="B12" t="str">
            <v>D.Mugo.B.18_E</v>
          </cell>
          <cell r="C12">
            <v>3.9</v>
          </cell>
        </row>
        <row r="13">
          <cell r="B13" t="str">
            <v>D.Mugo.L.16_E</v>
          </cell>
          <cell r="C13">
            <v>19.2</v>
          </cell>
        </row>
        <row r="14">
          <cell r="B14" t="str">
            <v>D.Mugo.L.17_E</v>
          </cell>
          <cell r="C14">
            <v>7.85</v>
          </cell>
        </row>
        <row r="15">
          <cell r="B15" t="str">
            <v>D.Mugo.L.18_E</v>
          </cell>
          <cell r="C15">
            <v>3.55</v>
          </cell>
        </row>
        <row r="16">
          <cell r="B16" t="str">
            <v>D.Mugo.R.16.0.5_E</v>
          </cell>
          <cell r="C16">
            <v>60</v>
          </cell>
        </row>
        <row r="17">
          <cell r="B17" t="str">
            <v>D.Mugo.R.17.0.5_E</v>
          </cell>
          <cell r="C17">
            <v>29.1</v>
          </cell>
        </row>
        <row r="18">
          <cell r="B18" t="str">
            <v>H.Larix.B.1_E</v>
          </cell>
          <cell r="C18">
            <v>-20.65</v>
          </cell>
        </row>
        <row r="19">
          <cell r="B19" t="str">
            <v>H.Larix.B.2_E</v>
          </cell>
          <cell r="C19">
            <v>5</v>
          </cell>
        </row>
        <row r="20">
          <cell r="B20" t="str">
            <v>H.Larix.B.3_E</v>
          </cell>
          <cell r="C20">
            <v>7.55</v>
          </cell>
        </row>
        <row r="21">
          <cell r="B21" t="str">
            <v>H.Larix.B.4_E</v>
          </cell>
          <cell r="C21">
            <v>18.25</v>
          </cell>
        </row>
        <row r="22">
          <cell r="B22" t="str">
            <v>H.Larix.B.5_E</v>
          </cell>
          <cell r="C22">
            <v>10.6</v>
          </cell>
        </row>
        <row r="23">
          <cell r="B23" t="str">
            <v>H.Larix.L.1_E</v>
          </cell>
          <cell r="C23">
            <v>23.2</v>
          </cell>
        </row>
        <row r="24">
          <cell r="B24" t="str">
            <v>H.Larix.L.2_E</v>
          </cell>
          <cell r="C24">
            <v>16.05</v>
          </cell>
        </row>
        <row r="25">
          <cell r="B25" t="str">
            <v>H.Larix.L.3_E</v>
          </cell>
          <cell r="C25">
            <v>-2.9000000000000004</v>
          </cell>
        </row>
        <row r="26">
          <cell r="B26" t="str">
            <v>H.Larix.L.4_E</v>
          </cell>
          <cell r="C26">
            <v>6.3500000000000005</v>
          </cell>
        </row>
        <row r="27">
          <cell r="B27" t="str">
            <v>H.Larix.L.5_E</v>
          </cell>
          <cell r="C27">
            <v>3.7499999999999996</v>
          </cell>
        </row>
        <row r="28">
          <cell r="B28" t="str">
            <v>H.Larix.R.1.0.5_E</v>
          </cell>
          <cell r="C28">
            <v>31.8</v>
          </cell>
        </row>
        <row r="29">
          <cell r="B29" t="str">
            <v>H.Larix.R.2.0.5_E</v>
          </cell>
          <cell r="C29">
            <v>58.05</v>
          </cell>
        </row>
        <row r="30">
          <cell r="B30" t="str">
            <v>H.Larix.R.3.0.5_E</v>
          </cell>
          <cell r="C30">
            <v>64.349999999999994</v>
          </cell>
        </row>
        <row r="31">
          <cell r="B31" t="str">
            <v>H.Larix.R.4.0.5_E</v>
          </cell>
          <cell r="C31">
            <v>65.95</v>
          </cell>
        </row>
        <row r="32">
          <cell r="B32" t="str">
            <v>H.Larix.R.5.0.5_E</v>
          </cell>
          <cell r="C32">
            <v>68.25</v>
          </cell>
        </row>
        <row r="33">
          <cell r="B33" t="str">
            <v>H.Larix.R.6.0.5_E</v>
          </cell>
          <cell r="C33">
            <v>56</v>
          </cell>
        </row>
        <row r="34">
          <cell r="B34" t="str">
            <v>H.Mugo.B.1_E</v>
          </cell>
          <cell r="C34">
            <v>-178.9</v>
          </cell>
        </row>
        <row r="35">
          <cell r="B35" t="str">
            <v>H.Mugo.B.2_E</v>
          </cell>
          <cell r="C35">
            <v>9.6999999999999993</v>
          </cell>
        </row>
        <row r="36">
          <cell r="B36" t="str">
            <v>H.Mugo.B.3_E</v>
          </cell>
          <cell r="C36">
            <v>21.7</v>
          </cell>
        </row>
        <row r="37">
          <cell r="B37" t="str">
            <v>H.Mugo.B.4_E</v>
          </cell>
          <cell r="C37">
            <v>24.5</v>
          </cell>
        </row>
        <row r="38">
          <cell r="B38" t="str">
            <v>H.Mugo.B.5_E</v>
          </cell>
          <cell r="C38">
            <v>4.4000000000000004</v>
          </cell>
        </row>
        <row r="39">
          <cell r="B39" t="str">
            <v>H.Mugo.L.1_E</v>
          </cell>
          <cell r="C39">
            <v>11.8</v>
          </cell>
        </row>
        <row r="40">
          <cell r="B40" t="str">
            <v>H.Mugo.L.2_E</v>
          </cell>
          <cell r="C40">
            <v>12.65</v>
          </cell>
        </row>
        <row r="41">
          <cell r="B41" t="str">
            <v>H.Mugo.L.3_E</v>
          </cell>
          <cell r="C41">
            <v>-4</v>
          </cell>
        </row>
        <row r="42">
          <cell r="B42" t="str">
            <v>H.Mugo.L.4_E</v>
          </cell>
          <cell r="C42">
            <v>-8.1999999999999993</v>
          </cell>
        </row>
        <row r="43">
          <cell r="B43" t="str">
            <v>H.Mugo.L.5_E</v>
          </cell>
          <cell r="C43">
            <v>5.55</v>
          </cell>
        </row>
        <row r="44">
          <cell r="B44" t="str">
            <v>H.Mugo.R.1.0.5_E</v>
          </cell>
          <cell r="C44">
            <v>53.9</v>
          </cell>
        </row>
        <row r="45">
          <cell r="B45" t="str">
            <v>H.Mugo.R.2.0.5_E</v>
          </cell>
          <cell r="C45">
            <v>71.900000000000006</v>
          </cell>
        </row>
        <row r="46">
          <cell r="B46" t="str">
            <v>H.Mugo.R.3.0.5_E</v>
          </cell>
          <cell r="C46">
            <v>-438.4</v>
          </cell>
        </row>
        <row r="47">
          <cell r="B47" t="str">
            <v>H.Mugo.R.4.0.5_E</v>
          </cell>
          <cell r="C47">
            <v>81</v>
          </cell>
        </row>
        <row r="48">
          <cell r="B48" t="str">
            <v>H.Mugo.R.5.0.5_E</v>
          </cell>
          <cell r="C48">
            <v>94.1</v>
          </cell>
        </row>
        <row r="49">
          <cell r="B49" t="str">
            <v>L.Larix.B.11_E</v>
          </cell>
          <cell r="C49">
            <v>11.45</v>
          </cell>
        </row>
        <row r="50">
          <cell r="B50" t="str">
            <v>L.Larix.B.12_E</v>
          </cell>
          <cell r="C50">
            <v>18.3</v>
          </cell>
        </row>
        <row r="51">
          <cell r="B51" t="str">
            <v>L.Larix.B.13_E</v>
          </cell>
          <cell r="C51">
            <v>21.95</v>
          </cell>
        </row>
        <row r="52">
          <cell r="B52" t="str">
            <v>L.Larix.B.14_E</v>
          </cell>
          <cell r="C52">
            <v>9.5</v>
          </cell>
        </row>
        <row r="53">
          <cell r="B53" t="str">
            <v>L.Larix.B.15_E</v>
          </cell>
          <cell r="C53">
            <v>12.4</v>
          </cell>
        </row>
        <row r="54">
          <cell r="B54" t="str">
            <v>L.Larix.L.11_E</v>
          </cell>
          <cell r="C54">
            <v>1.2999999999999998</v>
          </cell>
        </row>
        <row r="55">
          <cell r="B55" t="str">
            <v>L.Larix.L.12_E</v>
          </cell>
          <cell r="C55">
            <v>12.05</v>
          </cell>
        </row>
        <row r="56">
          <cell r="B56" t="str">
            <v>L.Larix.L.13_E</v>
          </cell>
          <cell r="C56">
            <v>18.649999999999999</v>
          </cell>
        </row>
        <row r="57">
          <cell r="B57" t="str">
            <v>L.Larix.L.14_E</v>
          </cell>
          <cell r="C57">
            <v>14.900000000000002</v>
          </cell>
        </row>
        <row r="58">
          <cell r="B58" t="str">
            <v>L.Larix.L.15_E</v>
          </cell>
          <cell r="C58">
            <v>31.85</v>
          </cell>
        </row>
        <row r="59">
          <cell r="B59" t="str">
            <v>L.Larix.L.17_E</v>
          </cell>
          <cell r="C59">
            <v>11.05</v>
          </cell>
        </row>
        <row r="60">
          <cell r="B60" t="str">
            <v>L.Larix.R.11.0.5_E</v>
          </cell>
          <cell r="C60">
            <v>84.550000000000011</v>
          </cell>
        </row>
        <row r="61">
          <cell r="B61" t="str">
            <v>L.Larix.R.12.0.5_E</v>
          </cell>
          <cell r="C61">
            <v>66.599999999999994</v>
          </cell>
        </row>
        <row r="62">
          <cell r="B62" t="str">
            <v>L.Larix.R.13.0.5_E</v>
          </cell>
          <cell r="C62">
            <v>126.65</v>
          </cell>
        </row>
        <row r="63">
          <cell r="B63" t="str">
            <v>L.Larix.R.14.0.5_E</v>
          </cell>
          <cell r="C63">
            <v>55.85</v>
          </cell>
        </row>
        <row r="64">
          <cell r="B64" t="str">
            <v>L.Larix.R.15.0.5_E</v>
          </cell>
          <cell r="C64">
            <v>104.4</v>
          </cell>
        </row>
        <row r="65">
          <cell r="B65" t="str">
            <v>L.Mugo.B.11_E</v>
          </cell>
          <cell r="C65">
            <v>-2.2000000000000002</v>
          </cell>
        </row>
        <row r="66">
          <cell r="B66" t="str">
            <v>L.Mugo.B.12_E</v>
          </cell>
          <cell r="C66">
            <v>6.3</v>
          </cell>
        </row>
        <row r="67">
          <cell r="B67" t="str">
            <v>L.Mugo.B.13_E</v>
          </cell>
          <cell r="C67">
            <v>-10.7</v>
          </cell>
        </row>
        <row r="68">
          <cell r="B68" t="str">
            <v>L.Mugo.B.14_E</v>
          </cell>
          <cell r="C68">
            <v>-0.2</v>
          </cell>
        </row>
        <row r="69">
          <cell r="B69" t="str">
            <v>L.Mugo.B.15_E</v>
          </cell>
          <cell r="C69">
            <v>2.5</v>
          </cell>
        </row>
        <row r="70">
          <cell r="B70" t="str">
            <v>L.Mugo.L.11_E</v>
          </cell>
          <cell r="C70">
            <v>6.4499999999999993</v>
          </cell>
        </row>
        <row r="71">
          <cell r="B71" t="str">
            <v>L.Mugo.L.12_E</v>
          </cell>
          <cell r="C71">
            <v>12.1</v>
          </cell>
        </row>
        <row r="72">
          <cell r="B72" t="str">
            <v>L.Mugo.L.13_E</v>
          </cell>
          <cell r="C72">
            <v>9.3000000000000007</v>
          </cell>
        </row>
        <row r="73">
          <cell r="B73" t="str">
            <v>L.Mugo.L.14_E</v>
          </cell>
          <cell r="C73">
            <v>1.95</v>
          </cell>
        </row>
        <row r="74">
          <cell r="B74" t="str">
            <v>L.Mugo.L.15_E</v>
          </cell>
          <cell r="C74">
            <v>-17.350000000000001</v>
          </cell>
        </row>
        <row r="75">
          <cell r="B75" t="str">
            <v>L.Mugo.R.11.0.5_E</v>
          </cell>
          <cell r="C75">
            <v>74.3</v>
          </cell>
        </row>
        <row r="76">
          <cell r="B76" t="str">
            <v>L.Mugo.R.12.0.5_E</v>
          </cell>
          <cell r="C76">
            <v>48.9</v>
          </cell>
        </row>
        <row r="77">
          <cell r="B77" t="str">
            <v>L.Mugo.R.13.0.5_E</v>
          </cell>
          <cell r="C77">
            <v>87.4</v>
          </cell>
        </row>
        <row r="78">
          <cell r="B78" t="str">
            <v>L.Mugo.R.14.0.5_E</v>
          </cell>
          <cell r="C78">
            <v>73.2</v>
          </cell>
        </row>
        <row r="79">
          <cell r="B79" t="str">
            <v>M.Larix.B.10_E</v>
          </cell>
          <cell r="C79">
            <v>6.9499999999999993</v>
          </cell>
        </row>
        <row r="80">
          <cell r="B80" t="str">
            <v>M.Larix.B.6_E</v>
          </cell>
          <cell r="C80">
            <v>4.8</v>
          </cell>
        </row>
        <row r="81">
          <cell r="B81" t="str">
            <v>M.Larix.B.7_E</v>
          </cell>
          <cell r="C81">
            <v>13.05</v>
          </cell>
        </row>
        <row r="82">
          <cell r="B82" t="str">
            <v>M.Larix.B.8_E</v>
          </cell>
          <cell r="C82">
            <v>18.8</v>
          </cell>
        </row>
        <row r="83">
          <cell r="B83" t="str">
            <v>M.Larix.B.9_E</v>
          </cell>
          <cell r="C83">
            <v>-2.5</v>
          </cell>
        </row>
        <row r="84">
          <cell r="B84" t="str">
            <v>M.Larix.L.10_E</v>
          </cell>
          <cell r="C84">
            <v>-1.5999999999999996</v>
          </cell>
        </row>
        <row r="85">
          <cell r="B85" t="str">
            <v>M.Larix.L.6_E</v>
          </cell>
          <cell r="C85">
            <v>-0.15000000000000036</v>
          </cell>
        </row>
        <row r="86">
          <cell r="B86" t="str">
            <v>M.Larix.L.7_E</v>
          </cell>
          <cell r="C86">
            <v>3.75</v>
          </cell>
        </row>
        <row r="87">
          <cell r="B87" t="str">
            <v>M.Larix.L.8_E</v>
          </cell>
          <cell r="C87">
            <v>4.2999999999999989</v>
          </cell>
        </row>
        <row r="88">
          <cell r="B88" t="str">
            <v>M.Larix.L.9_E</v>
          </cell>
          <cell r="C88">
            <v>-1.2000000000000002</v>
          </cell>
        </row>
        <row r="89">
          <cell r="B89" t="str">
            <v>M.Larix.R.10.0.5_E</v>
          </cell>
          <cell r="C89">
            <v>71.8</v>
          </cell>
        </row>
        <row r="90">
          <cell r="B90" t="str">
            <v>M.Larix.R.7.0.5_E</v>
          </cell>
          <cell r="C90">
            <v>46.5</v>
          </cell>
        </row>
        <row r="91">
          <cell r="B91" t="str">
            <v>M.Larix.R.8.0.5_E</v>
          </cell>
          <cell r="C91">
            <v>61.349999999999994</v>
          </cell>
        </row>
        <row r="92">
          <cell r="B92" t="str">
            <v>M.Larix.R.9.0.5_E</v>
          </cell>
          <cell r="C92">
            <v>71.199999999999989</v>
          </cell>
        </row>
        <row r="93">
          <cell r="B93" t="str">
            <v>M.Mugo.B.10_E</v>
          </cell>
          <cell r="C93">
            <v>-3.9</v>
          </cell>
        </row>
        <row r="94">
          <cell r="B94" t="str">
            <v>M.Mugo.B.6_E</v>
          </cell>
          <cell r="C94">
            <v>12.4</v>
          </cell>
        </row>
        <row r="95">
          <cell r="B95" t="str">
            <v>M.Mugo.B.7_E</v>
          </cell>
          <cell r="C95">
            <v>11.8</v>
          </cell>
        </row>
        <row r="96">
          <cell r="B96" t="str">
            <v>M.Mugo.B.8_E</v>
          </cell>
          <cell r="C96">
            <v>7.8</v>
          </cell>
        </row>
        <row r="97">
          <cell r="B97" t="str">
            <v>M.Mugo.B.9_E</v>
          </cell>
          <cell r="C97">
            <v>-49.4</v>
          </cell>
        </row>
        <row r="98">
          <cell r="B98" t="str">
            <v>M.Mugo.L.10_E</v>
          </cell>
          <cell r="C98">
            <v>12.5</v>
          </cell>
        </row>
        <row r="99">
          <cell r="B99" t="str">
            <v>M.Mugo.L.6_E</v>
          </cell>
          <cell r="C99">
            <v>2.35</v>
          </cell>
        </row>
        <row r="100">
          <cell r="B100" t="str">
            <v>M.Mugo.L.7_E</v>
          </cell>
          <cell r="C100">
            <v>-8.1499999999999986</v>
          </cell>
        </row>
        <row r="101">
          <cell r="B101" t="str">
            <v>M.Mugo.L.8_E</v>
          </cell>
          <cell r="C101">
            <v>9.5500000000000007</v>
          </cell>
        </row>
        <row r="102">
          <cell r="B102" t="str">
            <v>M.Mugo.L.9_E</v>
          </cell>
          <cell r="C102">
            <v>13.05</v>
          </cell>
        </row>
        <row r="103">
          <cell r="B103" t="str">
            <v>M.Mugo.R.10.0.5_E</v>
          </cell>
          <cell r="C103">
            <v>44.3</v>
          </cell>
        </row>
        <row r="104">
          <cell r="B104" t="str">
            <v>M.Mugo.R.6.0.5_E</v>
          </cell>
          <cell r="C104">
            <v>34</v>
          </cell>
        </row>
        <row r="105">
          <cell r="B105" t="str">
            <v>M.Mugo.R.7.0.5_E</v>
          </cell>
          <cell r="C105">
            <v>61.1</v>
          </cell>
        </row>
        <row r="106">
          <cell r="B106" t="str">
            <v>M.Mugo.R.8.0.5_E</v>
          </cell>
          <cell r="C106">
            <v>40.6</v>
          </cell>
        </row>
        <row r="107">
          <cell r="B107" t="str">
            <v>M.Mugo.R.9.0.5_E</v>
          </cell>
          <cell r="C107">
            <v>82.6</v>
          </cell>
        </row>
        <row r="108">
          <cell r="B108" t="str">
            <v>std2_2019_13</v>
          </cell>
          <cell r="C108">
            <v>505.8</v>
          </cell>
        </row>
        <row r="109">
          <cell r="B109" t="str">
            <v>std2_2019_14</v>
          </cell>
          <cell r="C109">
            <v>-0.84999999999999964</v>
          </cell>
        </row>
        <row r="110">
          <cell r="B110" t="str">
            <v>std2_2019_19</v>
          </cell>
          <cell r="C110">
            <v>17</v>
          </cell>
        </row>
        <row r="111">
          <cell r="B111" t="str">
            <v>std3_2019_15</v>
          </cell>
          <cell r="C111">
            <v>36</v>
          </cell>
        </row>
        <row r="112">
          <cell r="B112" t="str">
            <v>std3_2019_17</v>
          </cell>
          <cell r="C112">
            <v>23.2</v>
          </cell>
        </row>
        <row r="113">
          <cell r="B113" t="str">
            <v>std3_2019_21</v>
          </cell>
          <cell r="C113">
            <v>23.15</v>
          </cell>
        </row>
        <row r="114">
          <cell r="B114" t="str">
            <v>SuccC6_1,5_4</v>
          </cell>
          <cell r="C114">
            <v>482.4</v>
          </cell>
        </row>
        <row r="115">
          <cell r="B115" t="str">
            <v>SuccC6_1,5_5</v>
          </cell>
          <cell r="C115">
            <v>491.1</v>
          </cell>
        </row>
        <row r="116">
          <cell r="B116" t="str">
            <v>SuccC6_1,5_6</v>
          </cell>
          <cell r="C116">
            <v>489.8</v>
          </cell>
        </row>
        <row r="117">
          <cell r="B117" t="str">
            <v>SuccC6_1.5_6</v>
          </cell>
          <cell r="C117">
            <v>485.05</v>
          </cell>
        </row>
        <row r="118">
          <cell r="B118" t="str">
            <v>SuccC6_1.5_8</v>
          </cell>
          <cell r="C118">
            <v>523.6</v>
          </cell>
        </row>
        <row r="119">
          <cell r="B119" t="str">
            <v>SuccC6_1.5_9</v>
          </cell>
          <cell r="C119">
            <v>523.20000000000005</v>
          </cell>
        </row>
        <row r="120">
          <cell r="B120" t="str">
            <v>SuccC6_1_11</v>
          </cell>
          <cell r="C120">
            <v>537.65</v>
          </cell>
        </row>
        <row r="121">
          <cell r="B121" t="str">
            <v>SuccC6_1_4</v>
          </cell>
          <cell r="C121">
            <v>2.6</v>
          </cell>
        </row>
        <row r="122">
          <cell r="B122" t="str">
            <v>SuccC6_1_6</v>
          </cell>
          <cell r="C122">
            <v>272.75</v>
          </cell>
        </row>
        <row r="123">
          <cell r="B123" t="str">
            <v>SuccC6_1_7</v>
          </cell>
          <cell r="C123">
            <v>503.15</v>
          </cell>
        </row>
        <row r="124">
          <cell r="B124" t="str">
            <v>SuccC6_1_8_A</v>
          </cell>
          <cell r="C124">
            <v>522.70000000000005</v>
          </cell>
        </row>
        <row r="125">
          <cell r="B125" t="str">
            <v>SuccC6_1_9</v>
          </cell>
          <cell r="C125">
            <v>474.54999999999995</v>
          </cell>
        </row>
        <row r="126">
          <cell r="B126" t="str">
            <v>SuccC6_2_11</v>
          </cell>
          <cell r="C126">
            <v>514.79999999999995</v>
          </cell>
        </row>
        <row r="127">
          <cell r="B127" t="str">
            <v>SuccC6_2_4</v>
          </cell>
          <cell r="C127">
            <v>487.2</v>
          </cell>
        </row>
        <row r="128">
          <cell r="B128" t="str">
            <v>SuccC6_2_5</v>
          </cell>
          <cell r="C128">
            <v>488</v>
          </cell>
        </row>
        <row r="129">
          <cell r="B129" t="str">
            <v>SuccC6_2_7</v>
          </cell>
          <cell r="C129">
            <v>483</v>
          </cell>
        </row>
        <row r="130">
          <cell r="B130" t="str">
            <v>SuccC6_2_8</v>
          </cell>
          <cell r="C130">
            <v>513.54999999999995</v>
          </cell>
        </row>
        <row r="131">
          <cell r="B131" t="str">
            <v>SuccC6_2_9</v>
          </cell>
          <cell r="C131">
            <v>519.1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H.Larix.B.1_A</v>
          </cell>
          <cell r="C2">
            <v>1.0354000000000001</v>
          </cell>
          <cell r="D2">
            <v>5.5999999999999999E-3</v>
          </cell>
          <cell r="E2">
            <v>26.6</v>
          </cell>
          <cell r="F2">
            <v>5.6</v>
          </cell>
        </row>
        <row r="3">
          <cell r="B3" t="str">
            <v>H.Larix.B.2_A</v>
          </cell>
          <cell r="C3">
            <v>1.0068999999999999</v>
          </cell>
          <cell r="D3">
            <v>2.7000000000000001E-3</v>
          </cell>
          <cell r="E3">
            <v>-1.6</v>
          </cell>
          <cell r="F3">
            <v>2.7</v>
          </cell>
        </row>
        <row r="4">
          <cell r="B4" t="str">
            <v>H.Larix.B.3_A</v>
          </cell>
          <cell r="C4">
            <v>1.0218</v>
          </cell>
          <cell r="D4">
            <v>4.7000000000000002E-3</v>
          </cell>
          <cell r="E4">
            <v>13.2</v>
          </cell>
          <cell r="F4">
            <v>4.7</v>
          </cell>
        </row>
        <row r="5">
          <cell r="B5" t="str">
            <v>H.Larix.B.4_A</v>
          </cell>
          <cell r="C5">
            <v>1.0178</v>
          </cell>
          <cell r="D5">
            <v>4.1000000000000003E-3</v>
          </cell>
          <cell r="E5">
            <v>9.3000000000000007</v>
          </cell>
          <cell r="F5">
            <v>4.0999999999999996</v>
          </cell>
        </row>
        <row r="6">
          <cell r="B6" t="str">
            <v>H.Larix.B.5_A</v>
          </cell>
          <cell r="C6">
            <v>1.0118</v>
          </cell>
          <cell r="D6">
            <v>3.8E-3</v>
          </cell>
          <cell r="E6">
            <v>3.2</v>
          </cell>
          <cell r="F6">
            <v>3.8</v>
          </cell>
        </row>
        <row r="7">
          <cell r="B7" t="str">
            <v>M.Larix.B.6_A</v>
          </cell>
          <cell r="C7">
            <v>1.0218</v>
          </cell>
          <cell r="D7">
            <v>3.3E-3</v>
          </cell>
          <cell r="E7">
            <v>13.1</v>
          </cell>
          <cell r="F7">
            <v>3.3</v>
          </cell>
        </row>
        <row r="8">
          <cell r="B8" t="str">
            <v>M.Larix.B.7_A</v>
          </cell>
          <cell r="C8">
            <v>1.0325</v>
          </cell>
          <cell r="D8">
            <v>3.5000000000000001E-3</v>
          </cell>
          <cell r="E8">
            <v>23.8</v>
          </cell>
          <cell r="F8">
            <v>3.5</v>
          </cell>
        </row>
        <row r="9">
          <cell r="B9" t="str">
            <v>M.Larix.B.8_A</v>
          </cell>
          <cell r="C9">
            <v>1.0278</v>
          </cell>
          <cell r="D9">
            <v>3.2000000000000002E-3</v>
          </cell>
          <cell r="E9">
            <v>19.100000000000001</v>
          </cell>
          <cell r="F9">
            <v>3.2</v>
          </cell>
        </row>
        <row r="10">
          <cell r="B10" t="str">
            <v>M.Larix.B.9_A</v>
          </cell>
          <cell r="C10">
            <v>1.0288999999999999</v>
          </cell>
          <cell r="D10">
            <v>3.8E-3</v>
          </cell>
          <cell r="E10">
            <v>20.2</v>
          </cell>
          <cell r="F10">
            <v>3.8</v>
          </cell>
        </row>
        <row r="11">
          <cell r="B11" t="str">
            <v>M.Larix.B.10_A</v>
          </cell>
          <cell r="C11">
            <v>1.0241</v>
          </cell>
          <cell r="D11">
            <v>3.0000000000000001E-3</v>
          </cell>
          <cell r="E11">
            <v>15.5</v>
          </cell>
          <cell r="F11">
            <v>3</v>
          </cell>
        </row>
        <row r="12">
          <cell r="B12" t="str">
            <v>L.Larix.B.11_A</v>
          </cell>
          <cell r="C12">
            <v>1.0302</v>
          </cell>
          <cell r="D12">
            <v>3.7000000000000002E-3</v>
          </cell>
          <cell r="E12">
            <v>21.5</v>
          </cell>
          <cell r="F12">
            <v>3.7</v>
          </cell>
        </row>
        <row r="13">
          <cell r="B13" t="str">
            <v>L.Larix.B.12_A</v>
          </cell>
          <cell r="C13">
            <v>1.0269999999999999</v>
          </cell>
          <cell r="D13">
            <v>3.0000000000000001E-3</v>
          </cell>
          <cell r="E13">
            <v>18.399999999999999</v>
          </cell>
          <cell r="F13">
            <v>2.9</v>
          </cell>
        </row>
        <row r="14">
          <cell r="B14" t="str">
            <v>L.Larix.B.13_A</v>
          </cell>
          <cell r="C14">
            <v>1.0217000000000001</v>
          </cell>
          <cell r="D14">
            <v>2.8E-3</v>
          </cell>
          <cell r="E14">
            <v>13.1</v>
          </cell>
          <cell r="F14">
            <v>2.8</v>
          </cell>
        </row>
        <row r="15">
          <cell r="B15" t="str">
            <v>L.Larix.B.14_A</v>
          </cell>
          <cell r="C15">
            <v>1.0285</v>
          </cell>
          <cell r="D15">
            <v>3.5999999999999999E-3</v>
          </cell>
          <cell r="E15">
            <v>19.8</v>
          </cell>
          <cell r="F15">
            <v>3.6</v>
          </cell>
        </row>
        <row r="16">
          <cell r="B16" t="str">
            <v>L.Larix.B.15_A</v>
          </cell>
          <cell r="C16">
            <v>1.02</v>
          </cell>
          <cell r="D16">
            <v>3.8E-3</v>
          </cell>
          <cell r="E16">
            <v>11.4</v>
          </cell>
          <cell r="F16">
            <v>3.8</v>
          </cell>
        </row>
        <row r="17">
          <cell r="B17" t="str">
            <v>D.Larix.B.16_A</v>
          </cell>
          <cell r="C17">
            <v>1.0125999999999999</v>
          </cell>
          <cell r="D17">
            <v>3.2000000000000002E-3</v>
          </cell>
          <cell r="E17">
            <v>4</v>
          </cell>
          <cell r="F17">
            <v>3.2</v>
          </cell>
        </row>
        <row r="18">
          <cell r="B18" t="str">
            <v>D.Larix.B.17_A</v>
          </cell>
          <cell r="C18">
            <v>1.0226</v>
          </cell>
          <cell r="D18">
            <v>3.5000000000000001E-3</v>
          </cell>
          <cell r="E18">
            <v>13.9</v>
          </cell>
          <cell r="F18">
            <v>3.5</v>
          </cell>
        </row>
        <row r="19">
          <cell r="B19" t="str">
            <v>D.Larix.B.18_A</v>
          </cell>
          <cell r="C19">
            <v>1.0125999999999999</v>
          </cell>
          <cell r="D19">
            <v>2.8999999999999998E-3</v>
          </cell>
          <cell r="E19">
            <v>4.0999999999999996</v>
          </cell>
          <cell r="F19">
            <v>2.9</v>
          </cell>
        </row>
        <row r="20">
          <cell r="B20" t="str">
            <v>H.Mugo.L.1_A</v>
          </cell>
          <cell r="C20">
            <v>1.0246999999999999</v>
          </cell>
          <cell r="D20">
            <v>4.0000000000000001E-3</v>
          </cell>
          <cell r="E20">
            <v>16.100000000000001</v>
          </cell>
          <cell r="F20">
            <v>4</v>
          </cell>
        </row>
        <row r="21">
          <cell r="B21" t="str">
            <v>H.Mugo.L.2_A</v>
          </cell>
          <cell r="C21">
            <v>1.0275000000000001</v>
          </cell>
          <cell r="D21">
            <v>3.5000000000000001E-3</v>
          </cell>
          <cell r="E21">
            <v>18.8</v>
          </cell>
          <cell r="F21">
            <v>3.5</v>
          </cell>
        </row>
        <row r="22">
          <cell r="B22" t="str">
            <v>H.Mugo.L.3_A</v>
          </cell>
          <cell r="C22">
            <v>1.0199</v>
          </cell>
          <cell r="D22">
            <v>3.0000000000000001E-3</v>
          </cell>
          <cell r="E22">
            <v>11.3</v>
          </cell>
          <cell r="F22">
            <v>3</v>
          </cell>
        </row>
        <row r="23">
          <cell r="B23" t="str">
            <v>H.Mugo.L.4_A</v>
          </cell>
          <cell r="C23">
            <v>1.0193000000000001</v>
          </cell>
          <cell r="D23">
            <v>3.0000000000000001E-3</v>
          </cell>
          <cell r="E23">
            <v>10.7</v>
          </cell>
          <cell r="F23">
            <v>3</v>
          </cell>
        </row>
        <row r="24">
          <cell r="B24" t="str">
            <v>H.Mugo.L.5_A</v>
          </cell>
          <cell r="C24">
            <v>1.0181</v>
          </cell>
          <cell r="D24">
            <v>3.7000000000000002E-3</v>
          </cell>
          <cell r="E24">
            <v>9.6</v>
          </cell>
          <cell r="F24">
            <v>3.7</v>
          </cell>
        </row>
        <row r="25">
          <cell r="B25" t="str">
            <v>M.Mugo.L.6_A</v>
          </cell>
          <cell r="C25">
            <v>1.0099</v>
          </cell>
          <cell r="D25">
            <v>2.5000000000000001E-3</v>
          </cell>
          <cell r="E25">
            <v>1.4</v>
          </cell>
          <cell r="F25">
            <v>2.5</v>
          </cell>
        </row>
        <row r="26">
          <cell r="B26" t="str">
            <v>M.Mugo.L.7_A</v>
          </cell>
          <cell r="C26">
            <v>1.0203</v>
          </cell>
          <cell r="D26">
            <v>3.3E-3</v>
          </cell>
          <cell r="E26">
            <v>11.7</v>
          </cell>
          <cell r="F26">
            <v>3.3</v>
          </cell>
        </row>
        <row r="27">
          <cell r="B27" t="str">
            <v>M.Mugo.L.8_A</v>
          </cell>
          <cell r="C27">
            <v>1.0173000000000001</v>
          </cell>
          <cell r="D27">
            <v>2.8999999999999998E-3</v>
          </cell>
          <cell r="E27">
            <v>8.6999999999999993</v>
          </cell>
          <cell r="F27">
            <v>2.9</v>
          </cell>
        </row>
        <row r="28">
          <cell r="B28" t="str">
            <v>M.Mugo.L.9_A</v>
          </cell>
          <cell r="C28">
            <v>1.0242</v>
          </cell>
          <cell r="D28">
            <v>3.2000000000000002E-3</v>
          </cell>
          <cell r="E28">
            <v>15.5</v>
          </cell>
          <cell r="F28">
            <v>3.2</v>
          </cell>
        </row>
        <row r="29">
          <cell r="B29" t="str">
            <v>M.Mugo.L.10_A</v>
          </cell>
          <cell r="C29">
            <v>1.0154000000000001</v>
          </cell>
          <cell r="D29">
            <v>2.8E-3</v>
          </cell>
          <cell r="E29">
            <v>6.8</v>
          </cell>
          <cell r="F29">
            <v>2.8</v>
          </cell>
        </row>
        <row r="30">
          <cell r="B30" t="str">
            <v>L.Mugo.L.11_A</v>
          </cell>
          <cell r="C30">
            <v>1.0162</v>
          </cell>
          <cell r="D30">
            <v>2.8E-3</v>
          </cell>
          <cell r="E30">
            <v>7.7</v>
          </cell>
          <cell r="F30">
            <v>2.8</v>
          </cell>
        </row>
        <row r="31">
          <cell r="B31" t="str">
            <v>L.Mugo.L.12_A</v>
          </cell>
          <cell r="C31">
            <v>1.0189999999999999</v>
          </cell>
          <cell r="D31">
            <v>2.5000000000000001E-3</v>
          </cell>
          <cell r="E31">
            <v>10.4</v>
          </cell>
          <cell r="F31">
            <v>2.5</v>
          </cell>
        </row>
        <row r="32">
          <cell r="B32" t="str">
            <v>L.Mugo.L.13_A</v>
          </cell>
          <cell r="C32">
            <v>1.0136000000000001</v>
          </cell>
          <cell r="D32">
            <v>2.7000000000000001E-3</v>
          </cell>
          <cell r="E32">
            <v>5.0999999999999996</v>
          </cell>
          <cell r="F32">
            <v>2.7</v>
          </cell>
        </row>
        <row r="33">
          <cell r="B33" t="str">
            <v>L.Mugo.L.14_A</v>
          </cell>
          <cell r="C33">
            <v>1.0146999999999999</v>
          </cell>
          <cell r="D33">
            <v>2.8E-3</v>
          </cell>
          <cell r="E33">
            <v>6.2</v>
          </cell>
          <cell r="F33">
            <v>2.8</v>
          </cell>
        </row>
        <row r="34">
          <cell r="B34" t="str">
            <v>L.Mugo.L.15_A</v>
          </cell>
          <cell r="C34">
            <v>1.0117</v>
          </cell>
          <cell r="D34">
            <v>2.7000000000000001E-3</v>
          </cell>
          <cell r="E34">
            <v>3.1</v>
          </cell>
          <cell r="F34">
            <v>2.7</v>
          </cell>
        </row>
        <row r="35">
          <cell r="B35" t="str">
            <v>D.Mugo.L.16_A</v>
          </cell>
          <cell r="C35">
            <v>1.0173000000000001</v>
          </cell>
          <cell r="D35">
            <v>2.8999999999999998E-3</v>
          </cell>
          <cell r="E35">
            <v>8.8000000000000007</v>
          </cell>
          <cell r="F35">
            <v>2.9</v>
          </cell>
        </row>
        <row r="36">
          <cell r="B36" t="str">
            <v>D.Mugo.L.17_A</v>
          </cell>
          <cell r="C36">
            <v>1.0192000000000001</v>
          </cell>
          <cell r="D36">
            <v>2.5999999999999999E-3</v>
          </cell>
          <cell r="E36">
            <v>10.6</v>
          </cell>
          <cell r="F36">
            <v>2.7</v>
          </cell>
        </row>
        <row r="37">
          <cell r="B37" t="str">
            <v>D.Mugo.L.18_A</v>
          </cell>
          <cell r="C37">
            <v>1.0158</v>
          </cell>
          <cell r="D37">
            <v>2.7000000000000001E-3</v>
          </cell>
          <cell r="E37">
            <v>7.3</v>
          </cell>
          <cell r="F37">
            <v>2.7</v>
          </cell>
        </row>
        <row r="38">
          <cell r="B38" t="str">
            <v>H.Larix.L.1_A</v>
          </cell>
          <cell r="C38">
            <v>1.0130999999999999</v>
          </cell>
          <cell r="D38">
            <v>2.8E-3</v>
          </cell>
          <cell r="E38">
            <v>4.5999999999999996</v>
          </cell>
          <cell r="F38">
            <v>2.8</v>
          </cell>
        </row>
        <row r="39">
          <cell r="B39" t="str">
            <v>H.Larix.L.2_A</v>
          </cell>
          <cell r="C39">
            <v>1.0053000000000001</v>
          </cell>
          <cell r="D39">
            <v>2.3999999999999998E-3</v>
          </cell>
          <cell r="E39">
            <v>-3.2</v>
          </cell>
          <cell r="F39">
            <v>2.4</v>
          </cell>
        </row>
        <row r="40">
          <cell r="B40" t="str">
            <v>H.Larix.L.3_A</v>
          </cell>
          <cell r="C40">
            <v>1.0062</v>
          </cell>
          <cell r="D40">
            <v>2.3E-3</v>
          </cell>
          <cell r="E40">
            <v>-2.2999999999999998</v>
          </cell>
          <cell r="F40">
            <v>2.2999999999999998</v>
          </cell>
        </row>
        <row r="41">
          <cell r="B41" t="str">
            <v>H.Larix.L.4_A</v>
          </cell>
          <cell r="C41">
            <v>1.0086999999999999</v>
          </cell>
          <cell r="D41">
            <v>2.2000000000000001E-3</v>
          </cell>
          <cell r="E41">
            <v>0.2</v>
          </cell>
          <cell r="F41">
            <v>2.2000000000000002</v>
          </cell>
        </row>
        <row r="42">
          <cell r="B42" t="str">
            <v>H.Larix.L.5_A</v>
          </cell>
          <cell r="C42">
            <v>1.0095000000000001</v>
          </cell>
          <cell r="D42">
            <v>2.3E-3</v>
          </cell>
          <cell r="E42">
            <v>1</v>
          </cell>
          <cell r="F42">
            <v>2.2999999999999998</v>
          </cell>
        </row>
        <row r="43">
          <cell r="B43" t="str">
            <v>M.Larix.L.6_A</v>
          </cell>
          <cell r="C43">
            <v>1.0102</v>
          </cell>
          <cell r="D43">
            <v>2E-3</v>
          </cell>
          <cell r="E43">
            <v>1.7</v>
          </cell>
          <cell r="F43">
            <v>2</v>
          </cell>
        </row>
        <row r="44">
          <cell r="B44" t="str">
            <v>M.Larix.L.7_A</v>
          </cell>
          <cell r="C44">
            <v>1.0103</v>
          </cell>
          <cell r="D44">
            <v>2.0999999999999999E-3</v>
          </cell>
          <cell r="E44">
            <v>1.8</v>
          </cell>
          <cell r="F44">
            <v>2.1</v>
          </cell>
        </row>
        <row r="45">
          <cell r="B45" t="str">
            <v>M.Larix.L.8_A</v>
          </cell>
          <cell r="C45">
            <v>1.0055000000000001</v>
          </cell>
          <cell r="D45">
            <v>2.2000000000000001E-3</v>
          </cell>
          <cell r="E45">
            <v>-3</v>
          </cell>
          <cell r="F45">
            <v>2.2000000000000002</v>
          </cell>
        </row>
        <row r="46">
          <cell r="B46" t="str">
            <v>M.Larix.L.9_A</v>
          </cell>
          <cell r="C46">
            <v>1.0083</v>
          </cell>
          <cell r="D46">
            <v>2.2000000000000001E-3</v>
          </cell>
          <cell r="E46">
            <v>-0.2</v>
          </cell>
          <cell r="F46">
            <v>2.2000000000000002</v>
          </cell>
        </row>
        <row r="47">
          <cell r="B47" t="str">
            <v>M.Larix.L.10_A</v>
          </cell>
          <cell r="C47">
            <v>1.0063</v>
          </cell>
          <cell r="D47">
            <v>2.2000000000000001E-3</v>
          </cell>
          <cell r="E47">
            <v>-2.2000000000000002</v>
          </cell>
          <cell r="F47">
            <v>2.2000000000000002</v>
          </cell>
        </row>
        <row r="48">
          <cell r="B48" t="str">
            <v>L.Larix.L.11_A</v>
          </cell>
          <cell r="C48">
            <v>1.0103</v>
          </cell>
          <cell r="D48">
            <v>2.0999999999999999E-3</v>
          </cell>
          <cell r="E48">
            <v>1.8</v>
          </cell>
          <cell r="F48">
            <v>2.1</v>
          </cell>
        </row>
        <row r="49">
          <cell r="B49" t="str">
            <v>L.Larix.L.12_A</v>
          </cell>
          <cell r="C49">
            <v>1.0094000000000001</v>
          </cell>
          <cell r="D49">
            <v>2.0999999999999999E-3</v>
          </cell>
          <cell r="E49">
            <v>0.9</v>
          </cell>
          <cell r="F49">
            <v>2.1</v>
          </cell>
        </row>
        <row r="50">
          <cell r="B50" t="str">
            <v>L.Larix.L.13_A</v>
          </cell>
          <cell r="C50">
            <v>1.0058</v>
          </cell>
          <cell r="D50">
            <v>2.0999999999999999E-3</v>
          </cell>
          <cell r="E50">
            <v>-2.7</v>
          </cell>
          <cell r="F50">
            <v>2.1</v>
          </cell>
        </row>
        <row r="51">
          <cell r="B51" t="str">
            <v>L.Larix.L.14_A</v>
          </cell>
          <cell r="C51">
            <v>1.0108999999999999</v>
          </cell>
          <cell r="D51">
            <v>2.3E-3</v>
          </cell>
          <cell r="E51">
            <v>2.4</v>
          </cell>
          <cell r="F51">
            <v>2.2999999999999998</v>
          </cell>
        </row>
        <row r="52">
          <cell r="B52" t="str">
            <v>L.Larix.L.15_A</v>
          </cell>
          <cell r="C52">
            <v>1.0156000000000001</v>
          </cell>
          <cell r="D52">
            <v>2.3999999999999998E-3</v>
          </cell>
          <cell r="E52">
            <v>7.1</v>
          </cell>
          <cell r="F52">
            <v>2.4</v>
          </cell>
        </row>
        <row r="53">
          <cell r="B53" t="str">
            <v>D.Larix.L.16_A</v>
          </cell>
          <cell r="C53">
            <v>1.0102</v>
          </cell>
          <cell r="D53">
            <v>2.3999999999999998E-3</v>
          </cell>
          <cell r="E53">
            <v>1.6</v>
          </cell>
          <cell r="F53">
            <v>2.4</v>
          </cell>
        </row>
        <row r="54">
          <cell r="B54" t="str">
            <v>D.Larix.L.17_A</v>
          </cell>
          <cell r="C54">
            <v>1.0106999999999999</v>
          </cell>
          <cell r="D54">
            <v>2.3E-3</v>
          </cell>
          <cell r="E54">
            <v>2.2000000000000002</v>
          </cell>
          <cell r="F54">
            <v>2.2999999999999998</v>
          </cell>
        </row>
        <row r="55">
          <cell r="B55" t="str">
            <v>D.Larix.L.18_A</v>
          </cell>
          <cell r="C55">
            <v>1.0093000000000001</v>
          </cell>
          <cell r="D55">
            <v>2.2000000000000001E-3</v>
          </cell>
          <cell r="E55">
            <v>0.8</v>
          </cell>
          <cell r="F55">
            <v>2.2000000000000002</v>
          </cell>
        </row>
        <row r="56">
          <cell r="B56" t="str">
            <v>H.Mugo.R.1.0.5_A</v>
          </cell>
          <cell r="C56">
            <v>1.0319</v>
          </cell>
          <cell r="D56">
            <v>2.0999999999999999E-3</v>
          </cell>
          <cell r="E56">
            <v>23.2</v>
          </cell>
          <cell r="F56">
            <v>2.1</v>
          </cell>
        </row>
        <row r="57">
          <cell r="B57" t="str">
            <v>H.Mugo.R.2.0.5_A</v>
          </cell>
          <cell r="C57">
            <v>1.0383</v>
          </cell>
          <cell r="D57">
            <v>2.2000000000000001E-3</v>
          </cell>
          <cell r="E57">
            <v>29.6</v>
          </cell>
          <cell r="F57">
            <v>2.2000000000000002</v>
          </cell>
        </row>
        <row r="58">
          <cell r="B58" t="str">
            <v>H.Mugo.R.3.0.5_A</v>
          </cell>
          <cell r="C58">
            <v>1.0395000000000001</v>
          </cell>
          <cell r="D58">
            <v>2.5000000000000001E-3</v>
          </cell>
          <cell r="E58">
            <v>30.8</v>
          </cell>
          <cell r="F58">
            <v>2.5</v>
          </cell>
        </row>
        <row r="59">
          <cell r="B59" t="str">
            <v>H.Mugo.R.4.0.5_A</v>
          </cell>
          <cell r="C59">
            <v>1.0516000000000001</v>
          </cell>
          <cell r="D59">
            <v>2.2000000000000001E-3</v>
          </cell>
          <cell r="E59">
            <v>42.8</v>
          </cell>
          <cell r="F59">
            <v>2.2000000000000002</v>
          </cell>
        </row>
        <row r="60">
          <cell r="B60" t="str">
            <v>H.Mugo.R.5.0.5_A</v>
          </cell>
          <cell r="C60">
            <v>1.0985</v>
          </cell>
          <cell r="D60">
            <v>2.3E-3</v>
          </cell>
          <cell r="E60">
            <v>89.3</v>
          </cell>
          <cell r="F60">
            <v>2.2999999999999998</v>
          </cell>
        </row>
        <row r="61">
          <cell r="B61" t="str">
            <v>M.Mugo.R.6.0.5_A</v>
          </cell>
          <cell r="C61">
            <v>1.0319</v>
          </cell>
          <cell r="D61">
            <v>2.0999999999999999E-3</v>
          </cell>
          <cell r="E61">
            <v>23.2</v>
          </cell>
          <cell r="F61">
            <v>2.1</v>
          </cell>
        </row>
        <row r="62">
          <cell r="B62" t="str">
            <v>M.Mugo.R.7.0.5_A</v>
          </cell>
          <cell r="C62">
            <v>1.0621</v>
          </cell>
          <cell r="D62">
            <v>2.3E-3</v>
          </cell>
          <cell r="E62">
            <v>53.1</v>
          </cell>
          <cell r="F62">
            <v>2.2000000000000002</v>
          </cell>
        </row>
        <row r="63">
          <cell r="B63" t="str">
            <v>M.Mugo.R.8.0.5_A</v>
          </cell>
          <cell r="C63">
            <v>1.0263</v>
          </cell>
          <cell r="D63">
            <v>2.3E-3</v>
          </cell>
          <cell r="E63">
            <v>17.600000000000001</v>
          </cell>
          <cell r="F63">
            <v>2.2999999999999998</v>
          </cell>
        </row>
        <row r="64">
          <cell r="B64" t="str">
            <v>M.Mugo.R.9.0.5_A</v>
          </cell>
          <cell r="C64">
            <v>1.0840000000000001</v>
          </cell>
          <cell r="D64">
            <v>2E-3</v>
          </cell>
          <cell r="E64">
            <v>74.900000000000006</v>
          </cell>
          <cell r="F64">
            <v>2</v>
          </cell>
        </row>
        <row r="65">
          <cell r="B65" t="str">
            <v>M.Mugo.R.10.0.5_A</v>
          </cell>
          <cell r="C65">
            <v>1.0548999999999999</v>
          </cell>
          <cell r="D65">
            <v>2E-3</v>
          </cell>
          <cell r="E65">
            <v>46</v>
          </cell>
          <cell r="F65">
            <v>2</v>
          </cell>
        </row>
        <row r="66">
          <cell r="B66" t="str">
            <v>L.Mugo.R.11.0.5_A</v>
          </cell>
          <cell r="C66">
            <v>1.0511999999999999</v>
          </cell>
          <cell r="D66">
            <v>2.0999999999999999E-3</v>
          </cell>
          <cell r="E66">
            <v>42.3</v>
          </cell>
          <cell r="F66">
            <v>2.1</v>
          </cell>
        </row>
        <row r="67">
          <cell r="B67" t="str">
            <v>L.Mugo.R.12.0.5_A</v>
          </cell>
          <cell r="C67">
            <v>1.0319</v>
          </cell>
          <cell r="D67">
            <v>2E-3</v>
          </cell>
          <cell r="E67">
            <v>23.2</v>
          </cell>
          <cell r="F67">
            <v>2</v>
          </cell>
        </row>
        <row r="68">
          <cell r="B68" t="str">
            <v>L.Mugo.R.13.0.5_A</v>
          </cell>
          <cell r="C68">
            <v>1.0688</v>
          </cell>
          <cell r="D68">
            <v>2E-3</v>
          </cell>
          <cell r="E68">
            <v>59.7</v>
          </cell>
          <cell r="F68">
            <v>2</v>
          </cell>
        </row>
        <row r="69">
          <cell r="B69" t="str">
            <v>L.Mugo.R.14.0.5_A</v>
          </cell>
          <cell r="C69">
            <v>1.0464</v>
          </cell>
          <cell r="D69">
            <v>2E-3</v>
          </cell>
          <cell r="E69">
            <v>37.5</v>
          </cell>
          <cell r="F69">
            <v>2</v>
          </cell>
        </row>
        <row r="70">
          <cell r="B70" t="str">
            <v>L.Mugo.R.15.0.5_A</v>
          </cell>
          <cell r="C70">
            <v>1.0651999999999999</v>
          </cell>
          <cell r="D70">
            <v>2.8E-3</v>
          </cell>
          <cell r="E70">
            <v>56.2</v>
          </cell>
          <cell r="F70">
            <v>2.8</v>
          </cell>
        </row>
        <row r="71">
          <cell r="B71" t="str">
            <v>D.Mugo.R.16.0.5_A</v>
          </cell>
          <cell r="C71">
            <v>1.0024999999999999</v>
          </cell>
          <cell r="D71">
            <v>2E-3</v>
          </cell>
          <cell r="E71">
            <v>-5.9</v>
          </cell>
          <cell r="F71">
            <v>2</v>
          </cell>
        </row>
        <row r="72">
          <cell r="B72" t="str">
            <v>D.Mugo.R.17.0.5_A</v>
          </cell>
          <cell r="C72">
            <v>1.0263</v>
          </cell>
          <cell r="D72">
            <v>2.8E-3</v>
          </cell>
          <cell r="E72">
            <v>17.600000000000001</v>
          </cell>
          <cell r="F72">
            <v>2.8</v>
          </cell>
        </row>
        <row r="73">
          <cell r="B73" t="str">
            <v>D.Mugo.R.18.0.5_A</v>
          </cell>
          <cell r="C73">
            <v>1.018</v>
          </cell>
          <cell r="D73">
            <v>1.9E-3</v>
          </cell>
          <cell r="E73">
            <v>9.4</v>
          </cell>
          <cell r="F73">
            <v>1.9</v>
          </cell>
        </row>
        <row r="74">
          <cell r="B74" t="str">
            <v>H.Larix.R.1.0.5_A</v>
          </cell>
          <cell r="C74">
            <v>1.0459000000000001</v>
          </cell>
          <cell r="D74">
            <v>2E-3</v>
          </cell>
          <cell r="E74">
            <v>37.1</v>
          </cell>
          <cell r="F74">
            <v>2</v>
          </cell>
        </row>
        <row r="75">
          <cell r="B75" t="str">
            <v>H.Larix.R.2.0.5_A</v>
          </cell>
          <cell r="C75">
            <v>1.0349999999999999</v>
          </cell>
          <cell r="D75">
            <v>2.0999999999999999E-3</v>
          </cell>
          <cell r="E75">
            <v>26.3</v>
          </cell>
          <cell r="F75">
            <v>2.1</v>
          </cell>
        </row>
        <row r="76">
          <cell r="B76" t="str">
            <v>H.Larix.R.3.0.5_A</v>
          </cell>
          <cell r="C76">
            <v>1.0458000000000001</v>
          </cell>
          <cell r="D76">
            <v>2E-3</v>
          </cell>
          <cell r="E76">
            <v>37</v>
          </cell>
          <cell r="F76">
            <v>2</v>
          </cell>
        </row>
        <row r="77">
          <cell r="B77" t="str">
            <v>H.Larix.R.4.0.5_A</v>
          </cell>
          <cell r="C77">
            <v>1.0598000000000001</v>
          </cell>
          <cell r="D77">
            <v>2.0999999999999999E-3</v>
          </cell>
          <cell r="E77">
            <v>50.8</v>
          </cell>
          <cell r="F77">
            <v>2.1</v>
          </cell>
        </row>
        <row r="78">
          <cell r="B78" t="str">
            <v>H.Larix.R.5.0.5_A</v>
          </cell>
          <cell r="C78">
            <v>1.0536000000000001</v>
          </cell>
          <cell r="D78">
            <v>2E-3</v>
          </cell>
          <cell r="E78">
            <v>44.7</v>
          </cell>
          <cell r="F78">
            <v>2</v>
          </cell>
        </row>
        <row r="79">
          <cell r="B79" t="str">
            <v>M.Larix.R.6.0.5_A</v>
          </cell>
          <cell r="C79">
            <v>1.0350999999999999</v>
          </cell>
          <cell r="D79">
            <v>2E-3</v>
          </cell>
          <cell r="E79">
            <v>26.3</v>
          </cell>
          <cell r="F79">
            <v>2</v>
          </cell>
        </row>
        <row r="80">
          <cell r="B80" t="str">
            <v>M.Larix.R.7.0.5_A</v>
          </cell>
          <cell r="C80">
            <v>1.0281</v>
          </cell>
          <cell r="D80">
            <v>2.3999999999999998E-3</v>
          </cell>
          <cell r="E80">
            <v>19.399999999999999</v>
          </cell>
          <cell r="F80">
            <v>2.4</v>
          </cell>
        </row>
        <row r="81">
          <cell r="B81" t="str">
            <v>M.Larix.R.8.0.5_A</v>
          </cell>
          <cell r="C81">
            <v>1.0244</v>
          </cell>
          <cell r="D81">
            <v>1.9E-3</v>
          </cell>
          <cell r="E81">
            <v>15.7</v>
          </cell>
          <cell r="F81">
            <v>1.9</v>
          </cell>
        </row>
        <row r="82">
          <cell r="B82" t="str">
            <v>M.Larix.R.9.0.5_A</v>
          </cell>
          <cell r="C82">
            <v>1.0419</v>
          </cell>
          <cell r="D82">
            <v>2.0999999999999999E-3</v>
          </cell>
          <cell r="E82">
            <v>33.1</v>
          </cell>
          <cell r="F82">
            <v>2.1</v>
          </cell>
        </row>
        <row r="83">
          <cell r="B83" t="str">
            <v>M.Larix.R.10.0.5_A</v>
          </cell>
          <cell r="C83">
            <v>1.0437000000000001</v>
          </cell>
          <cell r="D83">
            <v>2E-3</v>
          </cell>
          <cell r="E83">
            <v>34.9</v>
          </cell>
          <cell r="F83">
            <v>2</v>
          </cell>
        </row>
        <row r="84">
          <cell r="B84" t="str">
            <v>L.Larix.R.11.0.5_A</v>
          </cell>
          <cell r="C84">
            <v>1.0528</v>
          </cell>
          <cell r="D84">
            <v>2.0999999999999999E-3</v>
          </cell>
          <cell r="E84">
            <v>44</v>
          </cell>
          <cell r="F84">
            <v>2.1</v>
          </cell>
        </row>
        <row r="85">
          <cell r="B85" t="str">
            <v>L.Larix.R.12.0.5_A</v>
          </cell>
          <cell r="C85">
            <v>1.0432999999999999</v>
          </cell>
          <cell r="D85">
            <v>2E-3</v>
          </cell>
          <cell r="E85">
            <v>34.5</v>
          </cell>
          <cell r="F85">
            <v>2</v>
          </cell>
        </row>
        <row r="86">
          <cell r="B86" t="str">
            <v>L.Larix.R.13.0.5_A</v>
          </cell>
          <cell r="C86">
            <v>1.1269</v>
          </cell>
          <cell r="D86">
            <v>2.0999999999999999E-3</v>
          </cell>
          <cell r="E86">
            <v>117.4</v>
          </cell>
          <cell r="F86">
            <v>2.1</v>
          </cell>
        </row>
        <row r="87">
          <cell r="B87" t="str">
            <v>L.Larix.R.14.0.5_A</v>
          </cell>
          <cell r="C87">
            <v>1.0409999999999999</v>
          </cell>
          <cell r="D87">
            <v>1.8E-3</v>
          </cell>
          <cell r="E87">
            <v>32.299999999999997</v>
          </cell>
          <cell r="F87">
            <v>1.8</v>
          </cell>
        </row>
        <row r="88">
          <cell r="B88" t="str">
            <v>L.Larix.R.15.0.5_A</v>
          </cell>
          <cell r="C88">
            <v>1.0767</v>
          </cell>
          <cell r="D88">
            <v>1.8E-3</v>
          </cell>
          <cell r="E88">
            <v>67.599999999999994</v>
          </cell>
          <cell r="F88">
            <v>1.8</v>
          </cell>
        </row>
        <row r="89">
          <cell r="B89" t="str">
            <v>D.Larix.R.16.0.5_A</v>
          </cell>
          <cell r="C89">
            <v>1.0105999999999999</v>
          </cell>
          <cell r="D89">
            <v>2.7000000000000001E-3</v>
          </cell>
          <cell r="E89">
            <v>2.1</v>
          </cell>
          <cell r="F89">
            <v>2.7</v>
          </cell>
        </row>
        <row r="90">
          <cell r="B90" t="str">
            <v>D.Larix.R.18.0.5_A</v>
          </cell>
          <cell r="C90">
            <v>1.0114000000000001</v>
          </cell>
          <cell r="D90">
            <v>1.6999999999999999E-3</v>
          </cell>
          <cell r="E90">
            <v>2.9</v>
          </cell>
          <cell r="F90">
            <v>1.8</v>
          </cell>
        </row>
        <row r="91">
          <cell r="B91" t="str">
            <v>H.Mugo.R.1.0.5_1_A</v>
          </cell>
          <cell r="C91">
            <v>1.0271999999999999</v>
          </cell>
          <cell r="D91">
            <v>1.8E-3</v>
          </cell>
          <cell r="E91">
            <v>18.5</v>
          </cell>
          <cell r="F91">
            <v>1.8</v>
          </cell>
        </row>
        <row r="92">
          <cell r="B92" t="str">
            <v>H.Mugo.R.2.0.5_1_A</v>
          </cell>
          <cell r="C92">
            <v>1.0274000000000001</v>
          </cell>
          <cell r="D92">
            <v>1.6999999999999999E-3</v>
          </cell>
          <cell r="E92">
            <v>18.8</v>
          </cell>
          <cell r="F92">
            <v>1.7</v>
          </cell>
        </row>
        <row r="93">
          <cell r="B93" t="str">
            <v>H.Mugo.R.3.0.5_1_A</v>
          </cell>
          <cell r="C93">
            <v>1.0456000000000001</v>
          </cell>
          <cell r="D93">
            <v>1.9E-3</v>
          </cell>
          <cell r="E93">
            <v>36.799999999999997</v>
          </cell>
          <cell r="F93">
            <v>1.9</v>
          </cell>
        </row>
        <row r="94">
          <cell r="B94" t="str">
            <v>H.Mugo.R.4.0.5_1_A</v>
          </cell>
          <cell r="C94">
            <v>1.0238</v>
          </cell>
          <cell r="D94">
            <v>1.9E-3</v>
          </cell>
          <cell r="E94">
            <v>15.2</v>
          </cell>
          <cell r="F94">
            <v>1.9</v>
          </cell>
        </row>
        <row r="95">
          <cell r="B95" t="str">
            <v>H.Mugo.R.5.0.5_1_A</v>
          </cell>
          <cell r="C95">
            <v>1.0753999999999999</v>
          </cell>
          <cell r="D95">
            <v>1.8E-3</v>
          </cell>
          <cell r="E95">
            <v>66.400000000000006</v>
          </cell>
          <cell r="F95">
            <v>1.8</v>
          </cell>
        </row>
        <row r="96">
          <cell r="B96" t="str">
            <v>M.Mugo.R.6.0.5_1_A</v>
          </cell>
          <cell r="C96">
            <v>1.0651999999999999</v>
          </cell>
          <cell r="D96">
            <v>1.8E-3</v>
          </cell>
          <cell r="E96">
            <v>56.2</v>
          </cell>
          <cell r="F96">
            <v>1.8</v>
          </cell>
        </row>
        <row r="97">
          <cell r="B97" t="str">
            <v>M.Mugo.R.7.0.5_1_A</v>
          </cell>
          <cell r="C97">
            <v>1.0481</v>
          </cell>
          <cell r="D97">
            <v>1.8E-3</v>
          </cell>
          <cell r="E97">
            <v>39.200000000000003</v>
          </cell>
          <cell r="F97">
            <v>1.8</v>
          </cell>
        </row>
        <row r="98">
          <cell r="B98" t="str">
            <v>M.Mugo.R.8.0.5_1_A</v>
          </cell>
          <cell r="C98">
            <v>1.0256000000000001</v>
          </cell>
          <cell r="D98">
            <v>1.6999999999999999E-3</v>
          </cell>
          <cell r="E98">
            <v>17</v>
          </cell>
          <cell r="F98">
            <v>1.7</v>
          </cell>
        </row>
        <row r="99">
          <cell r="B99" t="str">
            <v>M.Mugo.R.9.0.5_1_A</v>
          </cell>
          <cell r="C99">
            <v>1.1066</v>
          </cell>
          <cell r="D99">
            <v>1.9E-3</v>
          </cell>
          <cell r="E99">
            <v>97.3</v>
          </cell>
          <cell r="F99">
            <v>1.9</v>
          </cell>
        </row>
        <row r="100">
          <cell r="B100" t="str">
            <v>M.Mugo.R.10.0.5_1_A</v>
          </cell>
          <cell r="C100">
            <v>1.034</v>
          </cell>
          <cell r="D100">
            <v>1.9E-3</v>
          </cell>
          <cell r="E100">
            <v>25.3</v>
          </cell>
          <cell r="F100">
            <v>1.9</v>
          </cell>
        </row>
        <row r="101">
          <cell r="B101" t="str">
            <v>L.Mugo.R.11.0.5_1_A</v>
          </cell>
          <cell r="C101">
            <v>1.0597000000000001</v>
          </cell>
          <cell r="D101">
            <v>1.9E-3</v>
          </cell>
          <cell r="E101">
            <v>50.7</v>
          </cell>
          <cell r="F101">
            <v>1.9</v>
          </cell>
        </row>
        <row r="102">
          <cell r="B102" t="str">
            <v>L.Mugo.R.12.0.5_1_A</v>
          </cell>
          <cell r="C102">
            <v>1.0373000000000001</v>
          </cell>
          <cell r="D102">
            <v>1.6999999999999999E-3</v>
          </cell>
          <cell r="E102">
            <v>28.6</v>
          </cell>
          <cell r="F102">
            <v>1.8</v>
          </cell>
        </row>
        <row r="103">
          <cell r="B103" t="str">
            <v>L.Mugo.R.13.0.5_1_A</v>
          </cell>
          <cell r="C103">
            <v>1.0489999999999999</v>
          </cell>
          <cell r="D103">
            <v>2E-3</v>
          </cell>
          <cell r="E103">
            <v>40.1</v>
          </cell>
          <cell r="F103">
            <v>2</v>
          </cell>
        </row>
        <row r="104">
          <cell r="B104" t="str">
            <v>L.Mugo.R.14.0.5_1_A</v>
          </cell>
          <cell r="C104">
            <v>1.0542</v>
          </cell>
          <cell r="D104">
            <v>1.8E-3</v>
          </cell>
          <cell r="E104">
            <v>45.3</v>
          </cell>
          <cell r="F104">
            <v>1.8</v>
          </cell>
        </row>
        <row r="105">
          <cell r="B105" t="str">
            <v>L.Mugo.R.15.0.5_1_A</v>
          </cell>
          <cell r="C105">
            <v>1.0799000000000001</v>
          </cell>
          <cell r="D105">
            <v>1.9E-3</v>
          </cell>
          <cell r="E105">
            <v>70.8</v>
          </cell>
          <cell r="F105">
            <v>1.9</v>
          </cell>
        </row>
        <row r="106">
          <cell r="B106" t="str">
            <v>D.Mugo.R.16.0.5_1_A</v>
          </cell>
          <cell r="C106">
            <v>1.0203</v>
          </cell>
          <cell r="D106">
            <v>1.8E-3</v>
          </cell>
          <cell r="E106">
            <v>11.7</v>
          </cell>
          <cell r="F106">
            <v>1.8</v>
          </cell>
        </row>
        <row r="107">
          <cell r="B107" t="str">
            <v>D.Mugo.R.17.0.5_1_A</v>
          </cell>
          <cell r="C107">
            <v>1.0167999999999999</v>
          </cell>
          <cell r="D107">
            <v>1.6999999999999999E-3</v>
          </cell>
          <cell r="E107">
            <v>8.1999999999999993</v>
          </cell>
          <cell r="F107">
            <v>1.7</v>
          </cell>
        </row>
        <row r="108">
          <cell r="B108" t="str">
            <v>D.Mugo.R.18.0.5_1_A</v>
          </cell>
          <cell r="C108">
            <v>1.0468</v>
          </cell>
          <cell r="D108">
            <v>1.8E-3</v>
          </cell>
          <cell r="E108">
            <v>38</v>
          </cell>
          <cell r="F108">
            <v>1.8</v>
          </cell>
        </row>
        <row r="109">
          <cell r="B109" t="str">
            <v>H.Larix.R.1.0.5_1_A</v>
          </cell>
          <cell r="C109">
            <v>1.0318000000000001</v>
          </cell>
          <cell r="D109">
            <v>2.3999999999999998E-3</v>
          </cell>
          <cell r="E109">
            <v>22.9</v>
          </cell>
          <cell r="F109">
            <v>2.4</v>
          </cell>
        </row>
        <row r="110">
          <cell r="B110" t="str">
            <v>H.Larix.R.2.0.5_1_A</v>
          </cell>
          <cell r="C110">
            <v>1.0469999999999999</v>
          </cell>
          <cell r="D110">
            <v>2.5999999999999999E-3</v>
          </cell>
          <cell r="E110">
            <v>38</v>
          </cell>
          <cell r="F110">
            <v>2.6</v>
          </cell>
        </row>
        <row r="111">
          <cell r="B111" t="str">
            <v>H.Larix.R.3.0.5_1_A</v>
          </cell>
          <cell r="C111">
            <v>1.0347999999999999</v>
          </cell>
          <cell r="D111">
            <v>2.5000000000000001E-3</v>
          </cell>
          <cell r="E111">
            <v>26</v>
          </cell>
          <cell r="F111">
            <v>2.5</v>
          </cell>
        </row>
        <row r="112">
          <cell r="B112" t="str">
            <v>H.Larix.R.4.0.5_1_A</v>
          </cell>
          <cell r="C112">
            <v>1.0435000000000001</v>
          </cell>
          <cell r="D112">
            <v>2.8E-3</v>
          </cell>
          <cell r="E112">
            <v>34.6</v>
          </cell>
          <cell r="F112">
            <v>2.8</v>
          </cell>
        </row>
        <row r="113">
          <cell r="B113" t="str">
            <v>H.Larix.R.5.0.5_1_A</v>
          </cell>
          <cell r="C113">
            <v>1.0466</v>
          </cell>
          <cell r="D113">
            <v>2.5000000000000001E-3</v>
          </cell>
          <cell r="E113">
            <v>37.700000000000003</v>
          </cell>
          <cell r="F113">
            <v>2.5</v>
          </cell>
        </row>
        <row r="114">
          <cell r="B114" t="str">
            <v>M.Larix.R.6.0.5_1_A</v>
          </cell>
          <cell r="C114">
            <v>1.0403</v>
          </cell>
          <cell r="D114">
            <v>2.5000000000000001E-3</v>
          </cell>
          <cell r="E114">
            <v>31.4</v>
          </cell>
          <cell r="F114">
            <v>2.5</v>
          </cell>
        </row>
        <row r="115">
          <cell r="B115" t="str">
            <v>M.Larix.R.7.0.5_1_A</v>
          </cell>
          <cell r="C115">
            <v>1.0269999999999999</v>
          </cell>
          <cell r="D115">
            <v>2.5000000000000001E-3</v>
          </cell>
          <cell r="E115">
            <v>18.2</v>
          </cell>
          <cell r="F115">
            <v>2.5</v>
          </cell>
        </row>
        <row r="116">
          <cell r="B116" t="str">
            <v>M.Larix.R.8.0.5_1_A</v>
          </cell>
          <cell r="C116">
            <v>1.0324</v>
          </cell>
          <cell r="D116">
            <v>2.5999999999999999E-3</v>
          </cell>
          <cell r="E116">
            <v>23.6</v>
          </cell>
          <cell r="F116">
            <v>2.6</v>
          </cell>
        </row>
        <row r="117">
          <cell r="B117" t="str">
            <v>M.Larix.R.9.0.5_1_A</v>
          </cell>
          <cell r="C117">
            <v>1.03</v>
          </cell>
          <cell r="D117">
            <v>2.5000000000000001E-3</v>
          </cell>
          <cell r="E117">
            <v>21.2</v>
          </cell>
          <cell r="F117">
            <v>2.5</v>
          </cell>
        </row>
        <row r="118">
          <cell r="B118" t="str">
            <v>M.Larix.R.10.0.5_1_A</v>
          </cell>
          <cell r="C118">
            <v>1.0478000000000001</v>
          </cell>
          <cell r="D118">
            <v>2.3999999999999998E-3</v>
          </cell>
          <cell r="E118">
            <v>38.799999999999997</v>
          </cell>
          <cell r="F118">
            <v>2.4</v>
          </cell>
        </row>
        <row r="119">
          <cell r="B119" t="str">
            <v>L.Larix.R.11.0.5_1_A</v>
          </cell>
          <cell r="C119">
            <v>1.0513999999999999</v>
          </cell>
          <cell r="D119">
            <v>2.2000000000000001E-3</v>
          </cell>
          <cell r="E119">
            <v>42.4</v>
          </cell>
          <cell r="F119">
            <v>2.2000000000000002</v>
          </cell>
        </row>
        <row r="120">
          <cell r="B120" t="str">
            <v>L.Larix.R.12.0.5_1_A</v>
          </cell>
          <cell r="C120">
            <v>1.0486</v>
          </cell>
          <cell r="D120">
            <v>2.2000000000000001E-3</v>
          </cell>
          <cell r="E120">
            <v>39.6</v>
          </cell>
          <cell r="F120">
            <v>2.2000000000000002</v>
          </cell>
        </row>
        <row r="121">
          <cell r="B121" t="str">
            <v>L.Larix.R.13.0.5_1_A</v>
          </cell>
          <cell r="C121">
            <v>1.1240000000000001</v>
          </cell>
          <cell r="D121">
            <v>2.0999999999999999E-3</v>
          </cell>
          <cell r="E121">
            <v>114.4</v>
          </cell>
          <cell r="F121">
            <v>2.1</v>
          </cell>
        </row>
        <row r="122">
          <cell r="B122" t="str">
            <v>L.Larix.R.14.0.5_1_A</v>
          </cell>
          <cell r="C122">
            <v>1.0494000000000001</v>
          </cell>
          <cell r="D122">
            <v>2.0999999999999999E-3</v>
          </cell>
          <cell r="E122">
            <v>40.4</v>
          </cell>
          <cell r="F122">
            <v>2.1</v>
          </cell>
        </row>
        <row r="123">
          <cell r="B123" t="str">
            <v>L.Larix.R.15.0.5_1_A</v>
          </cell>
          <cell r="C123">
            <v>1.0904</v>
          </cell>
          <cell r="D123">
            <v>2.0999999999999999E-3</v>
          </cell>
          <cell r="E123">
            <v>81.099999999999994</v>
          </cell>
          <cell r="F123">
            <v>2.1</v>
          </cell>
        </row>
        <row r="124">
          <cell r="B124" t="str">
            <v>D.Larix.R.16.0.5_1_A</v>
          </cell>
          <cell r="C124">
            <v>1.0331999999999999</v>
          </cell>
          <cell r="D124">
            <v>2.0999999999999999E-3</v>
          </cell>
          <cell r="E124">
            <v>24.4</v>
          </cell>
          <cell r="F124">
            <v>2.1</v>
          </cell>
        </row>
        <row r="125">
          <cell r="B125" t="str">
            <v>D.Larix.R.17.0.5_1_A</v>
          </cell>
          <cell r="C125">
            <v>1.0190999999999999</v>
          </cell>
          <cell r="D125">
            <v>2.2000000000000001E-3</v>
          </cell>
          <cell r="E125">
            <v>10.3</v>
          </cell>
          <cell r="F125">
            <v>2.2000000000000002</v>
          </cell>
        </row>
        <row r="126">
          <cell r="B126" t="str">
            <v>D.Larix.R.18.0.5_1_A</v>
          </cell>
          <cell r="C126">
            <v>1.0117</v>
          </cell>
          <cell r="D126">
            <v>1.9E-3</v>
          </cell>
          <cell r="E126">
            <v>3</v>
          </cell>
          <cell r="F126">
            <v>1.9</v>
          </cell>
        </row>
        <row r="127">
          <cell r="B127" t="str">
            <v>H.Mugo.R.1.1_2_A</v>
          </cell>
          <cell r="C127">
            <v>1.0198</v>
          </cell>
          <cell r="D127">
            <v>1.9E-3</v>
          </cell>
          <cell r="E127">
            <v>11</v>
          </cell>
          <cell r="F127">
            <v>1.9</v>
          </cell>
        </row>
        <row r="128">
          <cell r="B128" t="str">
            <v>H.Mugo.R.2.1_2_A</v>
          </cell>
          <cell r="C128">
            <v>1.0478000000000001</v>
          </cell>
          <cell r="D128">
            <v>2.0999999999999999E-3</v>
          </cell>
          <cell r="E128">
            <v>38.9</v>
          </cell>
          <cell r="F128">
            <v>2.1</v>
          </cell>
        </row>
        <row r="129">
          <cell r="B129" t="str">
            <v>H.Mugo.R.3.1_2_A</v>
          </cell>
          <cell r="C129">
            <v>1.0786</v>
          </cell>
          <cell r="D129">
            <v>2E-3</v>
          </cell>
          <cell r="E129">
            <v>69.400000000000006</v>
          </cell>
          <cell r="F129">
            <v>2</v>
          </cell>
        </row>
        <row r="130">
          <cell r="B130" t="str">
            <v>H.Mugo.R.4.1_2_A</v>
          </cell>
          <cell r="C130">
            <v>1.0284</v>
          </cell>
          <cell r="D130">
            <v>2E-3</v>
          </cell>
          <cell r="E130">
            <v>19.600000000000001</v>
          </cell>
          <cell r="F130">
            <v>2</v>
          </cell>
        </row>
        <row r="131">
          <cell r="B131" t="str">
            <v>H.Mugo.R.5.1_2_A</v>
          </cell>
          <cell r="C131">
            <v>1.0672999999999999</v>
          </cell>
          <cell r="D131">
            <v>1.9E-3</v>
          </cell>
          <cell r="E131">
            <v>58.2</v>
          </cell>
          <cell r="F131">
            <v>1.9</v>
          </cell>
        </row>
        <row r="132">
          <cell r="B132" t="str">
            <v>M.Mugo.R.6.1_2_A</v>
          </cell>
          <cell r="C132">
            <v>1.0761000000000001</v>
          </cell>
          <cell r="D132">
            <v>2E-3</v>
          </cell>
          <cell r="E132">
            <v>66.900000000000006</v>
          </cell>
          <cell r="F132">
            <v>2</v>
          </cell>
        </row>
        <row r="133">
          <cell r="B133" t="str">
            <v>M.Mugo.R.7.1_2_A</v>
          </cell>
          <cell r="C133">
            <v>1.0603</v>
          </cell>
          <cell r="D133">
            <v>2.0999999999999999E-3</v>
          </cell>
          <cell r="E133">
            <v>51.3</v>
          </cell>
          <cell r="F133">
            <v>2.1</v>
          </cell>
        </row>
        <row r="134">
          <cell r="B134" t="str">
            <v>M.Mugo.R.8.1_2_A</v>
          </cell>
          <cell r="C134">
            <v>1.018</v>
          </cell>
          <cell r="D134">
            <v>2E-3</v>
          </cell>
          <cell r="E134">
            <v>9.3000000000000007</v>
          </cell>
          <cell r="F134">
            <v>2</v>
          </cell>
        </row>
        <row r="135">
          <cell r="B135" t="str">
            <v>M.Mugo.R.9.1_2_A</v>
          </cell>
          <cell r="C135">
            <v>1.1214</v>
          </cell>
          <cell r="D135">
            <v>2.2000000000000001E-3</v>
          </cell>
          <cell r="E135">
            <v>111.8</v>
          </cell>
          <cell r="F135">
            <v>2.2000000000000002</v>
          </cell>
        </row>
        <row r="136">
          <cell r="B136" t="str">
            <v>M.Mugo.R.10.1_2_Cellulos</v>
          </cell>
          <cell r="C136">
            <v>1.0391999999999999</v>
          </cell>
          <cell r="D136">
            <v>2E-3</v>
          </cell>
          <cell r="E136">
            <v>30.3</v>
          </cell>
          <cell r="F136">
            <v>2</v>
          </cell>
        </row>
        <row r="137">
          <cell r="B137" t="str">
            <v>L.Mugo.R.11.1_2_A</v>
          </cell>
          <cell r="C137">
            <v>1.0628</v>
          </cell>
          <cell r="D137">
            <v>2.0999999999999999E-3</v>
          </cell>
          <cell r="E137">
            <v>53.7</v>
          </cell>
          <cell r="F137">
            <v>2.1</v>
          </cell>
        </row>
        <row r="138">
          <cell r="B138" t="str">
            <v>L.Mugo.R.12.1_2_A</v>
          </cell>
          <cell r="C138">
            <v>1.0516000000000001</v>
          </cell>
          <cell r="D138">
            <v>2E-3</v>
          </cell>
          <cell r="E138">
            <v>42.6</v>
          </cell>
          <cell r="F138">
            <v>2</v>
          </cell>
        </row>
        <row r="139">
          <cell r="B139" t="str">
            <v>L.Mugo.R.13.1_2_A</v>
          </cell>
          <cell r="C139">
            <v>1.1087</v>
          </cell>
          <cell r="D139">
            <v>2E-3</v>
          </cell>
          <cell r="E139">
            <v>99.2</v>
          </cell>
          <cell r="F139">
            <v>2</v>
          </cell>
        </row>
        <row r="140">
          <cell r="B140" t="str">
            <v>L.Mugo.R.14.1_2_A</v>
          </cell>
          <cell r="C140">
            <v>1.0621</v>
          </cell>
          <cell r="D140">
            <v>2.0999999999999999E-3</v>
          </cell>
          <cell r="E140">
            <v>53</v>
          </cell>
          <cell r="F140">
            <v>2.1</v>
          </cell>
        </row>
        <row r="141">
          <cell r="B141" t="str">
            <v>L.Mugo.R.15.1_2_A</v>
          </cell>
          <cell r="C141">
            <v>1.0783</v>
          </cell>
          <cell r="D141">
            <v>2.0999999999999999E-3</v>
          </cell>
          <cell r="E141">
            <v>69.099999999999994</v>
          </cell>
          <cell r="F141">
            <v>2.1</v>
          </cell>
        </row>
        <row r="142">
          <cell r="B142" t="str">
            <v>D.Mugo.R.16.1_2_A</v>
          </cell>
          <cell r="C142">
            <v>1.0206</v>
          </cell>
          <cell r="D142">
            <v>2E-3</v>
          </cell>
          <cell r="E142">
            <v>11.9</v>
          </cell>
          <cell r="F142">
            <v>2</v>
          </cell>
        </row>
        <row r="143">
          <cell r="B143" t="str">
            <v>D.Mugo.R.17.1_2_A</v>
          </cell>
          <cell r="C143">
            <v>1.0274000000000001</v>
          </cell>
          <cell r="D143">
            <v>2.2000000000000001E-3</v>
          </cell>
          <cell r="E143">
            <v>18.600000000000001</v>
          </cell>
          <cell r="F143">
            <v>2.2000000000000002</v>
          </cell>
        </row>
        <row r="144">
          <cell r="B144" t="str">
            <v>D.Mugo.R.18.1_2_A</v>
          </cell>
          <cell r="C144">
            <v>1.069</v>
          </cell>
          <cell r="D144">
            <v>2.3E-3</v>
          </cell>
          <cell r="E144">
            <v>59.9</v>
          </cell>
          <cell r="F144">
            <v>2.2999999999999998</v>
          </cell>
        </row>
        <row r="145">
          <cell r="B145" t="str">
            <v>H.Larix.R.1.1_2_A</v>
          </cell>
          <cell r="C145">
            <v>1.0266999999999999</v>
          </cell>
          <cell r="D145">
            <v>2E-3</v>
          </cell>
          <cell r="E145">
            <v>17.899999999999999</v>
          </cell>
          <cell r="F145">
            <v>2</v>
          </cell>
        </row>
        <row r="146">
          <cell r="B146" t="str">
            <v>H.Larix.R.2.1_2_A</v>
          </cell>
          <cell r="C146">
            <v>1.0418000000000001</v>
          </cell>
          <cell r="D146">
            <v>2E-3</v>
          </cell>
          <cell r="E146">
            <v>32.9</v>
          </cell>
          <cell r="F146">
            <v>2</v>
          </cell>
        </row>
        <row r="147">
          <cell r="B147" t="str">
            <v>H.Larix.R.3.1_2_A</v>
          </cell>
          <cell r="C147">
            <v>1.0336000000000001</v>
          </cell>
          <cell r="D147">
            <v>2.3999999999999998E-3</v>
          </cell>
          <cell r="E147">
            <v>24.7</v>
          </cell>
          <cell r="F147">
            <v>2.4</v>
          </cell>
        </row>
        <row r="148">
          <cell r="B148" t="str">
            <v>H.Larix.R.4.1_2_A</v>
          </cell>
          <cell r="C148">
            <v>1.0564</v>
          </cell>
          <cell r="D148">
            <v>2.3999999999999998E-3</v>
          </cell>
          <cell r="E148">
            <v>47.4</v>
          </cell>
          <cell r="F148">
            <v>2.4</v>
          </cell>
        </row>
        <row r="149">
          <cell r="B149" t="str">
            <v>H.Larix.R.5.1_2_A</v>
          </cell>
          <cell r="C149">
            <v>1.0443</v>
          </cell>
          <cell r="D149">
            <v>2.0999999999999999E-3</v>
          </cell>
          <cell r="E149">
            <v>35.4</v>
          </cell>
          <cell r="F149">
            <v>2.1</v>
          </cell>
        </row>
        <row r="150">
          <cell r="B150" t="str">
            <v>M.Larix.R.6.1_2_A</v>
          </cell>
          <cell r="C150">
            <v>1.0445</v>
          </cell>
          <cell r="D150">
            <v>2E-3</v>
          </cell>
          <cell r="E150">
            <v>35.6</v>
          </cell>
          <cell r="F150">
            <v>2</v>
          </cell>
        </row>
        <row r="151">
          <cell r="B151" t="str">
            <v>M.Larix.R.7.1_2_A</v>
          </cell>
          <cell r="C151">
            <v>1.0369999999999999</v>
          </cell>
          <cell r="D151">
            <v>2.0999999999999999E-3</v>
          </cell>
          <cell r="E151">
            <v>28.1</v>
          </cell>
          <cell r="F151">
            <v>2.1</v>
          </cell>
        </row>
        <row r="152">
          <cell r="B152" t="str">
            <v>M.Larix.R.8.1_2_A</v>
          </cell>
          <cell r="C152">
            <v>1.0343</v>
          </cell>
          <cell r="D152">
            <v>2E-3</v>
          </cell>
          <cell r="E152">
            <v>25.5</v>
          </cell>
          <cell r="F152">
            <v>2</v>
          </cell>
        </row>
        <row r="153">
          <cell r="B153" t="str">
            <v>M.Larix.R.9.1_2_A</v>
          </cell>
          <cell r="C153">
            <v>1.0504</v>
          </cell>
          <cell r="D153">
            <v>2.3999999999999998E-3</v>
          </cell>
          <cell r="E153">
            <v>41.4</v>
          </cell>
          <cell r="F153">
            <v>2.4</v>
          </cell>
        </row>
        <row r="154">
          <cell r="B154" t="str">
            <v>M.Larix.R.10.1_2_A</v>
          </cell>
          <cell r="C154">
            <v>1.0279</v>
          </cell>
          <cell r="D154">
            <v>2.2000000000000001E-3</v>
          </cell>
          <cell r="E154">
            <v>19.100000000000001</v>
          </cell>
          <cell r="F154">
            <v>2.2000000000000002</v>
          </cell>
        </row>
        <row r="155">
          <cell r="B155" t="str">
            <v>L.Larix.R.11.1_2_A</v>
          </cell>
          <cell r="C155">
            <v>1.0586</v>
          </cell>
          <cell r="D155">
            <v>2.2000000000000001E-3</v>
          </cell>
          <cell r="E155">
            <v>49.5</v>
          </cell>
          <cell r="F155">
            <v>2.2000000000000002</v>
          </cell>
        </row>
        <row r="156">
          <cell r="B156" t="str">
            <v>L.Larix.R.12.1_2_A</v>
          </cell>
          <cell r="C156">
            <v>1.0487</v>
          </cell>
          <cell r="D156">
            <v>2.0999999999999999E-3</v>
          </cell>
          <cell r="E156">
            <v>39.700000000000003</v>
          </cell>
          <cell r="F156">
            <v>2.1</v>
          </cell>
        </row>
        <row r="157">
          <cell r="B157" t="str">
            <v>L.Larix.R.13.1_2_A</v>
          </cell>
          <cell r="C157">
            <v>1.038</v>
          </cell>
          <cell r="D157">
            <v>2.0999999999999999E-3</v>
          </cell>
          <cell r="E157">
            <v>29.2</v>
          </cell>
          <cell r="F157">
            <v>2.1</v>
          </cell>
        </row>
        <row r="158">
          <cell r="B158" t="str">
            <v>L.Larix.R.14.1_2_A</v>
          </cell>
          <cell r="C158">
            <v>1.0369999999999999</v>
          </cell>
          <cell r="D158">
            <v>2.2000000000000001E-3</v>
          </cell>
          <cell r="E158">
            <v>28.1</v>
          </cell>
          <cell r="F158">
            <v>2.2000000000000002</v>
          </cell>
        </row>
        <row r="159">
          <cell r="B159" t="str">
            <v>L.Larix.R.15.1_2_A</v>
          </cell>
          <cell r="C159">
            <v>1.0853999999999999</v>
          </cell>
          <cell r="D159">
            <v>2E-3</v>
          </cell>
          <cell r="E159">
            <v>76.2</v>
          </cell>
          <cell r="F159">
            <v>2</v>
          </cell>
        </row>
        <row r="160">
          <cell r="B160" t="str">
            <v>D.Larix.R.16.1_2_A</v>
          </cell>
          <cell r="C160">
            <v>1.0429999999999999</v>
          </cell>
          <cell r="D160">
            <v>2.0999999999999999E-3</v>
          </cell>
          <cell r="E160">
            <v>34.1</v>
          </cell>
          <cell r="F160">
            <v>2.1</v>
          </cell>
        </row>
        <row r="161">
          <cell r="B161" t="str">
            <v>D.Larix.R.17.1_2_A</v>
          </cell>
          <cell r="C161">
            <v>1.0258</v>
          </cell>
          <cell r="D161">
            <v>2E-3</v>
          </cell>
          <cell r="E161">
            <v>17</v>
          </cell>
          <cell r="F161">
            <v>2</v>
          </cell>
        </row>
        <row r="162">
          <cell r="B162" t="str">
            <v>D.Larix.R.18.1_2_A</v>
          </cell>
          <cell r="C162">
            <v>1.0227999999999999</v>
          </cell>
          <cell r="D162">
            <v>2E-3</v>
          </cell>
          <cell r="E162">
            <v>14</v>
          </cell>
          <cell r="F162">
            <v>2</v>
          </cell>
        </row>
        <row r="163">
          <cell r="B163" t="str">
            <v>Std3_2019_20_A</v>
          </cell>
          <cell r="C163">
            <v>1.0274000000000001</v>
          </cell>
          <cell r="D163">
            <v>2E-3</v>
          </cell>
          <cell r="E163">
            <v>18.600000000000001</v>
          </cell>
          <cell r="F163">
            <v>2</v>
          </cell>
        </row>
        <row r="164">
          <cell r="B164" t="str">
            <v>Std3_2019_22_A</v>
          </cell>
          <cell r="C164">
            <v>1.0248999999999999</v>
          </cell>
          <cell r="D164">
            <v>1.9E-3</v>
          </cell>
          <cell r="E164">
            <v>16.2</v>
          </cell>
          <cell r="F164">
            <v>1.9</v>
          </cell>
        </row>
        <row r="165">
          <cell r="B165" t="str">
            <v>Std1_2020_15_A</v>
          </cell>
          <cell r="C165">
            <v>1.0133000000000001</v>
          </cell>
          <cell r="D165">
            <v>2.3E-3</v>
          </cell>
          <cell r="E165">
            <v>4.5999999999999996</v>
          </cell>
          <cell r="F165">
            <v>2.2999999999999998</v>
          </cell>
        </row>
        <row r="166">
          <cell r="B166" t="str">
            <v>H.Mugo.B.1_A</v>
          </cell>
          <cell r="C166">
            <v>1.0068999999999999</v>
          </cell>
          <cell r="D166">
            <v>2.5999999999999999E-3</v>
          </cell>
          <cell r="E166">
            <v>-1.7</v>
          </cell>
          <cell r="F166">
            <v>2.6</v>
          </cell>
        </row>
        <row r="167">
          <cell r="B167" t="str">
            <v>H.Mugo.B.2_A</v>
          </cell>
          <cell r="C167">
            <v>1.0113000000000001</v>
          </cell>
          <cell r="D167">
            <v>2.5000000000000001E-3</v>
          </cell>
          <cell r="E167">
            <v>2.7</v>
          </cell>
          <cell r="F167">
            <v>2.5</v>
          </cell>
        </row>
        <row r="168">
          <cell r="B168" t="str">
            <v>H.Mugo.B.3_A</v>
          </cell>
          <cell r="C168">
            <v>1.026</v>
          </cell>
          <cell r="D168">
            <v>2.3E-3</v>
          </cell>
          <cell r="E168">
            <v>17.2</v>
          </cell>
          <cell r="F168">
            <v>2.2999999999999998</v>
          </cell>
        </row>
        <row r="169">
          <cell r="B169" t="str">
            <v>H.Mugo.B.4_A</v>
          </cell>
          <cell r="C169">
            <v>1.0144</v>
          </cell>
          <cell r="D169">
            <v>4.1000000000000003E-3</v>
          </cell>
          <cell r="E169">
            <v>5.8</v>
          </cell>
          <cell r="F169">
            <v>4.0999999999999996</v>
          </cell>
        </row>
        <row r="170">
          <cell r="B170" t="str">
            <v>H.Mugo.B.5_A</v>
          </cell>
          <cell r="C170">
            <v>1.0055000000000001</v>
          </cell>
          <cell r="D170">
            <v>2.2000000000000001E-3</v>
          </cell>
          <cell r="E170">
            <v>-3.1</v>
          </cell>
          <cell r="F170">
            <v>2.2000000000000002</v>
          </cell>
        </row>
        <row r="171">
          <cell r="B171" t="str">
            <v>M.Mugo.B.6_A</v>
          </cell>
          <cell r="C171">
            <v>1.0183</v>
          </cell>
          <cell r="D171">
            <v>2.2000000000000001E-3</v>
          </cell>
          <cell r="E171">
            <v>9.5</v>
          </cell>
          <cell r="F171">
            <v>2.2000000000000002</v>
          </cell>
        </row>
        <row r="172">
          <cell r="B172" t="str">
            <v>M.Mugo.B.7_A</v>
          </cell>
          <cell r="C172">
            <v>1.0205</v>
          </cell>
          <cell r="D172">
            <v>2.2000000000000001E-3</v>
          </cell>
          <cell r="E172">
            <v>11.8</v>
          </cell>
          <cell r="F172">
            <v>2.2000000000000002</v>
          </cell>
        </row>
        <row r="173">
          <cell r="B173" t="str">
            <v>M.Mugo.B.8_A</v>
          </cell>
          <cell r="C173">
            <v>1.0152000000000001</v>
          </cell>
          <cell r="D173">
            <v>2.0999999999999999E-3</v>
          </cell>
          <cell r="E173">
            <v>6.6</v>
          </cell>
          <cell r="F173">
            <v>2.1</v>
          </cell>
        </row>
        <row r="174">
          <cell r="B174" t="str">
            <v>M.Mugo.B.9_A</v>
          </cell>
          <cell r="C174">
            <v>1.0173000000000001</v>
          </cell>
          <cell r="D174">
            <v>2.3E-3</v>
          </cell>
          <cell r="E174">
            <v>8.6</v>
          </cell>
          <cell r="F174">
            <v>2.2999999999999998</v>
          </cell>
        </row>
        <row r="175">
          <cell r="B175" t="str">
            <v>M.Mugo.B.10_A</v>
          </cell>
          <cell r="C175">
            <v>1.0124</v>
          </cell>
          <cell r="D175">
            <v>2.0999999999999999E-3</v>
          </cell>
          <cell r="E175">
            <v>3.8</v>
          </cell>
          <cell r="F175">
            <v>2.1</v>
          </cell>
        </row>
        <row r="176">
          <cell r="B176" t="str">
            <v>L.Mugo.B.11_A</v>
          </cell>
          <cell r="C176">
            <v>1.0145999999999999</v>
          </cell>
          <cell r="D176">
            <v>2.3E-3</v>
          </cell>
          <cell r="E176">
            <v>6</v>
          </cell>
          <cell r="F176">
            <v>2.2999999999999998</v>
          </cell>
        </row>
        <row r="177">
          <cell r="B177" t="str">
            <v>L.Mugo.B.12_A</v>
          </cell>
          <cell r="C177">
            <v>1.0219</v>
          </cell>
          <cell r="D177">
            <v>2.5000000000000001E-3</v>
          </cell>
          <cell r="E177">
            <v>13.2</v>
          </cell>
          <cell r="F177">
            <v>2.5</v>
          </cell>
        </row>
        <row r="178">
          <cell r="B178" t="str">
            <v>L.Mugo.B.14_A</v>
          </cell>
          <cell r="C178">
            <v>1.0310999999999999</v>
          </cell>
          <cell r="D178">
            <v>2.5999999999999999E-3</v>
          </cell>
          <cell r="E178">
            <v>22.3</v>
          </cell>
          <cell r="F178">
            <v>2.6</v>
          </cell>
        </row>
        <row r="179">
          <cell r="B179" t="str">
            <v>L.Mugo.B.15_A</v>
          </cell>
          <cell r="C179">
            <v>1.0243</v>
          </cell>
          <cell r="D179">
            <v>2.3E-3</v>
          </cell>
          <cell r="E179">
            <v>15.6</v>
          </cell>
          <cell r="F179">
            <v>2.2999999999999998</v>
          </cell>
        </row>
        <row r="180">
          <cell r="B180" t="str">
            <v>D.Mugo.B.16_A</v>
          </cell>
          <cell r="C180">
            <v>1.0176000000000001</v>
          </cell>
          <cell r="D180">
            <v>2.3E-3</v>
          </cell>
          <cell r="E180">
            <v>8.9</v>
          </cell>
          <cell r="F180">
            <v>2.2999999999999998</v>
          </cell>
        </row>
        <row r="181">
          <cell r="B181" t="str">
            <v>D.Mugo.B.17_A</v>
          </cell>
          <cell r="C181">
            <v>1.0149999999999999</v>
          </cell>
          <cell r="D181">
            <v>2.0999999999999999E-3</v>
          </cell>
          <cell r="E181">
            <v>6.3</v>
          </cell>
          <cell r="F181">
            <v>2.1</v>
          </cell>
        </row>
        <row r="182">
          <cell r="B182" t="str">
            <v>D.Mugo.B.18_A</v>
          </cell>
          <cell r="C182">
            <v>1.0149999999999999</v>
          </cell>
          <cell r="D182">
            <v>2.5999999999999999E-3</v>
          </cell>
          <cell r="E182">
            <v>6.3</v>
          </cell>
          <cell r="F182">
            <v>2.6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">
          <cell r="D9" t="str">
            <v>H.Mugo.B.1</v>
          </cell>
          <cell r="E9">
            <v>286813</v>
          </cell>
          <cell r="F9">
            <v>2.94</v>
          </cell>
          <cell r="G9">
            <v>3.855</v>
          </cell>
          <cell r="H9">
            <v>-2.6920000000000002</v>
          </cell>
          <cell r="I9">
            <v>0.252</v>
          </cell>
          <cell r="J9">
            <v>0</v>
          </cell>
          <cell r="K9">
            <v>-2.8802830974188178</v>
          </cell>
          <cell r="L9">
            <v>0.24779781000000001</v>
          </cell>
          <cell r="M9">
            <v>-2.6324852874188176</v>
          </cell>
          <cell r="R9">
            <v>-2.4027928665645693</v>
          </cell>
          <cell r="V9">
            <v>0.42745850000000002</v>
          </cell>
          <cell r="X9">
            <v>0.99114199370948186</v>
          </cell>
          <cell r="Y9">
            <v>0.42367206991806455</v>
          </cell>
        </row>
        <row r="10">
          <cell r="D10" t="str">
            <v>H.Mugo.B.2</v>
          </cell>
          <cell r="E10">
            <v>286814</v>
          </cell>
          <cell r="F10">
            <v>2.831</v>
          </cell>
          <cell r="G10">
            <v>3.8479999999999999</v>
          </cell>
          <cell r="H10">
            <v>-4.569</v>
          </cell>
          <cell r="I10">
            <v>0.252</v>
          </cell>
          <cell r="J10">
            <v>0</v>
          </cell>
          <cell r="K10">
            <v>-4.889185761957731</v>
          </cell>
          <cell r="L10">
            <v>0.24835515999999999</v>
          </cell>
          <cell r="M10">
            <v>-4.640830601957731</v>
          </cell>
          <cell r="R10">
            <v>-4.4111381811034827</v>
          </cell>
          <cell r="V10">
            <v>0.4430557</v>
          </cell>
          <cell r="X10">
            <v>0.99114199370948186</v>
          </cell>
          <cell r="Y10">
            <v>0.4391311098223501</v>
          </cell>
        </row>
        <row r="11">
          <cell r="D11" t="str">
            <v>H.Mugo.B.3</v>
          </cell>
          <cell r="E11">
            <v>286815</v>
          </cell>
          <cell r="F11">
            <v>3.0640000000000001</v>
          </cell>
          <cell r="G11">
            <v>3.1930000000000001</v>
          </cell>
          <cell r="H11">
            <v>-5.0090000000000003</v>
          </cell>
          <cell r="I11">
            <v>0.252</v>
          </cell>
          <cell r="J11">
            <v>0</v>
          </cell>
          <cell r="K11">
            <v>-5.438196871812309</v>
          </cell>
          <cell r="L11">
            <v>0.25415159999999998</v>
          </cell>
          <cell r="M11">
            <v>-5.1840452718123089</v>
          </cell>
          <cell r="R11">
            <v>-4.9543528509580606</v>
          </cell>
          <cell r="V11">
            <v>0.33976770000000001</v>
          </cell>
          <cell r="X11">
            <v>0.99114199370948186</v>
          </cell>
          <cell r="Y11">
            <v>0.33675803557608514</v>
          </cell>
        </row>
        <row r="12">
          <cell r="D12" t="str">
            <v>H.Mugo.B.4</v>
          </cell>
          <cell r="E12">
            <v>286816</v>
          </cell>
          <cell r="F12">
            <v>2.8730000000000002</v>
          </cell>
          <cell r="G12">
            <v>4.3029999999999999</v>
          </cell>
          <cell r="H12">
            <v>-2.903</v>
          </cell>
          <cell r="I12">
            <v>0.252</v>
          </cell>
          <cell r="J12">
            <v>0</v>
          </cell>
          <cell r="K12">
            <v>-3.0835865218464575</v>
          </cell>
          <cell r="L12">
            <v>0.24389636000000001</v>
          </cell>
          <cell r="M12">
            <v>-2.8396901618464576</v>
          </cell>
          <cell r="R12">
            <v>-2.6099977409922093</v>
          </cell>
          <cell r="V12">
            <v>0.48828919999999998</v>
          </cell>
          <cell r="X12">
            <v>0.99114199370948186</v>
          </cell>
          <cell r="Y12">
            <v>0.48396393119480791</v>
          </cell>
        </row>
        <row r="13">
          <cell r="D13" t="str">
            <v>H.Mugo.B.5</v>
          </cell>
          <cell r="E13">
            <v>286817</v>
          </cell>
          <cell r="F13">
            <v>2.931</v>
          </cell>
          <cell r="G13">
            <v>3.8130000000000002</v>
          </cell>
          <cell r="H13">
            <v>-2.4860000000000002</v>
          </cell>
          <cell r="I13">
            <v>0.252</v>
          </cell>
          <cell r="J13">
            <v>0</v>
          </cell>
          <cell r="K13">
            <v>-2.6619258635214833</v>
          </cell>
          <cell r="L13">
            <v>0.24880104</v>
          </cell>
          <cell r="M13">
            <v>-2.4131248235214833</v>
          </cell>
          <cell r="R13">
            <v>-2.1834324026672349</v>
          </cell>
          <cell r="V13">
            <v>0.424064</v>
          </cell>
          <cell r="X13">
            <v>0.99114199370948186</v>
          </cell>
          <cell r="Y13">
            <v>0.42030763842041774</v>
          </cell>
        </row>
        <row r="14">
          <cell r="D14" t="str">
            <v>M.Mugo.B.6</v>
          </cell>
          <cell r="E14">
            <v>286818</v>
          </cell>
          <cell r="F14">
            <v>2.903</v>
          </cell>
          <cell r="G14">
            <v>3.173</v>
          </cell>
          <cell r="H14">
            <v>-3.4740000000000002</v>
          </cell>
          <cell r="I14">
            <v>0.252</v>
          </cell>
          <cell r="J14">
            <v>0</v>
          </cell>
          <cell r="K14">
            <v>-3.7737083190688119</v>
          </cell>
          <cell r="L14">
            <v>0.25470894999999999</v>
          </cell>
          <cell r="M14">
            <v>-3.5189993690688119</v>
          </cell>
          <cell r="R14">
            <v>-3.2893069482145636</v>
          </cell>
          <cell r="V14">
            <v>0.35629189999999999</v>
          </cell>
          <cell r="X14">
            <v>0.99114199370948186</v>
          </cell>
          <cell r="Y14">
            <v>0.35313586410853931</v>
          </cell>
        </row>
        <row r="15">
          <cell r="D15" t="str">
            <v>M.Mugo.B.7</v>
          </cell>
          <cell r="E15">
            <v>286819</v>
          </cell>
          <cell r="F15">
            <v>2.9750000000000001</v>
          </cell>
          <cell r="G15">
            <v>4.343</v>
          </cell>
          <cell r="H15">
            <v>-3.7519999999999998</v>
          </cell>
          <cell r="I15">
            <v>0.252</v>
          </cell>
          <cell r="J15">
            <v>0</v>
          </cell>
          <cell r="K15">
            <v>-3.9831180640430213</v>
          </cell>
          <cell r="L15">
            <v>0.24400783000000001</v>
          </cell>
          <cell r="M15">
            <v>-3.7391102340430211</v>
          </cell>
          <cell r="R15">
            <v>-3.5094178131887728</v>
          </cell>
          <cell r="V15">
            <v>0.4759158</v>
          </cell>
          <cell r="X15">
            <v>0.99114199370948186</v>
          </cell>
          <cell r="Y15">
            <v>0.47170013484984302</v>
          </cell>
        </row>
        <row r="16">
          <cell r="D16" t="str">
            <v>ali-j3</v>
          </cell>
          <cell r="E16">
            <v>286820</v>
          </cell>
          <cell r="F16">
            <v>0.98199999999999998</v>
          </cell>
          <cell r="G16">
            <v>31.254999999999999</v>
          </cell>
          <cell r="H16">
            <v>-1.762</v>
          </cell>
          <cell r="I16">
            <v>0.252</v>
          </cell>
          <cell r="J16">
            <v>0</v>
          </cell>
          <cell r="K16">
            <v>-1.7763219688417249</v>
          </cell>
          <cell r="L16">
            <v>5.0161500000000005E-3</v>
          </cell>
          <cell r="M16">
            <v>-1.7713058188417248</v>
          </cell>
          <cell r="N16" t="str">
            <v>*</v>
          </cell>
          <cell r="R16">
            <v>-1.5416133979874764</v>
          </cell>
          <cell r="V16">
            <v>10.3783566</v>
          </cell>
          <cell r="W16" t="str">
            <v>*</v>
          </cell>
          <cell r="X16">
            <v>0.99114199370948186</v>
          </cell>
          <cell r="Y16">
            <v>10.28642505195196</v>
          </cell>
        </row>
        <row r="17">
          <cell r="D17" t="str">
            <v>bl</v>
          </cell>
          <cell r="E17">
            <v>286821</v>
          </cell>
          <cell r="F17">
            <v>0</v>
          </cell>
          <cell r="G17">
            <v>0.22700000000000001</v>
          </cell>
          <cell r="H17">
            <v>-14.680999999999999</v>
          </cell>
          <cell r="I17">
            <v>0.252</v>
          </cell>
          <cell r="J17">
            <v>0</v>
          </cell>
          <cell r="V17">
            <v>0</v>
          </cell>
        </row>
        <row r="18">
          <cell r="D18" t="str">
            <v>bl</v>
          </cell>
          <cell r="E18">
            <v>286822</v>
          </cell>
          <cell r="F18">
            <v>0</v>
          </cell>
          <cell r="G18">
            <v>0.27700000000000002</v>
          </cell>
          <cell r="H18">
            <v>-14.994999999999999</v>
          </cell>
          <cell r="I18">
            <v>0.252</v>
          </cell>
          <cell r="J18">
            <v>0</v>
          </cell>
          <cell r="V18">
            <v>0</v>
          </cell>
        </row>
        <row r="19">
          <cell r="D19" t="str">
            <v>ali-j3</v>
          </cell>
          <cell r="E19">
            <v>286823</v>
          </cell>
          <cell r="F19">
            <v>0.98799999999999999</v>
          </cell>
          <cell r="G19">
            <v>31.27</v>
          </cell>
          <cell r="H19">
            <v>-1.7390000000000001</v>
          </cell>
          <cell r="I19">
            <v>0.252</v>
          </cell>
          <cell r="J19">
            <v>0</v>
          </cell>
          <cell r="K19">
            <v>-1.7531281836353088</v>
          </cell>
          <cell r="L19">
            <v>-5.5734999999999997E-4</v>
          </cell>
          <cell r="M19">
            <v>-1.7536855336353088</v>
          </cell>
          <cell r="N19" t="str">
            <v>*</v>
          </cell>
          <cell r="R19">
            <v>-1.5239931127810604</v>
          </cell>
          <cell r="V19">
            <v>10.3203371</v>
          </cell>
          <cell r="W19" t="str">
            <v>*</v>
          </cell>
          <cell r="X19">
            <v>0.99114199370948186</v>
          </cell>
          <cell r="Y19">
            <v>10.228919489047932</v>
          </cell>
        </row>
        <row r="20">
          <cell r="D20" t="str">
            <v>ali-j3</v>
          </cell>
          <cell r="E20">
            <v>286824</v>
          </cell>
          <cell r="F20">
            <v>1.028</v>
          </cell>
          <cell r="G20">
            <v>32.750999999999998</v>
          </cell>
          <cell r="H20">
            <v>-1.7250000000000001</v>
          </cell>
          <cell r="I20">
            <v>0.252</v>
          </cell>
          <cell r="J20">
            <v>0</v>
          </cell>
          <cell r="K20">
            <v>-1.7383757961783441</v>
          </cell>
          <cell r="L20">
            <v>-1.248464E-2</v>
          </cell>
          <cell r="M20">
            <v>-1.7508604361783442</v>
          </cell>
          <cell r="N20" t="str">
            <v>*</v>
          </cell>
          <cell r="R20">
            <v>-1.5211680153240958</v>
          </cell>
          <cell r="V20">
            <v>10.388610699999999</v>
          </cell>
          <cell r="W20" t="str">
            <v>*</v>
          </cell>
          <cell r="X20">
            <v>0.99114199370948186</v>
          </cell>
          <cell r="Y20">
            <v>10.296588321069656</v>
          </cell>
        </row>
        <row r="21">
          <cell r="D21" t="str">
            <v>M.Mugo.B.8</v>
          </cell>
          <cell r="E21">
            <v>286825</v>
          </cell>
          <cell r="F21">
            <v>2.875</v>
          </cell>
          <cell r="G21">
            <v>3.3690000000000002</v>
          </cell>
          <cell r="H21">
            <v>-4.3620000000000001</v>
          </cell>
          <cell r="I21">
            <v>0.252</v>
          </cell>
          <cell r="J21">
            <v>0</v>
          </cell>
          <cell r="K21">
            <v>-4.7146544754571709</v>
          </cell>
          <cell r="L21">
            <v>0.25314837000000001</v>
          </cell>
          <cell r="M21">
            <v>-4.461506105457171</v>
          </cell>
          <cell r="R21">
            <v>-4.2318136846029226</v>
          </cell>
          <cell r="V21">
            <v>0.38200319999999999</v>
          </cell>
          <cell r="X21">
            <v>0.99114199370948186</v>
          </cell>
          <cell r="Y21">
            <v>0.37861941325140192</v>
          </cell>
        </row>
        <row r="22">
          <cell r="D22" t="str">
            <v>M.Mugo.B.9</v>
          </cell>
          <cell r="E22">
            <v>286826</v>
          </cell>
          <cell r="F22">
            <v>2.9409999999999998</v>
          </cell>
          <cell r="G22">
            <v>4.2450000000000001</v>
          </cell>
          <cell r="H22">
            <v>-1.1990000000000001</v>
          </cell>
          <cell r="I22">
            <v>0.252</v>
          </cell>
          <cell r="J22">
            <v>0</v>
          </cell>
          <cell r="K22">
            <v>-1.2746694214876033</v>
          </cell>
          <cell r="L22">
            <v>0.24456517999999999</v>
          </cell>
          <cell r="M22">
            <v>-1.0301042414876034</v>
          </cell>
          <cell r="R22">
            <v>-0.80041182063335503</v>
          </cell>
          <cell r="V22">
            <v>0.47052159999999998</v>
          </cell>
          <cell r="X22">
            <v>0.99114199370948186</v>
          </cell>
          <cell r="Y22">
            <v>0.4663537167073753</v>
          </cell>
        </row>
        <row r="23">
          <cell r="D23" t="str">
            <v>M.Mugo.B.10</v>
          </cell>
          <cell r="E23">
            <v>286827</v>
          </cell>
          <cell r="F23">
            <v>2.9860000000000002</v>
          </cell>
          <cell r="G23">
            <v>5.5590000000000002</v>
          </cell>
          <cell r="H23">
            <v>-3.3140000000000001</v>
          </cell>
          <cell r="I23">
            <v>0.252</v>
          </cell>
          <cell r="J23">
            <v>0</v>
          </cell>
          <cell r="K23">
            <v>-3.4713634821933295</v>
          </cell>
          <cell r="L23">
            <v>0.23174612999999999</v>
          </cell>
          <cell r="M23">
            <v>-3.2396173521933296</v>
          </cell>
          <cell r="R23">
            <v>-3.0099249313390812</v>
          </cell>
          <cell r="V23">
            <v>0.60690520000000003</v>
          </cell>
          <cell r="X23">
            <v>0.99114199370948186</v>
          </cell>
          <cell r="Y23">
            <v>0.60152922992065183</v>
          </cell>
        </row>
        <row r="24">
          <cell r="D24" t="str">
            <v>L.Mugo.B.11</v>
          </cell>
          <cell r="E24">
            <v>286828</v>
          </cell>
          <cell r="F24">
            <v>2.8780000000000001</v>
          </cell>
          <cell r="G24">
            <v>3.7759999999999998</v>
          </cell>
          <cell r="H24">
            <v>-0.93799999999999994</v>
          </cell>
          <cell r="I24">
            <v>0.252</v>
          </cell>
          <cell r="J24">
            <v>0</v>
          </cell>
          <cell r="K24">
            <v>-1.0050760499432463</v>
          </cell>
          <cell r="L24">
            <v>0.24924692000000001</v>
          </cell>
          <cell r="M24">
            <v>-0.75582912994324625</v>
          </cell>
          <cell r="R24">
            <v>-0.5261367090889979</v>
          </cell>
          <cell r="V24">
            <v>0.42773410000000001</v>
          </cell>
          <cell r="X24">
            <v>0.99114199370948186</v>
          </cell>
          <cell r="Y24">
            <v>0.42394522865153089</v>
          </cell>
        </row>
        <row r="25">
          <cell r="D25" t="str">
            <v>L.Mugo.B.12</v>
          </cell>
          <cell r="E25">
            <v>286829</v>
          </cell>
          <cell r="F25">
            <v>2.8540000000000001</v>
          </cell>
          <cell r="G25">
            <v>3.238</v>
          </cell>
          <cell r="H25">
            <v>-4.6280000000000001</v>
          </cell>
          <cell r="I25">
            <v>0.252</v>
          </cell>
          <cell r="J25">
            <v>0</v>
          </cell>
          <cell r="K25">
            <v>-5.0185746818486274</v>
          </cell>
          <cell r="L25">
            <v>0.25482041999999999</v>
          </cell>
          <cell r="M25">
            <v>-4.7637542618486277</v>
          </cell>
          <cell r="R25">
            <v>-4.5340618409943794</v>
          </cell>
          <cell r="V25">
            <v>0.36984460000000002</v>
          </cell>
          <cell r="X25">
            <v>0.99114199370948186</v>
          </cell>
          <cell r="Y25">
            <v>0.36656851420668585</v>
          </cell>
        </row>
        <row r="26">
          <cell r="D26" t="str">
            <v>L.Mugo.B.13</v>
          </cell>
          <cell r="E26">
            <v>286830</v>
          </cell>
          <cell r="F26">
            <v>2.9340000000000002</v>
          </cell>
          <cell r="G26">
            <v>5.7869999999999999</v>
          </cell>
          <cell r="H26">
            <v>-1.607</v>
          </cell>
          <cell r="I26">
            <v>0.252</v>
          </cell>
          <cell r="J26">
            <v>0</v>
          </cell>
          <cell r="K26">
            <v>-1.6801642276422764</v>
          </cell>
          <cell r="L26">
            <v>0.22940526</v>
          </cell>
          <cell r="M26">
            <v>-1.4507589676422763</v>
          </cell>
          <cell r="R26">
            <v>-1.221066546788028</v>
          </cell>
          <cell r="V26">
            <v>0.64310199999999995</v>
          </cell>
          <cell r="X26">
            <v>0.99114199370948186</v>
          </cell>
          <cell r="Y26">
            <v>0.63740539843855515</v>
          </cell>
        </row>
        <row r="27">
          <cell r="D27" t="str">
            <v>L.Mugo.B.14</v>
          </cell>
          <cell r="E27">
            <v>286831</v>
          </cell>
          <cell r="F27">
            <v>2.9209999999999998</v>
          </cell>
          <cell r="G27">
            <v>2.66</v>
          </cell>
          <cell r="H27">
            <v>0.312</v>
          </cell>
          <cell r="I27">
            <v>0.252</v>
          </cell>
          <cell r="J27">
            <v>0</v>
          </cell>
          <cell r="K27">
            <v>0.34465116279069763</v>
          </cell>
          <cell r="L27">
            <v>0.26005950999999999</v>
          </cell>
          <cell r="M27">
            <v>0.60471067279069768</v>
          </cell>
          <cell r="R27">
            <v>0.83440309364494603</v>
          </cell>
          <cell r="V27">
            <v>0.29681079999999999</v>
          </cell>
          <cell r="X27">
            <v>0.99114199370948186</v>
          </cell>
          <cell r="Y27">
            <v>0.29418164806650626</v>
          </cell>
        </row>
        <row r="28">
          <cell r="D28" t="str">
            <v>caf-j3 (28.84%N)</v>
          </cell>
          <cell r="E28">
            <v>286832</v>
          </cell>
          <cell r="F28">
            <v>0.36799999999999999</v>
          </cell>
          <cell r="G28">
            <v>32.774999999999999</v>
          </cell>
          <cell r="H28">
            <v>-15.61</v>
          </cell>
          <cell r="I28">
            <v>0.252</v>
          </cell>
          <cell r="J28">
            <v>0</v>
          </cell>
          <cell r="K28">
            <v>-15.730951941702795</v>
          </cell>
          <cell r="L28">
            <v>1.22617E-3</v>
          </cell>
          <cell r="M28">
            <v>-15.729725771702794</v>
          </cell>
          <cell r="R28">
            <v>-15.500033350848547</v>
          </cell>
          <cell r="U28">
            <v>-15.46</v>
          </cell>
          <cell r="V28">
            <v>29.038712799999999</v>
          </cell>
          <cell r="X28">
            <v>0.99114199370948186</v>
          </cell>
          <cell r="Y28">
            <v>28.78148769934905</v>
          </cell>
        </row>
        <row r="29">
          <cell r="D29" t="str">
            <v>L.Mugo.B.15</v>
          </cell>
          <cell r="E29">
            <v>286833</v>
          </cell>
          <cell r="F29">
            <v>2.992</v>
          </cell>
          <cell r="G29">
            <v>3.7170000000000001</v>
          </cell>
          <cell r="H29">
            <v>-5.1909999999999998</v>
          </cell>
          <cell r="I29">
            <v>0.252</v>
          </cell>
          <cell r="J29">
            <v>0</v>
          </cell>
          <cell r="K29">
            <v>-5.5685272727272732</v>
          </cell>
          <cell r="L29">
            <v>0.24946986000000002</v>
          </cell>
          <cell r="M29">
            <v>-5.3190574127272736</v>
          </cell>
          <cell r="R29">
            <v>-5.0893649918730253</v>
          </cell>
          <cell r="V29">
            <v>0.40492240000000002</v>
          </cell>
          <cell r="X29">
            <v>0.99114199370948186</v>
          </cell>
          <cell r="Y29">
            <v>0.4013355948336283</v>
          </cell>
        </row>
        <row r="30">
          <cell r="D30" t="str">
            <v>D.Mugo.B.16</v>
          </cell>
          <cell r="E30">
            <v>286834</v>
          </cell>
          <cell r="F30">
            <v>3.073</v>
          </cell>
          <cell r="G30">
            <v>4.9279999999999999</v>
          </cell>
          <cell r="H30">
            <v>0.22700000000000001</v>
          </cell>
          <cell r="I30">
            <v>0.252</v>
          </cell>
          <cell r="J30">
            <v>0</v>
          </cell>
          <cell r="K30">
            <v>0.23923353293413174</v>
          </cell>
          <cell r="L30">
            <v>0.23709669</v>
          </cell>
          <cell r="M30">
            <v>0.47633022293413174</v>
          </cell>
          <cell r="R30">
            <v>0.70602264378838009</v>
          </cell>
          <cell r="V30">
            <v>0.5227967</v>
          </cell>
          <cell r="X30">
            <v>0.99114199370948186</v>
          </cell>
          <cell r="Y30">
            <v>0.51816576354273791</v>
          </cell>
        </row>
        <row r="31">
          <cell r="D31" t="str">
            <v>D.Mugo.B.17</v>
          </cell>
          <cell r="E31">
            <v>286835</v>
          </cell>
          <cell r="F31">
            <v>2.9710000000000001</v>
          </cell>
          <cell r="G31">
            <v>3.8450000000000002</v>
          </cell>
          <cell r="H31">
            <v>0.59799999999999998</v>
          </cell>
          <cell r="I31">
            <v>0.252</v>
          </cell>
          <cell r="J31">
            <v>0</v>
          </cell>
          <cell r="K31">
            <v>0.63994155301976074</v>
          </cell>
          <cell r="L31">
            <v>0.24813222000000001</v>
          </cell>
          <cell r="M31">
            <v>0.88807377301976076</v>
          </cell>
          <cell r="R31">
            <v>1.1177661938740091</v>
          </cell>
          <cell r="V31">
            <v>0.4218865</v>
          </cell>
          <cell r="X31">
            <v>0.99114199370948186</v>
          </cell>
          <cell r="Y31">
            <v>0.41814942672911531</v>
          </cell>
        </row>
        <row r="32">
          <cell r="D32" t="str">
            <v>D.Mugo.B.18</v>
          </cell>
          <cell r="E32">
            <v>286836</v>
          </cell>
          <cell r="F32">
            <v>3.0939999999999999</v>
          </cell>
          <cell r="G32">
            <v>5.532</v>
          </cell>
          <cell r="H32">
            <v>-0.13100000000000001</v>
          </cell>
          <cell r="I32">
            <v>0.252</v>
          </cell>
          <cell r="J32">
            <v>0</v>
          </cell>
          <cell r="K32">
            <v>-0.13725227272727272</v>
          </cell>
          <cell r="L32">
            <v>0.2318576</v>
          </cell>
          <cell r="M32">
            <v>9.4605327272727274E-2</v>
          </cell>
          <cell r="R32">
            <v>0.32429774812697565</v>
          </cell>
          <cell r="V32">
            <v>0.58289979999999997</v>
          </cell>
          <cell r="X32">
            <v>0.99114199370948186</v>
          </cell>
          <cell r="Y32">
            <v>0.57773646990485816</v>
          </cell>
        </row>
        <row r="33">
          <cell r="D33" t="str">
            <v>H.Mugo.L.1</v>
          </cell>
          <cell r="E33">
            <v>286837</v>
          </cell>
          <cell r="F33">
            <v>2.911</v>
          </cell>
          <cell r="G33">
            <v>9.2059999999999995</v>
          </cell>
          <cell r="H33">
            <v>-3.996</v>
          </cell>
          <cell r="I33">
            <v>0.252</v>
          </cell>
          <cell r="J33">
            <v>0</v>
          </cell>
          <cell r="K33">
            <v>-4.1084628099173557</v>
          </cell>
          <cell r="L33">
            <v>0.19741337</v>
          </cell>
          <cell r="M33">
            <v>-3.9110494399173557</v>
          </cell>
          <cell r="R33">
            <v>-3.6813570190631073</v>
          </cell>
          <cell r="V33">
            <v>1.0311211</v>
          </cell>
          <cell r="X33">
            <v>0.99114199370948186</v>
          </cell>
          <cell r="Y33">
            <v>1.0219874228099139</v>
          </cell>
        </row>
        <row r="34">
          <cell r="D34" t="str">
            <v>H.Mugo.L.2</v>
          </cell>
          <cell r="E34">
            <v>286838</v>
          </cell>
          <cell r="F34">
            <v>2.9129999999999998</v>
          </cell>
          <cell r="G34">
            <v>9.5039999999999996</v>
          </cell>
          <cell r="H34">
            <v>-3.9129999999999998</v>
          </cell>
          <cell r="I34">
            <v>0.252</v>
          </cell>
          <cell r="J34">
            <v>0</v>
          </cell>
          <cell r="K34">
            <v>-4.0195797665369657</v>
          </cell>
          <cell r="L34">
            <v>0.19473809</v>
          </cell>
          <cell r="M34">
            <v>-3.8248416765369657</v>
          </cell>
          <cell r="R34">
            <v>-3.5951492556827174</v>
          </cell>
          <cell r="V34">
            <v>1.0637048</v>
          </cell>
          <cell r="X34">
            <v>0.99114199370948186</v>
          </cell>
          <cell r="Y34">
            <v>1.0542824961903456</v>
          </cell>
        </row>
        <row r="35">
          <cell r="D35" t="str">
            <v>H.Mugo.L.3</v>
          </cell>
          <cell r="E35">
            <v>286839</v>
          </cell>
          <cell r="F35">
            <v>3.07</v>
          </cell>
          <cell r="G35">
            <v>9.7469999999999999</v>
          </cell>
          <cell r="H35">
            <v>-6.2240000000000002</v>
          </cell>
          <cell r="I35">
            <v>0.252</v>
          </cell>
          <cell r="J35">
            <v>0</v>
          </cell>
          <cell r="K35">
            <v>-6.3891867298578209</v>
          </cell>
          <cell r="L35">
            <v>0.19317751</v>
          </cell>
          <cell r="M35">
            <v>-6.1960092198578209</v>
          </cell>
          <cell r="R35">
            <v>-5.9663167990035726</v>
          </cell>
          <cell r="V35">
            <v>1.0350836000000001</v>
          </cell>
          <cell r="X35">
            <v>0.99114199370948186</v>
          </cell>
          <cell r="Y35">
            <v>1.0259148229599879</v>
          </cell>
        </row>
        <row r="36">
          <cell r="D36" t="str">
            <v>ali-j3</v>
          </cell>
          <cell r="E36">
            <v>286840</v>
          </cell>
          <cell r="F36">
            <v>0.99199999999999999</v>
          </cell>
          <cell r="G36">
            <v>32.622</v>
          </cell>
          <cell r="H36">
            <v>-1.7549999999999999</v>
          </cell>
          <cell r="I36">
            <v>0.252</v>
          </cell>
          <cell r="J36">
            <v>0</v>
          </cell>
          <cell r="K36">
            <v>-1.7686626506024097</v>
          </cell>
          <cell r="L36">
            <v>-7.2455499999999999E-3</v>
          </cell>
          <cell r="M36">
            <v>-1.7759082006024096</v>
          </cell>
          <cell r="N36" t="str">
            <v>*</v>
          </cell>
          <cell r="O36">
            <v>-1.7396924208542484</v>
          </cell>
          <cell r="P36">
            <v>-1.51</v>
          </cell>
          <cell r="Q36">
            <v>0.22969242085424835</v>
          </cell>
          <cell r="R36">
            <v>-1.5462157797481613</v>
          </cell>
          <cell r="S36">
            <v>-1.5100000000000002</v>
          </cell>
          <cell r="T36">
            <v>3.9559500153728867E-2</v>
          </cell>
          <cell r="U36">
            <v>-1.51</v>
          </cell>
          <cell r="V36">
            <v>10.723051999999999</v>
          </cell>
          <cell r="W36">
            <v>10.452589100000001</v>
          </cell>
          <cell r="X36">
            <v>0.99114199370948186</v>
          </cell>
          <cell r="Y36">
            <v>10.628067137930445</v>
          </cell>
        </row>
        <row r="39">
          <cell r="D39" t="str">
            <v>ali-j3 [Ref]</v>
          </cell>
          <cell r="E39">
            <v>286841</v>
          </cell>
          <cell r="F39">
            <v>1.018</v>
          </cell>
          <cell r="G39">
            <v>31.806999999999999</v>
          </cell>
          <cell r="H39">
            <v>-1.774</v>
          </cell>
          <cell r="I39">
            <v>0.22700000000000001</v>
          </cell>
          <cell r="J39">
            <v>0</v>
          </cell>
          <cell r="K39">
            <v>-1.7867516782773909</v>
          </cell>
          <cell r="L39">
            <v>-7.8029E-4</v>
          </cell>
          <cell r="M39">
            <v>-1.7875319682773909</v>
          </cell>
          <cell r="N39" t="str">
            <v>*</v>
          </cell>
          <cell r="R39">
            <v>-1.5107498918516737</v>
          </cell>
          <cell r="V39">
            <v>10.36</v>
          </cell>
          <cell r="W39" t="str">
            <v>ref.</v>
          </cell>
        </row>
        <row r="40">
          <cell r="D40" t="str">
            <v>H.Mugo.L.4</v>
          </cell>
          <cell r="E40">
            <v>286842</v>
          </cell>
          <cell r="F40">
            <v>2.93</v>
          </cell>
          <cell r="G40">
            <v>11.112</v>
          </cell>
          <cell r="H40">
            <v>-3.0569999999999999</v>
          </cell>
          <cell r="I40">
            <v>0.22700000000000001</v>
          </cell>
          <cell r="J40">
            <v>0</v>
          </cell>
          <cell r="K40">
            <v>-3.1207518603582911</v>
          </cell>
          <cell r="L40">
            <v>0.17623406999999999</v>
          </cell>
          <cell r="M40">
            <v>-2.9445177903582911</v>
          </cell>
          <cell r="R40">
            <v>-2.6677357139325739</v>
          </cell>
          <cell r="V40">
            <v>1.2574425</v>
          </cell>
          <cell r="X40">
            <v>0.96441631476642009</v>
          </cell>
          <cell r="Y40">
            <v>1.2126980618806742</v>
          </cell>
        </row>
        <row r="41">
          <cell r="D41" t="str">
            <v>H.Mugo.L.5</v>
          </cell>
          <cell r="E41">
            <v>286843</v>
          </cell>
          <cell r="F41">
            <v>2.9470000000000001</v>
          </cell>
          <cell r="G41">
            <v>9.6539999999999999</v>
          </cell>
          <cell r="H41">
            <v>-2.8639999999999999</v>
          </cell>
          <cell r="I41">
            <v>0.22700000000000001</v>
          </cell>
          <cell r="J41">
            <v>0</v>
          </cell>
          <cell r="K41">
            <v>-2.9329644637742653</v>
          </cell>
          <cell r="L41">
            <v>0.19529544000000001</v>
          </cell>
          <cell r="M41">
            <v>-2.7376690237742651</v>
          </cell>
          <cell r="R41">
            <v>-2.460886947348548</v>
          </cell>
          <cell r="V41">
            <v>1.0861292</v>
          </cell>
          <cell r="X41">
            <v>0.96441631476642009</v>
          </cell>
          <cell r="Y41">
            <v>1.0474807204242</v>
          </cell>
        </row>
        <row r="42">
          <cell r="D42" t="str">
            <v>caf-j3</v>
          </cell>
          <cell r="E42">
            <v>286844</v>
          </cell>
          <cell r="F42">
            <v>0.35</v>
          </cell>
          <cell r="G42">
            <v>31.614999999999998</v>
          </cell>
          <cell r="H42">
            <v>-15.698</v>
          </cell>
          <cell r="I42">
            <v>0.22700000000000001</v>
          </cell>
          <cell r="J42">
            <v>0</v>
          </cell>
          <cell r="K42">
            <v>-15.811528928252836</v>
          </cell>
          <cell r="L42">
            <v>1.4045220000000001E-2</v>
          </cell>
          <cell r="M42">
            <v>-15.797483708252836</v>
          </cell>
          <cell r="R42">
            <v>-15.520701631827119</v>
          </cell>
          <cell r="U42">
            <v>-15.46</v>
          </cell>
          <cell r="V42">
            <v>29.948114400000001</v>
          </cell>
          <cell r="X42">
            <v>0.96441631476642009</v>
          </cell>
          <cell r="Y42">
            <v>28.882450123851161</v>
          </cell>
        </row>
        <row r="43">
          <cell r="D43" t="str">
            <v>M.Mugo.L.6</v>
          </cell>
          <cell r="E43">
            <v>286845</v>
          </cell>
          <cell r="F43">
            <v>3.0720000000000001</v>
          </cell>
          <cell r="G43">
            <v>11.170999999999999</v>
          </cell>
          <cell r="H43">
            <v>-4.1719999999999997</v>
          </cell>
          <cell r="I43">
            <v>0.22700000000000001</v>
          </cell>
          <cell r="J43">
            <v>0</v>
          </cell>
          <cell r="K43">
            <v>-4.2585354532163739</v>
          </cell>
          <cell r="L43">
            <v>0.17835200000000001</v>
          </cell>
          <cell r="M43">
            <v>-4.0801834532163737</v>
          </cell>
          <cell r="R43">
            <v>-3.8034013767906565</v>
          </cell>
          <cell r="V43">
            <v>1.2056138999999999</v>
          </cell>
          <cell r="X43">
            <v>0.96441631476642009</v>
          </cell>
          <cell r="Y43">
            <v>1.1627137144691713</v>
          </cell>
        </row>
        <row r="44">
          <cell r="D44" t="str">
            <v>M.Mugo.L.7</v>
          </cell>
          <cell r="E44">
            <v>286846</v>
          </cell>
          <cell r="F44">
            <v>3.0550000000000002</v>
          </cell>
          <cell r="G44">
            <v>12.051</v>
          </cell>
          <cell r="H44">
            <v>-3.9180000000000001</v>
          </cell>
          <cell r="I44">
            <v>0.22700000000000001</v>
          </cell>
          <cell r="J44">
            <v>0</v>
          </cell>
          <cell r="K44">
            <v>-3.9932187077131265</v>
          </cell>
          <cell r="L44">
            <v>0.16898852</v>
          </cell>
          <cell r="M44">
            <v>-3.8242301877131264</v>
          </cell>
          <cell r="R44">
            <v>-3.5474481112874092</v>
          </cell>
          <cell r="V44">
            <v>1.3078717</v>
          </cell>
          <cell r="X44">
            <v>0.96441631476642009</v>
          </cell>
          <cell r="Y44">
            <v>1.2613328051012929</v>
          </cell>
        </row>
        <row r="45">
          <cell r="D45" t="str">
            <v>M.Mugo.L.8</v>
          </cell>
          <cell r="E45">
            <v>286847</v>
          </cell>
          <cell r="F45">
            <v>2.9780000000000002</v>
          </cell>
          <cell r="G45">
            <v>14.39</v>
          </cell>
          <cell r="H45">
            <v>-4.1479999999999997</v>
          </cell>
          <cell r="I45">
            <v>0.22700000000000001</v>
          </cell>
          <cell r="J45">
            <v>0</v>
          </cell>
          <cell r="K45">
            <v>-4.2144828073148348</v>
          </cell>
          <cell r="L45">
            <v>0.14747481000000001</v>
          </cell>
          <cell r="M45">
            <v>-4.0670079973148345</v>
          </cell>
          <cell r="R45">
            <v>-3.7902259208891174</v>
          </cell>
          <cell r="V45">
            <v>1.6020721</v>
          </cell>
          <cell r="X45">
            <v>0.96441631476642009</v>
          </cell>
          <cell r="Y45">
            <v>1.5450644706720997</v>
          </cell>
        </row>
        <row r="46">
          <cell r="D46" t="str">
            <v>M.Mugo.L.9</v>
          </cell>
          <cell r="E46">
            <v>286848</v>
          </cell>
          <cell r="F46">
            <v>2.9249999999999998</v>
          </cell>
          <cell r="G46">
            <v>9.44</v>
          </cell>
          <cell r="H46">
            <v>-2.0640000000000001</v>
          </cell>
          <cell r="I46">
            <v>0.22700000000000001</v>
          </cell>
          <cell r="J46">
            <v>0</v>
          </cell>
          <cell r="K46">
            <v>-2.1148550960599155</v>
          </cell>
          <cell r="L46">
            <v>0.19607573</v>
          </cell>
          <cell r="M46">
            <v>-1.9187793660599155</v>
          </cell>
          <cell r="R46">
            <v>-1.6419972896341983</v>
          </cell>
          <cell r="V46">
            <v>1.0700453000000001</v>
          </cell>
          <cell r="X46">
            <v>0.96441631476642009</v>
          </cell>
          <cell r="Y46">
            <v>1.0319691448591286</v>
          </cell>
        </row>
        <row r="47">
          <cell r="D47" t="str">
            <v>M.Mugo.L.10</v>
          </cell>
          <cell r="E47">
            <v>286849</v>
          </cell>
          <cell r="F47">
            <v>3.0510000000000002</v>
          </cell>
          <cell r="G47">
            <v>9.1110000000000007</v>
          </cell>
          <cell r="H47">
            <v>-3.4060000000000001</v>
          </cell>
          <cell r="I47">
            <v>0.22700000000000001</v>
          </cell>
          <cell r="J47">
            <v>0</v>
          </cell>
          <cell r="K47">
            <v>-3.493028590724899</v>
          </cell>
          <cell r="L47">
            <v>0.19808218999999999</v>
          </cell>
          <cell r="M47">
            <v>-3.294946400724899</v>
          </cell>
          <cell r="R47">
            <v>-3.0181643242991818</v>
          </cell>
          <cell r="V47">
            <v>0.99002369999999995</v>
          </cell>
          <cell r="X47">
            <v>0.96441631476642009</v>
          </cell>
          <cell r="Y47">
            <v>0.95479500828541586</v>
          </cell>
        </row>
        <row r="48">
          <cell r="D48" t="str">
            <v>L.Mugo.L.11</v>
          </cell>
          <cell r="E48">
            <v>286850</v>
          </cell>
          <cell r="F48">
            <v>2.9750000000000001</v>
          </cell>
          <cell r="G48">
            <v>12.018000000000001</v>
          </cell>
          <cell r="H48">
            <v>-2.94</v>
          </cell>
          <cell r="I48">
            <v>0.22700000000000001</v>
          </cell>
          <cell r="J48">
            <v>0</v>
          </cell>
          <cell r="K48">
            <v>-2.9966007972182171</v>
          </cell>
          <cell r="L48">
            <v>0.17099497999999999</v>
          </cell>
          <cell r="M48">
            <v>-2.825605817218217</v>
          </cell>
          <cell r="R48">
            <v>-2.5488237407924998</v>
          </cell>
          <cell r="V48">
            <v>1.3393693</v>
          </cell>
          <cell r="X48">
            <v>0.96441631476642009</v>
          </cell>
          <cell r="Y48">
            <v>1.2917096044172798</v>
          </cell>
        </row>
        <row r="49">
          <cell r="D49" t="str">
            <v>L.Mugo.L.12</v>
          </cell>
          <cell r="E49">
            <v>286851</v>
          </cell>
          <cell r="F49">
            <v>3.0379999999999998</v>
          </cell>
          <cell r="G49">
            <v>9.6950000000000003</v>
          </cell>
          <cell r="H49">
            <v>-4.82</v>
          </cell>
          <cell r="I49">
            <v>0.22700000000000001</v>
          </cell>
          <cell r="J49">
            <v>0</v>
          </cell>
          <cell r="K49">
            <v>-4.9355618926911706</v>
          </cell>
          <cell r="L49">
            <v>0.19384633000000001</v>
          </cell>
          <cell r="M49">
            <v>-4.7417155626911702</v>
          </cell>
          <cell r="R49">
            <v>-4.4649334862654531</v>
          </cell>
          <cell r="V49">
            <v>1.0579893</v>
          </cell>
          <cell r="X49">
            <v>0.96441631476642009</v>
          </cell>
          <cell r="Y49">
            <v>1.0203421417683045</v>
          </cell>
        </row>
        <row r="50">
          <cell r="D50" t="str">
            <v>ali-j3</v>
          </cell>
          <cell r="E50">
            <v>286852</v>
          </cell>
          <cell r="F50">
            <v>1.0109999999999999</v>
          </cell>
          <cell r="G50">
            <v>32.753999999999998</v>
          </cell>
          <cell r="H50">
            <v>-1.798</v>
          </cell>
          <cell r="I50">
            <v>0.22700000000000001</v>
          </cell>
          <cell r="J50">
            <v>0</v>
          </cell>
          <cell r="K50">
            <v>-1.8105479140406431</v>
          </cell>
          <cell r="L50">
            <v>-1.081259E-2</v>
          </cell>
          <cell r="M50">
            <v>-1.8213605040406431</v>
          </cell>
          <cell r="N50" t="str">
            <v>*</v>
          </cell>
          <cell r="R50">
            <v>-1.5445784276149259</v>
          </cell>
          <cell r="V50">
            <v>10.7422488</v>
          </cell>
          <cell r="W50" t="str">
            <v>*</v>
          </cell>
          <cell r="X50">
            <v>0.96441631476642009</v>
          </cell>
          <cell r="Y50">
            <v>10.36</v>
          </cell>
        </row>
        <row r="51">
          <cell r="E51">
            <v>286853</v>
          </cell>
          <cell r="F51">
            <v>0</v>
          </cell>
          <cell r="G51">
            <v>0.22800000000000001</v>
          </cell>
          <cell r="H51">
            <v>-17.79</v>
          </cell>
          <cell r="I51">
            <v>0.22700000000000001</v>
          </cell>
          <cell r="J51">
            <v>0</v>
          </cell>
          <cell r="V51">
            <v>0</v>
          </cell>
          <cell r="X51">
            <v>0.96131798848980388</v>
          </cell>
        </row>
        <row r="52">
          <cell r="D52" t="str">
            <v>bl</v>
          </cell>
          <cell r="E52">
            <v>286854</v>
          </cell>
          <cell r="F52">
            <v>0</v>
          </cell>
          <cell r="G52">
            <v>0.22600000000000001</v>
          </cell>
          <cell r="H52">
            <v>-22.852</v>
          </cell>
          <cell r="I52">
            <v>0.22700000000000001</v>
          </cell>
          <cell r="J52">
            <v>0</v>
          </cell>
          <cell r="V52">
            <v>0</v>
          </cell>
          <cell r="X52">
            <v>0.96131798848980388</v>
          </cell>
        </row>
        <row r="53">
          <cell r="D53" t="str">
            <v>ali-j3</v>
          </cell>
          <cell r="E53">
            <v>286855</v>
          </cell>
          <cell r="F53">
            <v>0.999</v>
          </cell>
          <cell r="G53">
            <v>32.402000000000001</v>
          </cell>
          <cell r="H53">
            <v>-1.774</v>
          </cell>
          <cell r="I53">
            <v>0.22700000000000001</v>
          </cell>
          <cell r="J53">
            <v>0</v>
          </cell>
          <cell r="K53">
            <v>-1.7865158663558662</v>
          </cell>
          <cell r="L53">
            <v>-9.58642E-3</v>
          </cell>
          <cell r="M53">
            <v>-1.7961022863558662</v>
          </cell>
          <cell r="N53" t="str">
            <v>*</v>
          </cell>
          <cell r="R53">
            <v>-1.519320209930149</v>
          </cell>
          <cell r="V53">
            <v>10.7545608</v>
          </cell>
          <cell r="W53" t="str">
            <v>*</v>
          </cell>
          <cell r="X53">
            <v>0.96131798848980388</v>
          </cell>
          <cell r="Y53">
            <v>10.338552755347296</v>
          </cell>
        </row>
        <row r="54">
          <cell r="D54" t="str">
            <v>ali-j3</v>
          </cell>
          <cell r="E54">
            <v>286856</v>
          </cell>
          <cell r="F54">
            <v>1.026</v>
          </cell>
          <cell r="G54">
            <v>33.298999999999999</v>
          </cell>
          <cell r="H54">
            <v>-1.7270000000000001</v>
          </cell>
          <cell r="I54">
            <v>0.22700000000000001</v>
          </cell>
          <cell r="J54">
            <v>0</v>
          </cell>
          <cell r="K54">
            <v>-1.7388538038219641</v>
          </cell>
          <cell r="L54">
            <v>-1.415669E-2</v>
          </cell>
          <cell r="M54">
            <v>-1.7530104938219642</v>
          </cell>
          <cell r="N54" t="str">
            <v>*</v>
          </cell>
          <cell r="R54">
            <v>-1.476228417396247</v>
          </cell>
          <cell r="V54">
            <v>10.761445800000001</v>
          </cell>
          <cell r="W54" t="str">
            <v>*</v>
          </cell>
          <cell r="X54">
            <v>0.96131798848980388</v>
          </cell>
          <cell r="Y54">
            <v>10.345171429698048</v>
          </cell>
        </row>
        <row r="55">
          <cell r="D55" t="str">
            <v>L.Mugo.L.13</v>
          </cell>
          <cell r="E55">
            <v>286857</v>
          </cell>
          <cell r="F55">
            <v>3.0230000000000001</v>
          </cell>
          <cell r="G55">
            <v>14.515000000000001</v>
          </cell>
          <cell r="H55">
            <v>-1.3839999999999999</v>
          </cell>
          <cell r="I55">
            <v>0.22700000000000001</v>
          </cell>
          <cell r="J55">
            <v>0</v>
          </cell>
          <cell r="K55">
            <v>-1.405988241881299</v>
          </cell>
          <cell r="L55">
            <v>0.14613717000000001</v>
          </cell>
          <cell r="M55">
            <v>-1.259851071881299</v>
          </cell>
          <cell r="R55">
            <v>-0.9830689954555818</v>
          </cell>
          <cell r="V55">
            <v>1.5919832</v>
          </cell>
          <cell r="X55">
            <v>0.96131798848980388</v>
          </cell>
          <cell r="Y55">
            <v>1.5304020875335611</v>
          </cell>
        </row>
        <row r="56">
          <cell r="D56" t="str">
            <v>L.Mugo.L.14</v>
          </cell>
          <cell r="E56">
            <v>286858</v>
          </cell>
          <cell r="F56">
            <v>2.919</v>
          </cell>
          <cell r="G56">
            <v>11.087999999999999</v>
          </cell>
          <cell r="H56">
            <v>-0.92400000000000004</v>
          </cell>
          <cell r="I56">
            <v>0.22700000000000001</v>
          </cell>
          <cell r="J56">
            <v>0</v>
          </cell>
          <cell r="K56">
            <v>-0.94331203388269969</v>
          </cell>
          <cell r="L56">
            <v>0.17968964000000001</v>
          </cell>
          <cell r="M56">
            <v>-0.7636223938826997</v>
          </cell>
          <cell r="R56">
            <v>-0.48684031745698253</v>
          </cell>
          <cell r="V56">
            <v>1.2594666000000001</v>
          </cell>
          <cell r="X56">
            <v>0.96131798848980388</v>
          </cell>
          <cell r="Y56">
            <v>1.2107478984820925</v>
          </cell>
        </row>
        <row r="57">
          <cell r="D57" t="str">
            <v>L.Mugo.L.15</v>
          </cell>
          <cell r="E57">
            <v>286859</v>
          </cell>
          <cell r="F57">
            <v>3.0049999999999999</v>
          </cell>
          <cell r="G57">
            <v>10.35</v>
          </cell>
          <cell r="H57">
            <v>-6.048</v>
          </cell>
          <cell r="I57">
            <v>0.22700000000000001</v>
          </cell>
          <cell r="J57">
            <v>0</v>
          </cell>
          <cell r="K57">
            <v>-6.1836214560900924</v>
          </cell>
          <cell r="L57">
            <v>0.18648930999999999</v>
          </cell>
          <cell r="M57">
            <v>-5.9971321460900926</v>
          </cell>
          <cell r="R57">
            <v>-5.7203500696643754</v>
          </cell>
          <cell r="V57">
            <v>1.1418484</v>
          </cell>
          <cell r="X57">
            <v>0.96131798848980388</v>
          </cell>
          <cell r="Y57">
            <v>1.0976794070483009</v>
          </cell>
        </row>
        <row r="58">
          <cell r="D58" t="str">
            <v>D.Mugo.L.16</v>
          </cell>
          <cell r="E58">
            <v>286860</v>
          </cell>
          <cell r="F58">
            <v>2.9940000000000002</v>
          </cell>
          <cell r="G58">
            <v>13.54</v>
          </cell>
          <cell r="H58">
            <v>-0.17</v>
          </cell>
          <cell r="I58">
            <v>0.22700000000000001</v>
          </cell>
          <cell r="J58">
            <v>0</v>
          </cell>
          <cell r="K58">
            <v>-0.17289867047247054</v>
          </cell>
          <cell r="L58">
            <v>0.15639241000000001</v>
          </cell>
          <cell r="M58">
            <v>-1.650626047247053E-2</v>
          </cell>
          <cell r="R58">
            <v>0.26027581595324667</v>
          </cell>
          <cell r="V58">
            <v>1.4994794</v>
          </cell>
          <cell r="X58">
            <v>0.96131798848980388</v>
          </cell>
          <cell r="Y58">
            <v>1.4414765205898981</v>
          </cell>
        </row>
        <row r="59">
          <cell r="D59" t="str">
            <v>D.Mugo.L.17</v>
          </cell>
          <cell r="E59">
            <v>286861</v>
          </cell>
          <cell r="F59">
            <v>2.9319999999999999</v>
          </cell>
          <cell r="G59">
            <v>11.132999999999999</v>
          </cell>
          <cell r="H59">
            <v>-0.318</v>
          </cell>
          <cell r="I59">
            <v>0.22700000000000001</v>
          </cell>
          <cell r="J59">
            <v>0</v>
          </cell>
          <cell r="K59">
            <v>-0.32461892536218595</v>
          </cell>
          <cell r="L59">
            <v>0.18136168999999999</v>
          </cell>
          <cell r="M59">
            <v>-0.14325723536218596</v>
          </cell>
          <cell r="R59">
            <v>0.13352484106353121</v>
          </cell>
          <cell r="V59">
            <v>1.2589524000000001</v>
          </cell>
          <cell r="X59">
            <v>0.96131798848980388</v>
          </cell>
          <cell r="Y59">
            <v>1.2102535887724111</v>
          </cell>
        </row>
        <row r="60">
          <cell r="D60" t="str">
            <v>D.Mugo.L.18</v>
          </cell>
          <cell r="E60">
            <v>286862</v>
          </cell>
          <cell r="F60">
            <v>3.01</v>
          </cell>
          <cell r="G60">
            <v>11.002000000000001</v>
          </cell>
          <cell r="H60">
            <v>0.374</v>
          </cell>
          <cell r="I60">
            <v>0.22700000000000001</v>
          </cell>
          <cell r="J60">
            <v>0</v>
          </cell>
          <cell r="K60">
            <v>0.38187916473317868</v>
          </cell>
          <cell r="L60">
            <v>0.18113875000000002</v>
          </cell>
          <cell r="M60">
            <v>0.56301791473317864</v>
          </cell>
          <cell r="R60">
            <v>0.83979999115889581</v>
          </cell>
          <cell r="V60">
            <v>1.2119198</v>
          </cell>
          <cell r="X60">
            <v>0.96131798848980388</v>
          </cell>
          <cell r="Y60">
            <v>1.1650403043469655</v>
          </cell>
        </row>
        <row r="61">
          <cell r="D61" t="str">
            <v>H.Larix.B.1</v>
          </cell>
          <cell r="E61">
            <v>286863</v>
          </cell>
          <cell r="F61">
            <v>2.883</v>
          </cell>
          <cell r="G61">
            <v>3.1480000000000001</v>
          </cell>
          <cell r="H61">
            <v>0.81499999999999995</v>
          </cell>
          <cell r="I61">
            <v>0.22700000000000001</v>
          </cell>
          <cell r="J61">
            <v>0</v>
          </cell>
          <cell r="K61">
            <v>0.8783361862375898</v>
          </cell>
          <cell r="L61">
            <v>0.25560071000000001</v>
          </cell>
          <cell r="M61">
            <v>1.1339368962375898</v>
          </cell>
          <cell r="R61">
            <v>1.4107189726633069</v>
          </cell>
          <cell r="V61">
            <v>0.36196139999999999</v>
          </cell>
          <cell r="X61">
            <v>0.96131798848980388</v>
          </cell>
          <cell r="Y61">
            <v>0.3479600049589533</v>
          </cell>
        </row>
        <row r="62">
          <cell r="D62" t="str">
            <v>H.Larix.B.2</v>
          </cell>
          <cell r="E62">
            <v>286864</v>
          </cell>
          <cell r="F62">
            <v>2.964</v>
          </cell>
          <cell r="G62">
            <v>5.391</v>
          </cell>
          <cell r="H62">
            <v>2.59</v>
          </cell>
          <cell r="I62">
            <v>0.22700000000000001</v>
          </cell>
          <cell r="J62">
            <v>0</v>
          </cell>
          <cell r="K62">
            <v>2.7038516653756774</v>
          </cell>
          <cell r="L62">
            <v>0.23408700000000002</v>
          </cell>
          <cell r="M62">
            <v>2.9379386653756776</v>
          </cell>
          <cell r="R62">
            <v>3.2147207418013948</v>
          </cell>
          <cell r="V62">
            <v>0.60293549999999996</v>
          </cell>
          <cell r="X62">
            <v>0.96131798848980388</v>
          </cell>
          <cell r="Y62">
            <v>0.57961274204909408</v>
          </cell>
        </row>
        <row r="63">
          <cell r="D63" t="str">
            <v>H.Larix.B.3</v>
          </cell>
          <cell r="E63">
            <v>286865</v>
          </cell>
          <cell r="F63">
            <v>3.0910000000000002</v>
          </cell>
          <cell r="G63">
            <v>7.2590000000000003</v>
          </cell>
          <cell r="H63">
            <v>0.53500000000000003</v>
          </cell>
          <cell r="I63">
            <v>0.22700000000000001</v>
          </cell>
          <cell r="J63">
            <v>0</v>
          </cell>
          <cell r="K63">
            <v>0.55227033560864625</v>
          </cell>
          <cell r="L63">
            <v>0.21647474</v>
          </cell>
          <cell r="M63">
            <v>0.76874507560864624</v>
          </cell>
          <cell r="R63">
            <v>1.0455271520343634</v>
          </cell>
          <cell r="V63">
            <v>0.77857560000000003</v>
          </cell>
          <cell r="X63">
            <v>0.96131798848980388</v>
          </cell>
          <cell r="Y63">
            <v>0.74845872967924221</v>
          </cell>
        </row>
        <row r="64">
          <cell r="D64" t="str">
            <v>H.Larix.B.4</v>
          </cell>
          <cell r="E64">
            <v>286866</v>
          </cell>
          <cell r="F64">
            <v>3.0169999999999999</v>
          </cell>
          <cell r="G64">
            <v>1.8420000000000001</v>
          </cell>
          <cell r="H64">
            <v>-0.17799999999999999</v>
          </cell>
          <cell r="I64">
            <v>0.22700000000000001</v>
          </cell>
          <cell r="J64">
            <v>0</v>
          </cell>
          <cell r="K64">
            <v>-0.20301919504643964</v>
          </cell>
          <cell r="L64">
            <v>0.26875417000000001</v>
          </cell>
          <cell r="M64">
            <v>6.5734974953560371E-2</v>
          </cell>
          <cell r="R64">
            <v>0.34251705137927757</v>
          </cell>
          <cell r="V64">
            <v>0.20236680000000001</v>
          </cell>
          <cell r="X64">
            <v>0.96131798848980388</v>
          </cell>
          <cell r="Y64">
            <v>0.19453884511311845</v>
          </cell>
        </row>
        <row r="65">
          <cell r="D65" t="str">
            <v>H.Larix.B.5</v>
          </cell>
          <cell r="E65">
            <v>286867</v>
          </cell>
          <cell r="F65">
            <v>3.02</v>
          </cell>
          <cell r="G65">
            <v>3.8180000000000001</v>
          </cell>
          <cell r="H65">
            <v>-2.59</v>
          </cell>
          <cell r="I65">
            <v>0.22700000000000001</v>
          </cell>
          <cell r="J65">
            <v>0</v>
          </cell>
          <cell r="K65">
            <v>-2.7537231968810914</v>
          </cell>
          <cell r="L65">
            <v>0.24902398000000001</v>
          </cell>
          <cell r="M65">
            <v>-2.5046992168810913</v>
          </cell>
          <cell r="R65">
            <v>-2.2279171404553741</v>
          </cell>
          <cell r="V65">
            <v>0.4190739</v>
          </cell>
          <cell r="X65">
            <v>0.96131798848980388</v>
          </cell>
          <cell r="Y65">
            <v>0.40286327857657722</v>
          </cell>
        </row>
        <row r="66">
          <cell r="D66" t="str">
            <v>M.Larix.B.6</v>
          </cell>
          <cell r="E66">
            <v>286868</v>
          </cell>
          <cell r="F66">
            <v>2.8319999999999999</v>
          </cell>
          <cell r="G66">
            <v>3.2109999999999999</v>
          </cell>
          <cell r="H66">
            <v>0.63900000000000001</v>
          </cell>
          <cell r="I66">
            <v>0.22700000000000001</v>
          </cell>
          <cell r="J66">
            <v>0</v>
          </cell>
          <cell r="K66">
            <v>0.68761025469168902</v>
          </cell>
          <cell r="L66">
            <v>0.2552663</v>
          </cell>
          <cell r="M66">
            <v>0.94287655469168907</v>
          </cell>
          <cell r="R66">
            <v>1.2196586311174062</v>
          </cell>
          <cell r="V66">
            <v>0.37579240000000003</v>
          </cell>
          <cell r="X66">
            <v>0.96131798848980388</v>
          </cell>
          <cell r="Y66">
            <v>0.36125599405775582</v>
          </cell>
        </row>
        <row r="67">
          <cell r="D67" t="str">
            <v>M.Larix.B.7</v>
          </cell>
          <cell r="E67">
            <v>286869</v>
          </cell>
          <cell r="F67">
            <v>2.927</v>
          </cell>
          <cell r="G67">
            <v>3.2490000000000001</v>
          </cell>
          <cell r="H67">
            <v>-2.4129999999999998</v>
          </cell>
          <cell r="I67">
            <v>0.22700000000000001</v>
          </cell>
          <cell r="J67">
            <v>0</v>
          </cell>
          <cell r="K67">
            <v>-2.5942544672402379</v>
          </cell>
          <cell r="L67">
            <v>0.25482041999999999</v>
          </cell>
          <cell r="M67">
            <v>-2.3394340472402377</v>
          </cell>
          <cell r="R67">
            <v>-2.0626519708145206</v>
          </cell>
          <cell r="V67">
            <v>0.36796180000000001</v>
          </cell>
          <cell r="X67">
            <v>0.96131798848980388</v>
          </cell>
          <cell r="Y67">
            <v>0.3537282974170875</v>
          </cell>
        </row>
        <row r="68">
          <cell r="D68" t="str">
            <v>M.Larix.B.8</v>
          </cell>
          <cell r="E68">
            <v>286870</v>
          </cell>
          <cell r="F68">
            <v>3.044</v>
          </cell>
          <cell r="G68">
            <v>4.1779999999999999</v>
          </cell>
          <cell r="H68">
            <v>-2.2519999999999998</v>
          </cell>
          <cell r="I68">
            <v>0.22700000000000001</v>
          </cell>
          <cell r="J68">
            <v>0</v>
          </cell>
          <cell r="K68">
            <v>-2.3813859782333582</v>
          </cell>
          <cell r="L68">
            <v>0.24556841000000001</v>
          </cell>
          <cell r="M68">
            <v>-2.135817568233358</v>
          </cell>
          <cell r="R68">
            <v>-1.8590354918076408</v>
          </cell>
          <cell r="V68">
            <v>0.45503080000000001</v>
          </cell>
          <cell r="X68">
            <v>0.96131798848980388</v>
          </cell>
          <cell r="Y68">
            <v>0.43742929335690628</v>
          </cell>
        </row>
        <row r="69">
          <cell r="D69" t="str">
            <v>M.Larix.B.9</v>
          </cell>
          <cell r="E69">
            <v>286871</v>
          </cell>
          <cell r="F69">
            <v>2.9350000000000001</v>
          </cell>
          <cell r="G69">
            <v>3.3849999999999998</v>
          </cell>
          <cell r="H69">
            <v>-2.4209999999999998</v>
          </cell>
          <cell r="I69">
            <v>0.22700000000000001</v>
          </cell>
          <cell r="J69">
            <v>0</v>
          </cell>
          <cell r="K69">
            <v>-2.5950237492083592</v>
          </cell>
          <cell r="L69">
            <v>0.25292543000000001</v>
          </cell>
          <cell r="M69">
            <v>-2.3420983192083593</v>
          </cell>
          <cell r="R69">
            <v>-2.0653162427826421</v>
          </cell>
          <cell r="V69">
            <v>0.38226880000000002</v>
          </cell>
          <cell r="X69">
            <v>0.96131798848980388</v>
          </cell>
          <cell r="Y69">
            <v>0.36748187387841114</v>
          </cell>
        </row>
        <row r="70">
          <cell r="D70" t="str">
            <v>ali-j3</v>
          </cell>
          <cell r="E70">
            <v>286872</v>
          </cell>
          <cell r="F70">
            <v>0.98799999999999999</v>
          </cell>
          <cell r="G70">
            <v>32.328000000000003</v>
          </cell>
          <cell r="H70">
            <v>-1.7609999999999999</v>
          </cell>
          <cell r="I70">
            <v>0.22700000000000001</v>
          </cell>
          <cell r="J70">
            <v>0</v>
          </cell>
          <cell r="K70">
            <v>-1.7734527896327215</v>
          </cell>
          <cell r="L70">
            <v>-2.4523399999999999E-3</v>
          </cell>
          <cell r="M70">
            <v>-1.7759051296327215</v>
          </cell>
          <cell r="N70" t="str">
            <v>*</v>
          </cell>
          <cell r="O70">
            <v>-1.7867820764257172</v>
          </cell>
          <cell r="P70">
            <v>-1.51</v>
          </cell>
          <cell r="Q70">
            <v>0.27678207642571717</v>
          </cell>
          <cell r="R70">
            <v>-1.4991230532070043</v>
          </cell>
          <cell r="S70">
            <v>-1.51</v>
          </cell>
          <cell r="T70">
            <v>2.520874883027566E-2</v>
          </cell>
          <cell r="U70">
            <v>-1.51</v>
          </cell>
          <cell r="V70">
            <v>10.849228800000001</v>
          </cell>
          <cell r="W70">
            <v>10.776871049999999</v>
          </cell>
          <cell r="X70">
            <v>0.96131798848980388</v>
          </cell>
          <cell r="Y70">
            <v>10.42955880668165</v>
          </cell>
        </row>
        <row r="73">
          <cell r="D73" t="str">
            <v>ali-j3 [Ref]</v>
          </cell>
          <cell r="E73">
            <v>286873</v>
          </cell>
          <cell r="F73">
            <v>1.028</v>
          </cell>
          <cell r="G73">
            <v>33.662999999999997</v>
          </cell>
          <cell r="H73">
            <v>-1.7769999999999999</v>
          </cell>
          <cell r="I73">
            <v>5.3499999999999999E-2</v>
          </cell>
          <cell r="J73">
            <v>0</v>
          </cell>
          <cell r="K73">
            <v>-1.7798286496377511</v>
          </cell>
          <cell r="L73">
            <v>0</v>
          </cell>
          <cell r="M73">
            <v>-1.7798286496377511</v>
          </cell>
          <cell r="N73" t="str">
            <v>*</v>
          </cell>
          <cell r="R73">
            <v>-1.5615171650949564</v>
          </cell>
          <cell r="V73">
            <v>10.36</v>
          </cell>
          <cell r="W73" t="str">
            <v>ref.</v>
          </cell>
        </row>
        <row r="74">
          <cell r="D74" t="str">
            <v>M.Larix.B.10</v>
          </cell>
          <cell r="E74">
            <v>286874</v>
          </cell>
          <cell r="F74">
            <v>2.88</v>
          </cell>
          <cell r="G74">
            <v>2.2989999999999999</v>
          </cell>
          <cell r="H74">
            <v>-5.4340000000000002</v>
          </cell>
          <cell r="I74">
            <v>5.3499999999999999E-2</v>
          </cell>
          <cell r="J74">
            <v>0</v>
          </cell>
          <cell r="K74">
            <v>-5.5634673792028506</v>
          </cell>
          <cell r="L74">
            <v>0.27834059</v>
          </cell>
          <cell r="M74">
            <v>-5.2851267892028506</v>
          </cell>
          <cell r="R74">
            <v>-5.0668153046600555</v>
          </cell>
          <cell r="V74">
            <v>0.25242419999999999</v>
          </cell>
          <cell r="X74">
            <v>1.0621259554543185</v>
          </cell>
          <cell r="Y74">
            <v>0.26810629460479196</v>
          </cell>
        </row>
        <row r="75">
          <cell r="D75" t="str">
            <v>L.Larix.B.11</v>
          </cell>
          <cell r="E75">
            <v>286875</v>
          </cell>
          <cell r="F75">
            <v>3.048</v>
          </cell>
          <cell r="G75">
            <v>2.7759999999999998</v>
          </cell>
          <cell r="H75">
            <v>-3.601</v>
          </cell>
          <cell r="I75">
            <v>5.3499999999999999E-2</v>
          </cell>
          <cell r="J75">
            <v>0</v>
          </cell>
          <cell r="K75">
            <v>-3.6717634527089076</v>
          </cell>
          <cell r="L75">
            <v>0.27388179000000001</v>
          </cell>
          <cell r="M75">
            <v>-3.3978816627089077</v>
          </cell>
          <cell r="R75">
            <v>-3.179570178166113</v>
          </cell>
          <cell r="V75">
            <v>0.28806280000000001</v>
          </cell>
          <cell r="X75">
            <v>1.0621259554543185</v>
          </cell>
          <cell r="Y75">
            <v>0.30595897668084626</v>
          </cell>
        </row>
        <row r="76">
          <cell r="D76" t="str">
            <v xml:space="preserve">caf-j3 </v>
          </cell>
          <cell r="E76">
            <v>286876</v>
          </cell>
          <cell r="F76">
            <v>0.375</v>
          </cell>
          <cell r="G76">
            <v>34.238</v>
          </cell>
          <cell r="H76">
            <v>-15.731999999999999</v>
          </cell>
          <cell r="I76">
            <v>5.3499999999999999E-2</v>
          </cell>
          <cell r="J76">
            <v>0</v>
          </cell>
          <cell r="K76">
            <v>-15.756621158712282</v>
          </cell>
          <cell r="L76">
            <v>9.0290700000000002E-3</v>
          </cell>
          <cell r="M76">
            <v>-15.747592088712281</v>
          </cell>
          <cell r="R76">
            <v>-15.529280604169486</v>
          </cell>
          <cell r="U76">
            <v>-15.46</v>
          </cell>
          <cell r="V76">
            <v>28.883151699999999</v>
          </cell>
          <cell r="X76">
            <v>1.0621259554543185</v>
          </cell>
          <cell r="Y76">
            <v>30.677545095894523</v>
          </cell>
        </row>
        <row r="77">
          <cell r="D77" t="str">
            <v>L.Larix.B.12</v>
          </cell>
          <cell r="E77">
            <v>286877</v>
          </cell>
          <cell r="F77">
            <v>2.8639999999999999</v>
          </cell>
          <cell r="G77">
            <v>3.5270000000000001</v>
          </cell>
          <cell r="H77">
            <v>0.222</v>
          </cell>
          <cell r="I77">
            <v>5.3499999999999999E-2</v>
          </cell>
          <cell r="J77">
            <v>0</v>
          </cell>
          <cell r="K77">
            <v>0.22541931769108969</v>
          </cell>
          <cell r="L77">
            <v>0.26708211999999998</v>
          </cell>
          <cell r="M77">
            <v>0.49250143769108967</v>
          </cell>
          <cell r="R77">
            <v>0.71081292223388437</v>
          </cell>
          <cell r="V77">
            <v>0.38952490000000001</v>
          </cell>
          <cell r="X77">
            <v>1.0621259554543185</v>
          </cell>
          <cell r="Y77">
            <v>0.41372450658574789</v>
          </cell>
        </row>
        <row r="78">
          <cell r="D78" t="str">
            <v>L.Larix.B.13</v>
          </cell>
          <cell r="E78">
            <v>286878</v>
          </cell>
          <cell r="F78">
            <v>2.9209999999999998</v>
          </cell>
          <cell r="G78">
            <v>1.5880000000000001</v>
          </cell>
          <cell r="H78">
            <v>-0.97699999999999998</v>
          </cell>
          <cell r="I78">
            <v>5.3499999999999999E-2</v>
          </cell>
          <cell r="J78">
            <v>0</v>
          </cell>
          <cell r="K78">
            <v>-1.0110628869338547</v>
          </cell>
          <cell r="L78">
            <v>0.28580907999999999</v>
          </cell>
          <cell r="M78">
            <v>-0.72525380693385477</v>
          </cell>
          <cell r="R78">
            <v>-0.50694232239106007</v>
          </cell>
          <cell r="V78">
            <v>0.17193729999999999</v>
          </cell>
          <cell r="X78">
            <v>1.0621259554543185</v>
          </cell>
          <cell r="Y78">
            <v>0.1826190690407358</v>
          </cell>
        </row>
        <row r="79">
          <cell r="D79" t="str">
            <v>L.Larix.B.14</v>
          </cell>
          <cell r="E79">
            <v>286879</v>
          </cell>
          <cell r="F79">
            <v>2.9049999999999998</v>
          </cell>
          <cell r="G79">
            <v>3.524</v>
          </cell>
          <cell r="H79">
            <v>0.64100000000000001</v>
          </cell>
          <cell r="I79">
            <v>5.3499999999999999E-2</v>
          </cell>
          <cell r="J79">
            <v>0</v>
          </cell>
          <cell r="K79">
            <v>0.6508814291888777</v>
          </cell>
          <cell r="L79">
            <v>0.26697065000000003</v>
          </cell>
          <cell r="M79">
            <v>0.91785207918887779</v>
          </cell>
          <cell r="R79">
            <v>1.1361635637316725</v>
          </cell>
          <cell r="V79">
            <v>0.38374350000000002</v>
          </cell>
          <cell r="X79">
            <v>1.0621259554543185</v>
          </cell>
          <cell r="Y79">
            <v>0.40758393158688433</v>
          </cell>
        </row>
        <row r="80">
          <cell r="D80" t="str">
            <v>L.Larix.B.15</v>
          </cell>
          <cell r="E80">
            <v>286880</v>
          </cell>
          <cell r="F80">
            <v>3.0950000000000002</v>
          </cell>
          <cell r="G80">
            <v>3.448</v>
          </cell>
          <cell r="H80">
            <v>0.20699999999999999</v>
          </cell>
          <cell r="I80">
            <v>5.3499999999999999E-2</v>
          </cell>
          <cell r="J80">
            <v>0</v>
          </cell>
          <cell r="K80">
            <v>0.21026248342907644</v>
          </cell>
          <cell r="L80">
            <v>0.26797388</v>
          </cell>
          <cell r="M80">
            <v>0.47823636342907644</v>
          </cell>
          <cell r="R80">
            <v>0.69654784797187119</v>
          </cell>
          <cell r="V80">
            <v>0.352323</v>
          </cell>
          <cell r="X80">
            <v>1.0621259554543185</v>
          </cell>
          <cell r="Y80">
            <v>0.3742114030035319</v>
          </cell>
        </row>
        <row r="81">
          <cell r="D81" t="str">
            <v>D.Larix.B.16</v>
          </cell>
          <cell r="E81">
            <v>286881</v>
          </cell>
          <cell r="F81">
            <v>3.0539999999999998</v>
          </cell>
          <cell r="G81">
            <v>5.508</v>
          </cell>
          <cell r="H81">
            <v>1.591</v>
          </cell>
          <cell r="I81">
            <v>5.3499999999999999E-2</v>
          </cell>
          <cell r="J81">
            <v>0</v>
          </cell>
          <cell r="K81">
            <v>1.6066051883765697</v>
          </cell>
          <cell r="L81">
            <v>0.24768634</v>
          </cell>
          <cell r="M81">
            <v>1.8542915283765697</v>
          </cell>
          <cell r="R81">
            <v>2.0726030129193642</v>
          </cell>
          <cell r="V81">
            <v>0.5704882</v>
          </cell>
          <cell r="X81">
            <v>1.0621259554543185</v>
          </cell>
          <cell r="Y81">
            <v>0.6059303245004144</v>
          </cell>
        </row>
        <row r="82">
          <cell r="D82" t="str">
            <v>D.Larix.B.17</v>
          </cell>
          <cell r="E82">
            <v>286882</v>
          </cell>
          <cell r="F82">
            <v>2.8450000000000002</v>
          </cell>
          <cell r="G82">
            <v>6.9169999999999998</v>
          </cell>
          <cell r="H82">
            <v>2.1019999999999999</v>
          </cell>
          <cell r="I82">
            <v>5.3499999999999999E-2</v>
          </cell>
          <cell r="J82">
            <v>0</v>
          </cell>
          <cell r="K82">
            <v>2.11838478910177</v>
          </cell>
          <cell r="L82">
            <v>0.23587052</v>
          </cell>
          <cell r="M82">
            <v>2.3542553091017702</v>
          </cell>
          <cell r="R82">
            <v>2.5725667936445649</v>
          </cell>
          <cell r="V82">
            <v>0.76912959999999997</v>
          </cell>
          <cell r="X82">
            <v>1.0621259554543185</v>
          </cell>
          <cell r="Y82">
            <v>0.81691251126819775</v>
          </cell>
        </row>
        <row r="83">
          <cell r="D83" t="str">
            <v>D.Larix.B.18</v>
          </cell>
          <cell r="E83">
            <v>286883</v>
          </cell>
          <cell r="F83">
            <v>3.0019999999999998</v>
          </cell>
          <cell r="G83">
            <v>8.8260000000000005</v>
          </cell>
          <cell r="H83">
            <v>2.363</v>
          </cell>
          <cell r="I83">
            <v>5.3499999999999999E-2</v>
          </cell>
          <cell r="J83">
            <v>0</v>
          </cell>
          <cell r="K83">
            <v>2.3774110002849813</v>
          </cell>
          <cell r="L83">
            <v>0.21625179999999999</v>
          </cell>
          <cell r="M83">
            <v>2.5936628002849815</v>
          </cell>
          <cell r="R83">
            <v>2.8119742848277762</v>
          </cell>
          <cell r="V83">
            <v>0.93010780000000004</v>
          </cell>
          <cell r="X83">
            <v>1.0621259554543185</v>
          </cell>
          <cell r="Y83">
            <v>0.98789163575051431</v>
          </cell>
        </row>
        <row r="84">
          <cell r="D84" t="str">
            <v>ali-j3</v>
          </cell>
          <cell r="E84">
            <v>286884</v>
          </cell>
          <cell r="F84">
            <v>1.022</v>
          </cell>
          <cell r="G84">
            <v>31.891999999999999</v>
          </cell>
          <cell r="H84">
            <v>-1.6859999999999999</v>
          </cell>
          <cell r="I84">
            <v>5.3499999999999999E-2</v>
          </cell>
          <cell r="J84">
            <v>0</v>
          </cell>
          <cell r="K84">
            <v>-1.6888330794478383</v>
          </cell>
          <cell r="L84">
            <v>1.2038760000000001E-2</v>
          </cell>
          <cell r="M84">
            <v>-1.6767943194478383</v>
          </cell>
          <cell r="N84" t="str">
            <v>*</v>
          </cell>
          <cell r="O84">
            <v>-1.7283114845427947</v>
          </cell>
          <cell r="P84">
            <v>-1.51</v>
          </cell>
          <cell r="Q84">
            <v>0.2183114845427947</v>
          </cell>
          <cell r="R84">
            <v>-1.4584828349050436</v>
          </cell>
          <cell r="S84">
            <v>-1.51</v>
          </cell>
          <cell r="T84">
            <v>7.2856273572301164E-2</v>
          </cell>
          <cell r="U84">
            <v>-1.51</v>
          </cell>
          <cell r="V84">
            <v>9.3415333</v>
          </cell>
          <cell r="W84" t="str">
            <v>*</v>
          </cell>
          <cell r="X84">
            <v>1.0621259554543185</v>
          </cell>
          <cell r="Y84">
            <v>9.9218849816708339</v>
          </cell>
        </row>
        <row r="85">
          <cell r="L85">
            <v>0.29996577000000002</v>
          </cell>
        </row>
        <row r="86">
          <cell r="D86" t="str">
            <v>ali-j3</v>
          </cell>
          <cell r="E86">
            <v>286886</v>
          </cell>
          <cell r="F86">
            <v>0.94099999999999995</v>
          </cell>
          <cell r="G86">
            <v>29.654</v>
          </cell>
          <cell r="H86">
            <v>-1.321</v>
          </cell>
          <cell r="I86">
            <v>5.3499999999999999E-2</v>
          </cell>
          <cell r="J86">
            <v>0</v>
          </cell>
          <cell r="K86">
            <v>-1.3233875779125353</v>
          </cell>
          <cell r="L86">
            <v>3.1434540000000004E-2</v>
          </cell>
          <cell r="M86">
            <v>-1.2919530379125352</v>
          </cell>
          <cell r="R86">
            <v>-1.4879469385452515</v>
          </cell>
          <cell r="V86">
            <v>9.9693366000000001</v>
          </cell>
          <cell r="X86">
            <v>1.0621259554543185</v>
          </cell>
          <cell r="Y86">
            <v>10.588691161520707</v>
          </cell>
        </row>
        <row r="87">
          <cell r="D87" t="str">
            <v>bl</v>
          </cell>
          <cell r="E87">
            <v>286887</v>
          </cell>
          <cell r="F87">
            <v>0</v>
          </cell>
          <cell r="G87">
            <v>4.7E-2</v>
          </cell>
          <cell r="H87">
            <v>0</v>
          </cell>
          <cell r="I87">
            <v>5.3499999999999999E-2</v>
          </cell>
          <cell r="J87">
            <v>0</v>
          </cell>
          <cell r="N87" t="str">
            <v>*</v>
          </cell>
          <cell r="V87">
            <v>0</v>
          </cell>
          <cell r="W87" t="str">
            <v>*</v>
          </cell>
          <cell r="X87">
            <v>1.0621259554543185</v>
          </cell>
        </row>
        <row r="88">
          <cell r="D88" t="str">
            <v>bl</v>
          </cell>
          <cell r="E88">
            <v>286888</v>
          </cell>
          <cell r="F88">
            <v>0</v>
          </cell>
          <cell r="G88">
            <v>0.06</v>
          </cell>
          <cell r="H88">
            <v>0</v>
          </cell>
          <cell r="I88">
            <v>5.3499999999999999E-2</v>
          </cell>
          <cell r="J88">
            <v>0</v>
          </cell>
          <cell r="V88">
            <v>0</v>
          </cell>
          <cell r="X88">
            <v>1.0621259554543185</v>
          </cell>
        </row>
        <row r="89">
          <cell r="D89" t="str">
            <v>ali-j3</v>
          </cell>
          <cell r="E89">
            <v>286889</v>
          </cell>
          <cell r="F89">
            <v>1.028</v>
          </cell>
          <cell r="G89">
            <v>31.925999999999998</v>
          </cell>
          <cell r="H89">
            <v>-1.4650000000000001</v>
          </cell>
          <cell r="I89">
            <v>5.3499999999999999E-2</v>
          </cell>
          <cell r="J89">
            <v>0</v>
          </cell>
          <cell r="K89">
            <v>-1.4674590948309674</v>
          </cell>
          <cell r="L89">
            <v>8.4717200000000003E-3</v>
          </cell>
          <cell r="M89">
            <v>-1.4589873748309674</v>
          </cell>
          <cell r="R89">
            <v>-1.6549812754636837</v>
          </cell>
          <cell r="V89">
            <v>9.8251138000000005</v>
          </cell>
          <cell r="X89">
            <v>1.0621259554543185</v>
          </cell>
          <cell r="Y89">
            <v>10.435508382272412</v>
          </cell>
        </row>
        <row r="90">
          <cell r="D90" t="str">
            <v>ali-j3</v>
          </cell>
          <cell r="E90">
            <v>286890</v>
          </cell>
          <cell r="F90">
            <v>0.996</v>
          </cell>
          <cell r="G90">
            <v>30.911000000000001</v>
          </cell>
          <cell r="H90">
            <v>-1.224</v>
          </cell>
          <cell r="I90">
            <v>5.3499999999999999E-2</v>
          </cell>
          <cell r="J90">
            <v>0</v>
          </cell>
          <cell r="K90">
            <v>-1.2261221421048367</v>
          </cell>
          <cell r="L90">
            <v>1.8949899999999999E-2</v>
          </cell>
          <cell r="M90">
            <v>-1.2071722421048368</v>
          </cell>
          <cell r="N90" t="str">
            <v>*</v>
          </cell>
          <cell r="R90">
            <v>-1.403166142737553</v>
          </cell>
          <cell r="V90">
            <v>9.8184105000000006</v>
          </cell>
          <cell r="W90" t="str">
            <v>*</v>
          </cell>
          <cell r="X90">
            <v>1.0621259554543185</v>
          </cell>
          <cell r="Y90">
            <v>10.428388633355214</v>
          </cell>
        </row>
        <row r="91">
          <cell r="D91" t="str">
            <v>H.Larix.L.1</v>
          </cell>
          <cell r="E91">
            <v>286891</v>
          </cell>
          <cell r="F91">
            <v>2.851</v>
          </cell>
          <cell r="G91">
            <v>20.292999999999999</v>
          </cell>
          <cell r="H91">
            <v>2.2229999999999999</v>
          </cell>
          <cell r="I91">
            <v>5.3499999999999999E-2</v>
          </cell>
          <cell r="J91">
            <v>0</v>
          </cell>
          <cell r="K91">
            <v>2.2288761580078558</v>
          </cell>
          <cell r="L91">
            <v>0.10166064</v>
          </cell>
          <cell r="M91">
            <v>2.3305367980078557</v>
          </cell>
          <cell r="N91" t="str">
            <v>*</v>
          </cell>
          <cell r="R91">
            <v>2.1345428973751392</v>
          </cell>
          <cell r="V91">
            <v>2.2518372000000002</v>
          </cell>
          <cell r="W91" t="str">
            <v>*</v>
          </cell>
          <cell r="X91">
            <v>1.0621259554543185</v>
          </cell>
          <cell r="Y91">
            <v>2.3917347375775777</v>
          </cell>
        </row>
        <row r="92">
          <cell r="D92" t="str">
            <v>H.Larix.L.2</v>
          </cell>
          <cell r="E92">
            <v>286892</v>
          </cell>
          <cell r="F92">
            <v>2.968</v>
          </cell>
          <cell r="G92">
            <v>23.946999999999999</v>
          </cell>
          <cell r="H92">
            <v>3.8330000000000002</v>
          </cell>
          <cell r="I92">
            <v>5.3499999999999999E-2</v>
          </cell>
          <cell r="J92">
            <v>0</v>
          </cell>
          <cell r="K92">
            <v>3.8415824805909562</v>
          </cell>
          <cell r="L92">
            <v>6.4987009999999998E-2</v>
          </cell>
          <cell r="M92">
            <v>3.906569490590956</v>
          </cell>
          <cell r="R92">
            <v>3.71057558995824</v>
          </cell>
          <cell r="V92">
            <v>2.5525939000000002</v>
          </cell>
          <cell r="X92">
            <v>1.0621259554543185</v>
          </cell>
          <cell r="Y92">
            <v>2.7111762349243653</v>
          </cell>
        </row>
        <row r="93">
          <cell r="D93" t="str">
            <v>H.Larix.L.3</v>
          </cell>
          <cell r="E93">
            <v>286893</v>
          </cell>
          <cell r="F93">
            <v>3.0249999999999999</v>
          </cell>
          <cell r="G93">
            <v>21.459</v>
          </cell>
          <cell r="H93">
            <v>2.4660000000000002</v>
          </cell>
          <cell r="I93">
            <v>5.3499999999999999E-2</v>
          </cell>
          <cell r="J93">
            <v>0</v>
          </cell>
          <cell r="K93">
            <v>2.4721634159445003</v>
          </cell>
          <cell r="L93">
            <v>8.8618650000000007E-2</v>
          </cell>
          <cell r="M93">
            <v>2.5607820659445002</v>
          </cell>
          <cell r="R93">
            <v>2.3647881653117837</v>
          </cell>
          <cell r="V93">
            <v>2.2443133</v>
          </cell>
          <cell r="X93">
            <v>1.0621259554543185</v>
          </cell>
          <cell r="Y93">
            <v>2.3837434081013344</v>
          </cell>
        </row>
        <row r="94">
          <cell r="D94" t="str">
            <v>H.Larix.L.4</v>
          </cell>
          <cell r="E94">
            <v>286894</v>
          </cell>
          <cell r="F94">
            <v>2.8540000000000001</v>
          </cell>
          <cell r="G94">
            <v>18.738</v>
          </cell>
          <cell r="H94">
            <v>0.16500000000000001</v>
          </cell>
          <cell r="I94">
            <v>5.3499999999999999E-2</v>
          </cell>
          <cell r="J94">
            <v>0</v>
          </cell>
          <cell r="K94">
            <v>0.16547245042682437</v>
          </cell>
          <cell r="L94">
            <v>0.11838114</v>
          </cell>
          <cell r="M94">
            <v>0.28385359042682434</v>
          </cell>
          <cell r="R94">
            <v>8.7859689794108076E-2</v>
          </cell>
          <cell r="V94">
            <v>2.0770843000000001</v>
          </cell>
          <cell r="X94">
            <v>1.0621259554543185</v>
          </cell>
          <cell r="Y94">
            <v>2.2061251466966647</v>
          </cell>
        </row>
        <row r="95">
          <cell r="D95" t="str">
            <v>H.Larix.L.5</v>
          </cell>
          <cell r="E95">
            <v>286895</v>
          </cell>
          <cell r="F95">
            <v>2.99</v>
          </cell>
          <cell r="G95">
            <v>19.994</v>
          </cell>
          <cell r="H95">
            <v>-0.65</v>
          </cell>
          <cell r="I95">
            <v>5.3499999999999999E-2</v>
          </cell>
          <cell r="J95">
            <v>0</v>
          </cell>
          <cell r="K95">
            <v>-0.65174393821619314</v>
          </cell>
          <cell r="L95">
            <v>0.10377857</v>
          </cell>
          <cell r="M95">
            <v>-0.54796536821619313</v>
          </cell>
          <cell r="R95">
            <v>-0.74395926884890939</v>
          </cell>
          <cell r="V95">
            <v>2.1154714000000001</v>
          </cell>
          <cell r="X95">
            <v>1.0621259554543185</v>
          </cell>
          <cell r="Y95">
            <v>2.246897081961285</v>
          </cell>
        </row>
        <row r="96">
          <cell r="D96" t="str">
            <v>M.Larix.L.6</v>
          </cell>
          <cell r="E96">
            <v>286896</v>
          </cell>
          <cell r="F96">
            <v>2.968</v>
          </cell>
          <cell r="G96">
            <v>21.83</v>
          </cell>
          <cell r="H96">
            <v>0.52800000000000002</v>
          </cell>
          <cell r="I96">
            <v>5.3499999999999999E-2</v>
          </cell>
          <cell r="J96">
            <v>0</v>
          </cell>
          <cell r="K96">
            <v>0.52929717815075883</v>
          </cell>
          <cell r="L96">
            <v>8.6166309999999996E-2</v>
          </cell>
          <cell r="M96">
            <v>0.6154634881507588</v>
          </cell>
          <cell r="R96">
            <v>0.41946958751804253</v>
          </cell>
          <cell r="V96">
            <v>2.3269012999999998</v>
          </cell>
          <cell r="X96">
            <v>1.0621259554543185</v>
          </cell>
          <cell r="Y96">
            <v>2.4714622665103958</v>
          </cell>
        </row>
        <row r="97">
          <cell r="D97" t="str">
            <v>M.Larix.L.7</v>
          </cell>
          <cell r="E97">
            <v>286897</v>
          </cell>
          <cell r="F97">
            <v>3.0390000000000001</v>
          </cell>
          <cell r="G97">
            <v>32.054000000000002</v>
          </cell>
          <cell r="H97">
            <v>-2.11</v>
          </cell>
          <cell r="I97">
            <v>5.3499999999999999E-2</v>
          </cell>
          <cell r="J97">
            <v>0</v>
          </cell>
          <cell r="K97">
            <v>-2.1135276011312318</v>
          </cell>
          <cell r="L97">
            <v>-2.5415159999999999E-2</v>
          </cell>
          <cell r="M97">
            <v>-2.1389427611312319</v>
          </cell>
          <cell r="R97">
            <v>-2.3349366617639484</v>
          </cell>
          <cell r="V97">
            <v>3.3368584999999999</v>
          </cell>
          <cell r="X97">
            <v>1.0621259554543185</v>
          </cell>
          <cell r="Y97">
            <v>3.5441640225283639</v>
          </cell>
        </row>
        <row r="98">
          <cell r="D98" t="str">
            <v>M.Larix.L.8</v>
          </cell>
          <cell r="E98">
            <v>286898</v>
          </cell>
          <cell r="F98">
            <v>2.899</v>
          </cell>
          <cell r="G98">
            <v>22.806000000000001</v>
          </cell>
          <cell r="H98">
            <v>-2.0510000000000002</v>
          </cell>
          <cell r="I98">
            <v>5.3499999999999999E-2</v>
          </cell>
          <cell r="J98">
            <v>0</v>
          </cell>
          <cell r="K98">
            <v>-2.0558227008021097</v>
          </cell>
          <cell r="L98">
            <v>7.7806059999999996E-2</v>
          </cell>
          <cell r="M98">
            <v>-1.9780166408021098</v>
          </cell>
          <cell r="R98">
            <v>-2.1740105414348259</v>
          </cell>
          <cell r="V98">
            <v>2.4887537000000002</v>
          </cell>
          <cell r="X98">
            <v>1.0621259554543185</v>
          </cell>
          <cell r="Y98">
            <v>2.6433699015029708</v>
          </cell>
        </row>
        <row r="99">
          <cell r="D99" t="str">
            <v>M.Larix.L.9</v>
          </cell>
          <cell r="E99">
            <v>286899</v>
          </cell>
          <cell r="F99">
            <v>2.89</v>
          </cell>
          <cell r="G99">
            <v>21.280999999999999</v>
          </cell>
          <cell r="H99">
            <v>-1.74</v>
          </cell>
          <cell r="I99">
            <v>5.3499999999999999E-2</v>
          </cell>
          <cell r="J99">
            <v>0</v>
          </cell>
          <cell r="K99">
            <v>-1.7443853491932635</v>
          </cell>
          <cell r="L99">
            <v>9.2408630000000005E-2</v>
          </cell>
          <cell r="M99">
            <v>-1.6519767191932635</v>
          </cell>
          <cell r="R99">
            <v>-1.8479706198259798</v>
          </cell>
          <cell r="V99">
            <v>2.3295868999999998</v>
          </cell>
          <cell r="X99">
            <v>1.0621259554543185</v>
          </cell>
          <cell r="Y99">
            <v>2.4743147119763638</v>
          </cell>
        </row>
        <row r="100">
          <cell r="D100" t="str">
            <v>M.Larix.L.10</v>
          </cell>
          <cell r="E100">
            <v>286900</v>
          </cell>
          <cell r="F100">
            <v>3.0059999999999998</v>
          </cell>
          <cell r="G100">
            <v>19.309000000000001</v>
          </cell>
          <cell r="H100">
            <v>-3.4809999999999999</v>
          </cell>
          <cell r="I100">
            <v>5.3499999999999999E-2</v>
          </cell>
          <cell r="J100">
            <v>0</v>
          </cell>
          <cell r="K100">
            <v>-3.4906717041884137</v>
          </cell>
          <cell r="L100">
            <v>0.11057824000000001</v>
          </cell>
          <cell r="M100">
            <v>-3.3800934641884135</v>
          </cell>
          <cell r="R100">
            <v>-3.57608736482113</v>
          </cell>
          <cell r="V100">
            <v>2.0320916000000002</v>
          </cell>
          <cell r="X100">
            <v>1.0621259554543185</v>
          </cell>
          <cell r="Y100">
            <v>2.1583372322206951</v>
          </cell>
        </row>
        <row r="101">
          <cell r="D101" t="str">
            <v>L.Larix.L.11</v>
          </cell>
          <cell r="E101">
            <v>286901</v>
          </cell>
          <cell r="F101">
            <v>2.8660000000000001</v>
          </cell>
          <cell r="G101">
            <v>19.626000000000001</v>
          </cell>
          <cell r="H101">
            <v>-1.292</v>
          </cell>
          <cell r="I101">
            <v>5.3499999999999999E-2</v>
          </cell>
          <cell r="J101">
            <v>0</v>
          </cell>
          <cell r="K101">
            <v>-1.2955315876868054</v>
          </cell>
          <cell r="L101">
            <v>0.10890619</v>
          </cell>
          <cell r="M101">
            <v>-1.1866253976868055</v>
          </cell>
          <cell r="R101">
            <v>-1.3826192983195218</v>
          </cell>
          <cell r="V101">
            <v>2.1664409999999998</v>
          </cell>
          <cell r="X101">
            <v>1.0621259554543185</v>
          </cell>
          <cell r="Y101">
            <v>2.3010332170604091</v>
          </cell>
        </row>
        <row r="102">
          <cell r="D102" t="str">
            <v>L.Larix.L.12</v>
          </cell>
          <cell r="E102">
            <v>286902</v>
          </cell>
          <cell r="F102">
            <v>2.996</v>
          </cell>
          <cell r="G102">
            <v>21.936</v>
          </cell>
          <cell r="H102">
            <v>2.14</v>
          </cell>
          <cell r="I102">
            <v>5.3499999999999999E-2</v>
          </cell>
          <cell r="J102">
            <v>0</v>
          </cell>
          <cell r="K102">
            <v>2.1452320347309497</v>
          </cell>
          <cell r="L102">
            <v>8.505161E-2</v>
          </cell>
          <cell r="M102">
            <v>2.2302836447309495</v>
          </cell>
          <cell r="R102">
            <v>2.034289744098233</v>
          </cell>
          <cell r="V102">
            <v>2.3163548</v>
          </cell>
          <cell r="X102">
            <v>1.0621259554543185</v>
          </cell>
          <cell r="Y102">
            <v>2.4602605551211969</v>
          </cell>
        </row>
        <row r="103">
          <cell r="D103" t="str">
            <v>L.Larix.L.13</v>
          </cell>
          <cell r="E103">
            <v>286903</v>
          </cell>
          <cell r="F103">
            <v>2.984</v>
          </cell>
          <cell r="G103">
            <v>21.518000000000001</v>
          </cell>
          <cell r="H103">
            <v>-1.363</v>
          </cell>
          <cell r="I103">
            <v>5.3499999999999999E-2</v>
          </cell>
          <cell r="J103">
            <v>0</v>
          </cell>
          <cell r="K103">
            <v>-1.3663972605930723</v>
          </cell>
          <cell r="L103">
            <v>8.9510409999999999E-2</v>
          </cell>
          <cell r="M103">
            <v>-1.2768868505930724</v>
          </cell>
          <cell r="R103">
            <v>-1.4728807512257887</v>
          </cell>
          <cell r="V103">
            <v>2.2812806999999999</v>
          </cell>
          <cell r="X103">
            <v>1.0621259554543185</v>
          </cell>
          <cell r="Y103">
            <v>2.4230074431469966</v>
          </cell>
        </row>
        <row r="104">
          <cell r="D104" t="str">
            <v>L.Larix.L.14</v>
          </cell>
          <cell r="E104">
            <v>286904</v>
          </cell>
          <cell r="F104">
            <v>2.8940000000000001</v>
          </cell>
          <cell r="G104">
            <v>18.577000000000002</v>
          </cell>
          <cell r="H104">
            <v>1.304</v>
          </cell>
          <cell r="I104">
            <v>5.3499999999999999E-2</v>
          </cell>
          <cell r="J104">
            <v>0</v>
          </cell>
          <cell r="K104">
            <v>1.3077662428806651</v>
          </cell>
          <cell r="L104">
            <v>0.11871555</v>
          </cell>
          <cell r="M104">
            <v>1.426481792880665</v>
          </cell>
          <cell r="R104">
            <v>1.2304878922479487</v>
          </cell>
          <cell r="V104">
            <v>2.0307612000000002</v>
          </cell>
          <cell r="X104">
            <v>1.0621259554543185</v>
          </cell>
          <cell r="Y104">
            <v>2.1569241798495584</v>
          </cell>
        </row>
        <row r="105">
          <cell r="D105" t="str">
            <v>L.Larix.L.15</v>
          </cell>
          <cell r="E105">
            <v>286905</v>
          </cell>
          <cell r="F105">
            <v>2.9670000000000001</v>
          </cell>
          <cell r="G105">
            <v>20.099</v>
          </cell>
          <cell r="H105">
            <v>1.5069999999999999</v>
          </cell>
          <cell r="I105">
            <v>5.3499999999999999E-2</v>
          </cell>
          <cell r="J105">
            <v>0</v>
          </cell>
          <cell r="K105">
            <v>1.5110220747798757</v>
          </cell>
          <cell r="L105">
            <v>0.10355563</v>
          </cell>
          <cell r="M105">
            <v>1.6145777047798757</v>
          </cell>
          <cell r="R105">
            <v>1.4185838041471595</v>
          </cell>
          <cell r="V105">
            <v>2.1430842999999999</v>
          </cell>
          <cell r="X105">
            <v>1.0621259554543185</v>
          </cell>
          <cell r="Y105">
            <v>2.2762254597566494</v>
          </cell>
        </row>
        <row r="106">
          <cell r="D106" t="str">
            <v>ali-j3</v>
          </cell>
          <cell r="E106">
            <v>286906</v>
          </cell>
          <cell r="F106">
            <v>1.044</v>
          </cell>
          <cell r="G106">
            <v>32.390999999999998</v>
          </cell>
          <cell r="H106">
            <v>-1.302</v>
          </cell>
          <cell r="I106">
            <v>5.3499999999999999E-2</v>
          </cell>
          <cell r="J106">
            <v>0</v>
          </cell>
          <cell r="K106">
            <v>-1.3041540626207964</v>
          </cell>
          <cell r="L106">
            <v>6.24232E-3</v>
          </cell>
          <cell r="M106">
            <v>-1.2979117426207964</v>
          </cell>
          <cell r="N106" t="str">
            <v>*</v>
          </cell>
          <cell r="O106">
            <v>-1.3140060993672837</v>
          </cell>
          <cell r="P106">
            <v>-1.51</v>
          </cell>
          <cell r="Q106">
            <v>-0.19599390063271627</v>
          </cell>
          <cell r="R106">
            <v>-1.4939056432535127</v>
          </cell>
          <cell r="S106">
            <v>-1.5100000000000002</v>
          </cell>
          <cell r="T106">
            <v>0.1051640133810984</v>
          </cell>
          <cell r="U106">
            <v>-1.51</v>
          </cell>
          <cell r="V106">
            <v>9.8157160999999995</v>
          </cell>
          <cell r="W106">
            <v>9.7540220599999987</v>
          </cell>
          <cell r="X106">
            <v>1.0621259554543185</v>
          </cell>
          <cell r="Y106">
            <v>10.425526841180837</v>
          </cell>
        </row>
        <row r="108">
          <cell r="D108" t="str">
            <v>ali-j3</v>
          </cell>
          <cell r="E108">
            <v>286907</v>
          </cell>
          <cell r="F108">
            <v>1.004</v>
          </cell>
          <cell r="G108">
            <v>31.366</v>
          </cell>
          <cell r="H108">
            <v>-1.3560000000000001</v>
          </cell>
          <cell r="I108">
            <v>6.8500000000000005E-2</v>
          </cell>
          <cell r="J108">
            <v>0</v>
          </cell>
          <cell r="K108">
            <v>-1.3589678408818597</v>
          </cell>
          <cell r="L108">
            <v>0</v>
          </cell>
          <cell r="M108">
            <v>-1.3589678408818597</v>
          </cell>
          <cell r="R108">
            <v>-1.450552437539381</v>
          </cell>
          <cell r="V108">
            <v>9.8838418000000008</v>
          </cell>
          <cell r="W108">
            <v>9.8813010000000006</v>
          </cell>
          <cell r="X108">
            <v>1.0484449365523829</v>
          </cell>
          <cell r="Y108">
            <v>10.36266388889479</v>
          </cell>
        </row>
        <row r="109">
          <cell r="D109" t="str">
            <v>bl</v>
          </cell>
          <cell r="E109">
            <v>286908</v>
          </cell>
          <cell r="F109">
            <v>0</v>
          </cell>
          <cell r="G109">
            <v>8.7999999999999995E-2</v>
          </cell>
          <cell r="H109">
            <v>0</v>
          </cell>
          <cell r="I109">
            <v>6.8500000000000005E-2</v>
          </cell>
          <cell r="J109">
            <v>0</v>
          </cell>
          <cell r="V109">
            <v>0</v>
          </cell>
        </row>
        <row r="110">
          <cell r="D110" t="str">
            <v>ali-j3</v>
          </cell>
          <cell r="E110">
            <v>286909</v>
          </cell>
          <cell r="F110">
            <v>1.0429999999999999</v>
          </cell>
          <cell r="G110">
            <v>32.567999999999998</v>
          </cell>
          <cell r="H110">
            <v>-1.329</v>
          </cell>
          <cell r="I110">
            <v>6.8500000000000005E-2</v>
          </cell>
          <cell r="J110">
            <v>0</v>
          </cell>
          <cell r="K110">
            <v>-1.3318011661717872</v>
          </cell>
          <cell r="L110">
            <v>-1.0366709999999999E-2</v>
          </cell>
          <cell r="M110">
            <v>-1.3421678761717872</v>
          </cell>
          <cell r="R110">
            <v>-1.4337524728293085</v>
          </cell>
          <cell r="V110">
            <v>9.8787602000000003</v>
          </cell>
          <cell r="W110" t="str">
            <v>*</v>
          </cell>
          <cell r="X110">
            <v>1.0484449365523829</v>
          </cell>
          <cell r="Y110">
            <v>10.357336111105205</v>
          </cell>
        </row>
        <row r="111">
          <cell r="D111" t="str">
            <v>ali-j3 [Ref] (10.36%N)</v>
          </cell>
          <cell r="E111">
            <v>286910</v>
          </cell>
          <cell r="F111">
            <v>1.0009999999999999</v>
          </cell>
          <cell r="G111">
            <v>31.338000000000001</v>
          </cell>
          <cell r="H111">
            <v>-1.665</v>
          </cell>
          <cell r="I111">
            <v>6.8500000000000005E-2</v>
          </cell>
          <cell r="J111">
            <v>0</v>
          </cell>
          <cell r="K111">
            <v>-1.6686474040198915</v>
          </cell>
          <cell r="L111">
            <v>-8.3602499999999996E-3</v>
          </cell>
          <cell r="M111">
            <v>-1.6770076540198915</v>
          </cell>
          <cell r="N111" t="str">
            <v>*</v>
          </cell>
          <cell r="R111">
            <v>-1.7685922506774128</v>
          </cell>
          <cell r="V111">
            <v>10.36</v>
          </cell>
          <cell r="W111" t="str">
            <v>ref.</v>
          </cell>
        </row>
        <row r="112">
          <cell r="D112" t="str">
            <v>D.Larix.L.16</v>
          </cell>
          <cell r="E112">
            <v>286911</v>
          </cell>
          <cell r="F112">
            <v>2.9940000000000002</v>
          </cell>
          <cell r="G112">
            <v>23.574000000000002</v>
          </cell>
          <cell r="H112">
            <v>2.46</v>
          </cell>
          <cell r="I112">
            <v>6.8500000000000005E-2</v>
          </cell>
          <cell r="J112">
            <v>0</v>
          </cell>
          <cell r="K112">
            <v>2.4671689604560636</v>
          </cell>
          <cell r="L112">
            <v>5.6626759999999998E-2</v>
          </cell>
          <cell r="M112">
            <v>2.5237957204560635</v>
          </cell>
          <cell r="R112">
            <v>2.4322111237985422</v>
          </cell>
          <cell r="V112">
            <v>2.6056599999999999</v>
          </cell>
          <cell r="X112">
            <v>1.0032092479856809</v>
          </cell>
          <cell r="Y112">
            <v>2.614022209106369</v>
          </cell>
        </row>
        <row r="113">
          <cell r="D113" t="str">
            <v>D.Larix.L.17</v>
          </cell>
          <cell r="E113">
            <v>286912</v>
          </cell>
          <cell r="F113">
            <v>3.008</v>
          </cell>
          <cell r="G113">
            <v>25.254999999999999</v>
          </cell>
          <cell r="H113">
            <v>3.3919999999999999</v>
          </cell>
          <cell r="I113">
            <v>6.8500000000000005E-2</v>
          </cell>
          <cell r="J113">
            <v>0</v>
          </cell>
          <cell r="K113">
            <v>3.4012252595636552</v>
          </cell>
          <cell r="L113">
            <v>4.1020960000000002E-2</v>
          </cell>
          <cell r="M113">
            <v>3.4422462195636552</v>
          </cell>
          <cell r="R113">
            <v>3.3506616229061339</v>
          </cell>
          <cell r="V113">
            <v>2.7784664000000001</v>
          </cell>
          <cell r="X113">
            <v>1.0032092479856809</v>
          </cell>
          <cell r="Y113">
            <v>2.7873831876974822</v>
          </cell>
        </row>
        <row r="114">
          <cell r="D114" t="str">
            <v>D.Larix.L.18</v>
          </cell>
          <cell r="E114">
            <v>286913</v>
          </cell>
          <cell r="F114">
            <v>2.9420000000000002</v>
          </cell>
          <cell r="G114">
            <v>23.536999999999999</v>
          </cell>
          <cell r="H114">
            <v>2.5779999999999998</v>
          </cell>
          <cell r="I114">
            <v>6.8500000000000005E-2</v>
          </cell>
          <cell r="J114">
            <v>0</v>
          </cell>
          <cell r="K114">
            <v>2.5855246820205808</v>
          </cell>
          <cell r="L114">
            <v>5.7072640000000001E-2</v>
          </cell>
          <cell r="M114">
            <v>2.6425973220205807</v>
          </cell>
          <cell r="R114">
            <v>2.5510127253630595</v>
          </cell>
          <cell r="V114">
            <v>2.64758</v>
          </cell>
          <cell r="X114">
            <v>1.0032092479856809</v>
          </cell>
          <cell r="Y114">
            <v>2.6560767407819292</v>
          </cell>
        </row>
        <row r="115">
          <cell r="D115" t="str">
            <v>H.Larix.R.1.0.5_1</v>
          </cell>
          <cell r="E115">
            <v>286914</v>
          </cell>
          <cell r="F115">
            <v>4.0510000000000002</v>
          </cell>
          <cell r="G115">
            <v>8.8409999999999993</v>
          </cell>
          <cell r="H115">
            <v>0.57299999999999995</v>
          </cell>
          <cell r="I115">
            <v>6.8500000000000005E-2</v>
          </cell>
          <cell r="J115">
            <v>0</v>
          </cell>
          <cell r="K115">
            <v>0.5774742661726987</v>
          </cell>
          <cell r="L115">
            <v>0.19663308000000002</v>
          </cell>
          <cell r="M115">
            <v>0.77410734617269872</v>
          </cell>
          <cell r="R115">
            <v>0.68252274951517744</v>
          </cell>
          <cell r="V115">
            <v>0.72213280000000002</v>
          </cell>
          <cell r="X115">
            <v>1.0032092479856809</v>
          </cell>
          <cell r="Y115">
            <v>0.72445030323379411</v>
          </cell>
        </row>
        <row r="116">
          <cell r="D116" t="str">
            <v>H.Larix.R.2.0.5_1</v>
          </cell>
          <cell r="E116">
            <v>286915</v>
          </cell>
          <cell r="F116">
            <v>4.069</v>
          </cell>
          <cell r="G116">
            <v>7.8879999999999999</v>
          </cell>
          <cell r="H116">
            <v>3.4780000000000002</v>
          </cell>
          <cell r="I116">
            <v>6.8500000000000005E-2</v>
          </cell>
          <cell r="J116">
            <v>0</v>
          </cell>
          <cell r="K116">
            <v>3.5084678048468576</v>
          </cell>
          <cell r="L116">
            <v>0.2062195</v>
          </cell>
          <cell r="M116">
            <v>3.7146873048468576</v>
          </cell>
          <cell r="R116">
            <v>3.6231027081893363</v>
          </cell>
          <cell r="V116">
            <v>0.64146119999999995</v>
          </cell>
          <cell r="X116">
            <v>1.0032092479856809</v>
          </cell>
          <cell r="Y116">
            <v>0.64351980806399245</v>
          </cell>
        </row>
        <row r="117">
          <cell r="D117" t="str">
            <v>H.Larix.R.3.0.5_1</v>
          </cell>
          <cell r="E117">
            <v>286916</v>
          </cell>
          <cell r="F117">
            <v>3.9750000000000001</v>
          </cell>
          <cell r="G117">
            <v>8.2840000000000007</v>
          </cell>
          <cell r="H117">
            <v>0.99399999999999999</v>
          </cell>
          <cell r="I117">
            <v>6.8500000000000005E-2</v>
          </cell>
          <cell r="J117">
            <v>0</v>
          </cell>
          <cell r="K117">
            <v>1.0022878704887104</v>
          </cell>
          <cell r="L117">
            <v>0.20276393000000001</v>
          </cell>
          <cell r="M117">
            <v>1.2050518004887103</v>
          </cell>
          <cell r="R117">
            <v>1.113467203831189</v>
          </cell>
          <cell r="V117">
            <v>0.68962069999999998</v>
          </cell>
          <cell r="X117">
            <v>1.0032092479856809</v>
          </cell>
          <cell r="Y117">
            <v>0.69183386384235879</v>
          </cell>
        </row>
        <row r="118">
          <cell r="D118" t="str">
            <v>H.Larix.R.4.0.5_1</v>
          </cell>
          <cell r="E118">
            <v>286917</v>
          </cell>
          <cell r="F118">
            <v>4.03</v>
          </cell>
          <cell r="G118">
            <v>6.0110000000000001</v>
          </cell>
          <cell r="H118">
            <v>-0.71499999999999997</v>
          </cell>
          <cell r="I118">
            <v>6.8500000000000005E-2</v>
          </cell>
          <cell r="J118">
            <v>0</v>
          </cell>
          <cell r="K118">
            <v>-0.72324190155658397</v>
          </cell>
          <cell r="L118">
            <v>0.22606116000000001</v>
          </cell>
          <cell r="M118">
            <v>-0.49718074155658398</v>
          </cell>
          <cell r="R118">
            <v>-0.58876533821410526</v>
          </cell>
          <cell r="V118">
            <v>0.4935408</v>
          </cell>
          <cell r="X118">
            <v>1.0032092479856809</v>
          </cell>
          <cell r="Y118">
            <v>0.49512469481825133</v>
          </cell>
        </row>
        <row r="119">
          <cell r="D119" t="str">
            <v>ali-j3</v>
          </cell>
          <cell r="E119">
            <v>286918</v>
          </cell>
          <cell r="F119">
            <v>1.0209999999999999</v>
          </cell>
          <cell r="G119">
            <v>31.928999999999998</v>
          </cell>
          <cell r="H119">
            <v>-1.2909999999999999</v>
          </cell>
          <cell r="I119">
            <v>6.8500000000000005E-2</v>
          </cell>
          <cell r="J119">
            <v>0</v>
          </cell>
          <cell r="K119">
            <v>-1.2937756469609705</v>
          </cell>
          <cell r="L119">
            <v>-1.33764E-3</v>
          </cell>
          <cell r="M119">
            <v>-1.2951132869609705</v>
          </cell>
          <cell r="N119" t="str">
            <v>*</v>
          </cell>
          <cell r="R119">
            <v>-1.3866978836184918</v>
          </cell>
          <cell r="V119">
            <v>10.348875</v>
          </cell>
          <cell r="W119" t="str">
            <v>*</v>
          </cell>
          <cell r="X119">
            <v>1.0032092479856809</v>
          </cell>
          <cell r="Y119">
            <v>10.382087106247813</v>
          </cell>
        </row>
        <row r="120">
          <cell r="D120" t="str">
            <v>bl</v>
          </cell>
          <cell r="E120">
            <v>286919</v>
          </cell>
          <cell r="F120">
            <v>0</v>
          </cell>
          <cell r="G120">
            <v>4.9000000000000002E-2</v>
          </cell>
          <cell r="H120">
            <v>6.173</v>
          </cell>
          <cell r="I120">
            <v>6.8500000000000005E-2</v>
          </cell>
          <cell r="J120">
            <v>0</v>
          </cell>
          <cell r="V120">
            <v>0</v>
          </cell>
        </row>
        <row r="121">
          <cell r="D121" t="str">
            <v>bl</v>
          </cell>
          <cell r="E121">
            <v>286920</v>
          </cell>
          <cell r="F121">
            <v>0</v>
          </cell>
          <cell r="G121">
            <v>8.7999999999999995E-2</v>
          </cell>
          <cell r="H121">
            <v>0</v>
          </cell>
          <cell r="I121">
            <v>6.8500000000000005E-2</v>
          </cell>
          <cell r="J121">
            <v>0</v>
          </cell>
          <cell r="V121">
            <v>0</v>
          </cell>
        </row>
        <row r="122">
          <cell r="D122" t="str">
            <v>ali-j3</v>
          </cell>
          <cell r="E122">
            <v>286921</v>
          </cell>
          <cell r="F122">
            <v>1.006</v>
          </cell>
          <cell r="G122">
            <v>31.504999999999999</v>
          </cell>
          <cell r="H122">
            <v>-1.304</v>
          </cell>
          <cell r="I122">
            <v>6.8500000000000005E-2</v>
          </cell>
          <cell r="J122">
            <v>0</v>
          </cell>
          <cell r="K122">
            <v>-1.3068414104623607</v>
          </cell>
          <cell r="L122">
            <v>6.6881999999999998E-4</v>
          </cell>
          <cell r="M122">
            <v>-1.3061725904623607</v>
          </cell>
          <cell r="N122" t="str">
            <v>*</v>
          </cell>
          <cell r="R122">
            <v>-1.3977571871198819</v>
          </cell>
          <cell r="V122">
            <v>10.3635514</v>
          </cell>
          <cell r="W122" t="str">
            <v>*</v>
          </cell>
          <cell r="X122">
            <v>1.0032092479856809</v>
          </cell>
          <cell r="Y122">
            <v>10.396810606454951</v>
          </cell>
        </row>
        <row r="123">
          <cell r="D123" t="str">
            <v>ali-j3</v>
          </cell>
          <cell r="E123">
            <v>286922</v>
          </cell>
          <cell r="F123">
            <v>1.034</v>
          </cell>
          <cell r="G123">
            <v>31.62</v>
          </cell>
          <cell r="H123">
            <v>-1.3140000000000001</v>
          </cell>
          <cell r="I123">
            <v>6.8500000000000005E-2</v>
          </cell>
          <cell r="J123">
            <v>0</v>
          </cell>
          <cell r="K123">
            <v>-1.3168527645278356</v>
          </cell>
          <cell r="L123">
            <v>-1.0032299999999999E-3</v>
          </cell>
          <cell r="M123">
            <v>-1.3178559945278356</v>
          </cell>
          <cell r="N123" t="str">
            <v>*</v>
          </cell>
          <cell r="R123">
            <v>-1.4094405911853569</v>
          </cell>
          <cell r="V123">
            <v>10.119679400000001</v>
          </cell>
          <cell r="W123" t="str">
            <v>*</v>
          </cell>
          <cell r="X123">
            <v>1.0032092479856809</v>
          </cell>
          <cell r="Y123">
            <v>10.152155960730187</v>
          </cell>
        </row>
        <row r="124">
          <cell r="D124" t="str">
            <v>H.Larix.R.5.0.5_1</v>
          </cell>
          <cell r="E124">
            <v>286923</v>
          </cell>
          <cell r="F124">
            <v>4.04</v>
          </cell>
          <cell r="G124">
            <v>6.9359999999999999</v>
          </cell>
          <cell r="H124">
            <v>-0.44600000000000001</v>
          </cell>
          <cell r="I124">
            <v>6.8500000000000005E-2</v>
          </cell>
          <cell r="J124">
            <v>0</v>
          </cell>
          <cell r="K124">
            <v>-0.4504486348744085</v>
          </cell>
          <cell r="L124">
            <v>0.21536004</v>
          </cell>
          <cell r="M124">
            <v>-0.2350885948744085</v>
          </cell>
          <cell r="R124">
            <v>-0.32667319153192975</v>
          </cell>
          <cell r="V124">
            <v>0.5681136</v>
          </cell>
          <cell r="X124">
            <v>1.0032092479856809</v>
          </cell>
          <cell r="Y124">
            <v>0.56993681742643787</v>
          </cell>
        </row>
        <row r="125">
          <cell r="D125" t="str">
            <v>M.Larix.R.6.0.5_1</v>
          </cell>
          <cell r="E125">
            <v>286924</v>
          </cell>
          <cell r="F125">
            <v>3.9740000000000002</v>
          </cell>
          <cell r="G125">
            <v>7.3170000000000002</v>
          </cell>
          <cell r="H125">
            <v>1.4419999999999999</v>
          </cell>
          <cell r="I125">
            <v>6.8500000000000005E-2</v>
          </cell>
          <cell r="J125">
            <v>0</v>
          </cell>
          <cell r="K125">
            <v>1.4556272332206663</v>
          </cell>
          <cell r="L125">
            <v>0.21335358000000001</v>
          </cell>
          <cell r="M125">
            <v>1.6689808132206663</v>
          </cell>
          <cell r="R125">
            <v>1.577396216563145</v>
          </cell>
          <cell r="V125">
            <v>0.60923590000000005</v>
          </cell>
          <cell r="X125">
            <v>1.0032092479856809</v>
          </cell>
          <cell r="Y125">
            <v>0.61119108908487951</v>
          </cell>
        </row>
        <row r="126">
          <cell r="D126" t="str">
            <v>M.Larix.R.8.0.5_1</v>
          </cell>
          <cell r="E126">
            <v>286925</v>
          </cell>
          <cell r="F126">
            <v>4.0549999999999997</v>
          </cell>
          <cell r="G126">
            <v>10.554</v>
          </cell>
          <cell r="H126">
            <v>0.83099999999999996</v>
          </cell>
          <cell r="I126">
            <v>6.8500000000000005E-2</v>
          </cell>
          <cell r="J126">
            <v>0</v>
          </cell>
          <cell r="K126">
            <v>0.83642878260454911</v>
          </cell>
          <cell r="L126">
            <v>0.17924376</v>
          </cell>
          <cell r="M126">
            <v>1.0156725426045492</v>
          </cell>
          <cell r="R126">
            <v>0.92408794594702792</v>
          </cell>
          <cell r="V126">
            <v>0.86124469999999997</v>
          </cell>
          <cell r="X126">
            <v>1.0032092479856809</v>
          </cell>
          <cell r="Y126">
            <v>0.86400864781865327</v>
          </cell>
        </row>
        <row r="127">
          <cell r="D127" t="str">
            <v>M.Larix.R.9.0.5_1</v>
          </cell>
          <cell r="E127">
            <v>286926</v>
          </cell>
          <cell r="F127">
            <v>4.0179999999999998</v>
          </cell>
          <cell r="G127">
            <v>8.7140000000000004</v>
          </cell>
          <cell r="H127">
            <v>-2.6920000000000002</v>
          </cell>
          <cell r="I127">
            <v>6.8500000000000005E-2</v>
          </cell>
          <cell r="J127">
            <v>0</v>
          </cell>
          <cell r="K127">
            <v>-2.7133292464287782</v>
          </cell>
          <cell r="L127">
            <v>0.19886248000000001</v>
          </cell>
          <cell r="M127">
            <v>-2.5144667664287783</v>
          </cell>
          <cell r="R127">
            <v>-2.6060513630862996</v>
          </cell>
          <cell r="V127">
            <v>0.71760760000000001</v>
          </cell>
          <cell r="X127">
            <v>1.0032092479856809</v>
          </cell>
          <cell r="Y127">
            <v>0.71991058074480929</v>
          </cell>
        </row>
        <row r="128">
          <cell r="D128" t="str">
            <v>M.Larix.R.10.0.5_1</v>
          </cell>
          <cell r="E128">
            <v>286927</v>
          </cell>
          <cell r="F128">
            <v>4.0209999999999999</v>
          </cell>
          <cell r="G128">
            <v>7.0620000000000003</v>
          </cell>
          <cell r="H128">
            <v>-2.8929999999999998</v>
          </cell>
          <cell r="I128">
            <v>6.8500000000000005E-2</v>
          </cell>
          <cell r="J128">
            <v>0</v>
          </cell>
          <cell r="K128">
            <v>-2.9213363837849431</v>
          </cell>
          <cell r="L128">
            <v>0.2151371</v>
          </cell>
          <cell r="M128">
            <v>-2.7061992837849429</v>
          </cell>
          <cell r="R128">
            <v>-2.7977838804424642</v>
          </cell>
          <cell r="V128">
            <v>0.58110019999999996</v>
          </cell>
          <cell r="X128">
            <v>1.0032092479856809</v>
          </cell>
          <cell r="Y128">
            <v>0.58296509464632873</v>
          </cell>
        </row>
        <row r="129">
          <cell r="D129" t="str">
            <v>L.Larix.R.11.0.5_1</v>
          </cell>
          <cell r="E129">
            <v>286928</v>
          </cell>
          <cell r="F129">
            <v>3.9609999999999999</v>
          </cell>
          <cell r="G129">
            <v>9.5589999999999993</v>
          </cell>
          <cell r="H129">
            <v>-0.47399999999999998</v>
          </cell>
          <cell r="I129">
            <v>6.8500000000000005E-2</v>
          </cell>
          <cell r="J129">
            <v>0</v>
          </cell>
          <cell r="K129">
            <v>-0.47742121068436855</v>
          </cell>
          <cell r="L129">
            <v>0.19016782000000002</v>
          </cell>
          <cell r="M129">
            <v>-0.2872533906843685</v>
          </cell>
          <cell r="R129">
            <v>-0.37883798734188978</v>
          </cell>
          <cell r="V129">
            <v>0.79859000000000002</v>
          </cell>
          <cell r="X129">
            <v>1.0032092479856809</v>
          </cell>
          <cell r="Y129">
            <v>0.80115287334888496</v>
          </cell>
        </row>
        <row r="130">
          <cell r="D130" t="str">
            <v>L.Larix.R.12.0.5_1</v>
          </cell>
          <cell r="E130">
            <v>286929</v>
          </cell>
          <cell r="F130">
            <v>3.9849999999999999</v>
          </cell>
          <cell r="G130">
            <v>13.122999999999999</v>
          </cell>
          <cell r="H130">
            <v>1.2230000000000001</v>
          </cell>
          <cell r="I130">
            <v>6.8500000000000005E-2</v>
          </cell>
          <cell r="J130">
            <v>0</v>
          </cell>
          <cell r="K130">
            <v>1.2294173656593512</v>
          </cell>
          <cell r="L130">
            <v>0.15427447999999999</v>
          </cell>
          <cell r="M130">
            <v>1.3836918456593512</v>
          </cell>
          <cell r="R130">
            <v>1.2921072490018299</v>
          </cell>
          <cell r="V130">
            <v>1.0897173</v>
          </cell>
          <cell r="X130">
            <v>1.0032092479856809</v>
          </cell>
          <cell r="Y130">
            <v>1.0932144730499866</v>
          </cell>
        </row>
        <row r="131">
          <cell r="D131" t="str">
            <v>caf-j3 (28.84%N)</v>
          </cell>
          <cell r="E131">
            <v>286930</v>
          </cell>
          <cell r="F131">
            <v>0.38500000000000001</v>
          </cell>
          <cell r="G131">
            <v>33.372999999999998</v>
          </cell>
          <cell r="H131">
            <v>-15.473000000000001</v>
          </cell>
          <cell r="I131">
            <v>6.8500000000000005E-2</v>
          </cell>
          <cell r="J131">
            <v>0</v>
          </cell>
          <cell r="K131">
            <v>-15.504824543229892</v>
          </cell>
          <cell r="L131">
            <v>-4.4587999999999997E-3</v>
          </cell>
          <cell r="M131">
            <v>-15.509283343229892</v>
          </cell>
          <cell r="R131">
            <v>-15.600867939887413</v>
          </cell>
          <cell r="U131">
            <v>-15.46</v>
          </cell>
          <cell r="V131">
            <v>28.6829353</v>
          </cell>
          <cell r="X131">
            <v>1.0032092479856809</v>
          </cell>
          <cell r="Y131">
            <v>28.774985952334941</v>
          </cell>
        </row>
        <row r="132">
          <cell r="D132" t="str">
            <v>L.Larix.R.13.0.5_1</v>
          </cell>
          <cell r="E132">
            <v>286931</v>
          </cell>
          <cell r="F132">
            <v>4.0229999999999997</v>
          </cell>
          <cell r="G132">
            <v>8.1660000000000004</v>
          </cell>
          <cell r="H132">
            <v>-0.67100000000000004</v>
          </cell>
          <cell r="I132">
            <v>6.8500000000000005E-2</v>
          </cell>
          <cell r="J132">
            <v>0</v>
          </cell>
          <cell r="K132">
            <v>-0.67667625810435328</v>
          </cell>
          <cell r="L132">
            <v>0.20320980999999999</v>
          </cell>
          <cell r="M132">
            <v>-0.47346644810435329</v>
          </cell>
          <cell r="R132">
            <v>-0.56505104476187462</v>
          </cell>
          <cell r="V132">
            <v>0.67164480000000004</v>
          </cell>
          <cell r="X132">
            <v>1.0032092479856809</v>
          </cell>
          <cell r="Y132">
            <v>0.67380027472149306</v>
          </cell>
        </row>
        <row r="133">
          <cell r="D133" t="str">
            <v>L.Larix.R.14.0.5_1</v>
          </cell>
          <cell r="E133">
            <v>286932</v>
          </cell>
          <cell r="F133">
            <v>3.956</v>
          </cell>
          <cell r="G133">
            <v>10.702</v>
          </cell>
          <cell r="H133">
            <v>0.40500000000000003</v>
          </cell>
          <cell r="I133">
            <v>6.8500000000000005E-2</v>
          </cell>
          <cell r="J133">
            <v>0</v>
          </cell>
          <cell r="K133">
            <v>0.40760897164621246</v>
          </cell>
          <cell r="L133">
            <v>0.18035846</v>
          </cell>
          <cell r="M133">
            <v>0.58796743164621246</v>
          </cell>
          <cell r="R133">
            <v>0.49638283498869118</v>
          </cell>
          <cell r="V133">
            <v>0.89518779999999998</v>
          </cell>
          <cell r="X133">
            <v>1.0032092479856809</v>
          </cell>
          <cell r="Y133">
            <v>0.89806067964395608</v>
          </cell>
        </row>
        <row r="134">
          <cell r="D134" t="str">
            <v>L.Larix.R.15.0.5_1</v>
          </cell>
          <cell r="E134">
            <v>286933</v>
          </cell>
          <cell r="F134">
            <v>3.9940000000000002</v>
          </cell>
          <cell r="G134">
            <v>8.7680000000000007</v>
          </cell>
          <cell r="H134">
            <v>-0.74299999999999999</v>
          </cell>
          <cell r="I134">
            <v>6.8500000000000005E-2</v>
          </cell>
          <cell r="J134">
            <v>0</v>
          </cell>
          <cell r="K134">
            <v>-0.74885039370078743</v>
          </cell>
          <cell r="L134">
            <v>0.19886248000000001</v>
          </cell>
          <cell r="M134">
            <v>-0.54998791370078748</v>
          </cell>
          <cell r="R134">
            <v>-0.64157251035830876</v>
          </cell>
          <cell r="V134">
            <v>0.72643550000000001</v>
          </cell>
          <cell r="X134">
            <v>1.0032092479856809</v>
          </cell>
          <cell r="Y134">
            <v>0.72876681166510215</v>
          </cell>
        </row>
        <row r="135">
          <cell r="D135" t="str">
            <v>D.Larix.R.16.0.5_1</v>
          </cell>
          <cell r="E135">
            <v>286934</v>
          </cell>
          <cell r="F135">
            <v>4.0330000000000004</v>
          </cell>
          <cell r="G135">
            <v>10.601000000000001</v>
          </cell>
          <cell r="H135">
            <v>1.3149999999999999</v>
          </cell>
          <cell r="I135">
            <v>6.8500000000000005E-2</v>
          </cell>
          <cell r="J135">
            <v>0</v>
          </cell>
          <cell r="K135">
            <v>1.323552338001424</v>
          </cell>
          <cell r="L135">
            <v>0.1805814</v>
          </cell>
          <cell r="M135">
            <v>1.5041337380014239</v>
          </cell>
          <cell r="R135">
            <v>1.4125491413439026</v>
          </cell>
          <cell r="V135">
            <v>0.86980950000000001</v>
          </cell>
          <cell r="X135">
            <v>1.0032092479856809</v>
          </cell>
          <cell r="Y135">
            <v>0.87260093438580111</v>
          </cell>
        </row>
        <row r="136">
          <cell r="D136" t="str">
            <v>D.Larix.R.17.0.5_1</v>
          </cell>
          <cell r="E136">
            <v>286935</v>
          </cell>
          <cell r="F136">
            <v>3.9889999999999999</v>
          </cell>
          <cell r="G136">
            <v>12.875999999999999</v>
          </cell>
          <cell r="H136">
            <v>1.498</v>
          </cell>
          <cell r="I136">
            <v>6.8500000000000005E-2</v>
          </cell>
          <cell r="J136">
            <v>0</v>
          </cell>
          <cell r="K136">
            <v>1.5060119461253172</v>
          </cell>
          <cell r="L136">
            <v>0.15739564</v>
          </cell>
          <cell r="M136">
            <v>1.6634075861253173</v>
          </cell>
          <cell r="R136">
            <v>1.571822989467796</v>
          </cell>
          <cell r="V136">
            <v>1.0681206000000001</v>
          </cell>
          <cell r="X136">
            <v>1.0032092479856809</v>
          </cell>
          <cell r="Y136">
            <v>1.0715484638840143</v>
          </cell>
        </row>
        <row r="137">
          <cell r="D137" t="str">
            <v>D.Larix.R.18.0.5_1</v>
          </cell>
          <cell r="E137">
            <v>286936</v>
          </cell>
          <cell r="F137">
            <v>3.968</v>
          </cell>
          <cell r="G137">
            <v>10.53</v>
          </cell>
          <cell r="H137">
            <v>0.84099999999999997</v>
          </cell>
          <cell r="I137">
            <v>6.8500000000000005E-2</v>
          </cell>
          <cell r="J137">
            <v>0</v>
          </cell>
          <cell r="K137">
            <v>0.84650671509821729</v>
          </cell>
          <cell r="L137">
            <v>0.18180757</v>
          </cell>
          <cell r="M137">
            <v>1.0283142850982172</v>
          </cell>
          <cell r="R137">
            <v>0.93672968844069593</v>
          </cell>
          <cell r="V137">
            <v>0.87815220000000005</v>
          </cell>
          <cell r="X137">
            <v>1.0032092479856809</v>
          </cell>
          <cell r="Y137">
            <v>0.88097040817897132</v>
          </cell>
        </row>
        <row r="138">
          <cell r="D138" t="str">
            <v>H.Larix.R.1.1_2</v>
          </cell>
          <cell r="E138">
            <v>286937</v>
          </cell>
          <cell r="F138">
            <v>4.05</v>
          </cell>
          <cell r="G138">
            <v>8.3469999999999995</v>
          </cell>
          <cell r="H138">
            <v>1.7829999999999999</v>
          </cell>
          <cell r="I138">
            <v>6.8500000000000005E-2</v>
          </cell>
          <cell r="J138">
            <v>0</v>
          </cell>
          <cell r="K138">
            <v>1.7977533369571783</v>
          </cell>
          <cell r="L138">
            <v>0.20320980999999999</v>
          </cell>
          <cell r="M138">
            <v>2.0009631469571785</v>
          </cell>
          <cell r="R138">
            <v>1.9093785502996572</v>
          </cell>
          <cell r="V138">
            <v>0.68202629999999997</v>
          </cell>
          <cell r="X138">
            <v>1.0032092479856809</v>
          </cell>
          <cell r="Y138">
            <v>0.68421509152945637</v>
          </cell>
        </row>
        <row r="139">
          <cell r="D139" t="str">
            <v>ali-j3</v>
          </cell>
          <cell r="E139">
            <v>286938</v>
          </cell>
          <cell r="F139">
            <v>0.97199999999999998</v>
          </cell>
          <cell r="G139">
            <v>30.768000000000001</v>
          </cell>
          <cell r="H139">
            <v>-1.6379999999999999</v>
          </cell>
          <cell r="I139">
            <v>6.8500000000000005E-2</v>
          </cell>
          <cell r="J139">
            <v>0</v>
          </cell>
          <cell r="K139">
            <v>-1.6416548803726445</v>
          </cell>
          <cell r="L139">
            <v>1.0032300000000001E-2</v>
          </cell>
          <cell r="M139">
            <v>-1.6316225803726445</v>
          </cell>
          <cell r="N139" t="str">
            <v>*</v>
          </cell>
          <cell r="O139">
            <v>-1.4184154033424787</v>
          </cell>
          <cell r="P139">
            <v>-1.51</v>
          </cell>
          <cell r="Q139">
            <v>-9.1584596657521278E-2</v>
          </cell>
          <cell r="R139">
            <v>-1.7232071770301658</v>
          </cell>
          <cell r="S139">
            <v>-1.5099999999999998</v>
          </cell>
          <cell r="T139">
            <v>0.1630894469191102</v>
          </cell>
          <cell r="U139">
            <v>-1.51</v>
          </cell>
          <cell r="V139">
            <v>10.4753284</v>
          </cell>
          <cell r="W139">
            <v>10.326858550000001</v>
          </cell>
          <cell r="X139">
            <v>1.0032092479856809</v>
          </cell>
          <cell r="Y139">
            <v>10.508946326567047</v>
          </cell>
        </row>
        <row r="142">
          <cell r="D142" t="str">
            <v>ali-j3 [Ref]</v>
          </cell>
          <cell r="E142">
            <v>286939</v>
          </cell>
          <cell r="F142">
            <v>1.04</v>
          </cell>
          <cell r="G142">
            <v>32.927</v>
          </cell>
          <cell r="H142">
            <v>-1.6539999999999999</v>
          </cell>
          <cell r="I142">
            <v>6.8500000000000005E-2</v>
          </cell>
          <cell r="J142">
            <v>0</v>
          </cell>
          <cell r="K142">
            <v>-1.6574480880137559</v>
          </cell>
          <cell r="L142">
            <v>0</v>
          </cell>
          <cell r="M142">
            <v>-1.6574480880137559</v>
          </cell>
          <cell r="N142" t="str">
            <v>*</v>
          </cell>
          <cell r="R142">
            <v>-1.5439713502756605</v>
          </cell>
          <cell r="V142">
            <v>10.36</v>
          </cell>
          <cell r="W142" t="str">
            <v>ref.</v>
          </cell>
        </row>
        <row r="143">
          <cell r="D143" t="str">
            <v>H.Larix.R.2.1_2</v>
          </cell>
          <cell r="E143">
            <v>286940</v>
          </cell>
          <cell r="F143">
            <v>3.95</v>
          </cell>
          <cell r="G143">
            <v>5.8140000000000001</v>
          </cell>
          <cell r="H143">
            <v>3.653</v>
          </cell>
          <cell r="I143">
            <v>6.8500000000000005E-2</v>
          </cell>
          <cell r="J143">
            <v>0</v>
          </cell>
          <cell r="K143">
            <v>3.6965524323383518</v>
          </cell>
          <cell r="L143">
            <v>0.24378489</v>
          </cell>
          <cell r="M143">
            <v>3.940337322338352</v>
          </cell>
          <cell r="R143">
            <v>4.0538140600764478</v>
          </cell>
          <cell r="V143">
            <v>0.4816164</v>
          </cell>
          <cell r="X143">
            <v>1.0007968941871983</v>
          </cell>
          <cell r="Y143">
            <v>0.48200019730961935</v>
          </cell>
        </row>
        <row r="144">
          <cell r="D144" t="str">
            <v>H.Larix.R.3.1_2</v>
          </cell>
          <cell r="E144">
            <v>286941</v>
          </cell>
          <cell r="F144">
            <v>4.0490000000000004</v>
          </cell>
          <cell r="G144">
            <v>5.8739999999999997</v>
          </cell>
          <cell r="H144">
            <v>-0.38400000000000001</v>
          </cell>
          <cell r="I144">
            <v>6.8500000000000005E-2</v>
          </cell>
          <cell r="J144">
            <v>0</v>
          </cell>
          <cell r="K144">
            <v>-0.38853087589354923</v>
          </cell>
          <cell r="L144">
            <v>0.24311607000000002</v>
          </cell>
          <cell r="M144">
            <v>-0.14541480589354921</v>
          </cell>
          <cell r="R144">
            <v>-3.1938068155453803E-2</v>
          </cell>
          <cell r="V144">
            <v>0.47466560000000002</v>
          </cell>
          <cell r="X144">
            <v>1.0007968941871983</v>
          </cell>
          <cell r="Y144">
            <v>0.475043858257503</v>
          </cell>
        </row>
        <row r="145">
          <cell r="D145" t="str">
            <v>caf-j3</v>
          </cell>
          <cell r="E145">
            <v>286942</v>
          </cell>
          <cell r="F145">
            <v>0.36399999999999999</v>
          </cell>
          <cell r="G145">
            <v>31.984999999999999</v>
          </cell>
          <cell r="H145">
            <v>-15.564</v>
          </cell>
          <cell r="I145">
            <v>6.8500000000000005E-2</v>
          </cell>
          <cell r="J145">
            <v>0</v>
          </cell>
          <cell r="K145">
            <v>-15.597403850672849</v>
          </cell>
          <cell r="L145">
            <v>2.418899E-2</v>
          </cell>
          <cell r="M145">
            <v>-15.573214860672849</v>
          </cell>
          <cell r="R145">
            <v>-15.459738122934754</v>
          </cell>
          <cell r="U145">
            <v>-15.46</v>
          </cell>
          <cell r="V145">
            <v>28.750893300000001</v>
          </cell>
          <cell r="X145">
            <v>1.0007968941871983</v>
          </cell>
          <cell r="Y145">
            <v>28.773804719747531</v>
          </cell>
        </row>
        <row r="146">
          <cell r="D146" t="str">
            <v>H.Larix.R.4.1_2</v>
          </cell>
          <cell r="E146">
            <v>286943</v>
          </cell>
          <cell r="F146">
            <v>3.984</v>
          </cell>
          <cell r="G146">
            <v>5.3550000000000004</v>
          </cell>
          <cell r="H146">
            <v>-1.9019999999999999</v>
          </cell>
          <cell r="I146">
            <v>6.8500000000000005E-2</v>
          </cell>
          <cell r="J146">
            <v>0</v>
          </cell>
          <cell r="K146">
            <v>-1.9266452284119926</v>
          </cell>
          <cell r="L146">
            <v>0.24846662999999999</v>
          </cell>
          <cell r="M146">
            <v>-1.6781785984119926</v>
          </cell>
          <cell r="R146">
            <v>-1.5647018606738972</v>
          </cell>
          <cell r="V146">
            <v>0.43979069999999998</v>
          </cell>
          <cell r="X146">
            <v>1.0007968941871983</v>
          </cell>
          <cell r="Y146">
            <v>0.44014116665241387</v>
          </cell>
        </row>
        <row r="147">
          <cell r="D147" t="str">
            <v>H.Larix.R.5.1_2</v>
          </cell>
          <cell r="E147">
            <v>286944</v>
          </cell>
          <cell r="F147">
            <v>3.968</v>
          </cell>
          <cell r="G147">
            <v>5.3019999999999996</v>
          </cell>
          <cell r="H147">
            <v>-1.7709999999999999</v>
          </cell>
          <cell r="I147">
            <v>6.8500000000000005E-2</v>
          </cell>
          <cell r="J147">
            <v>0</v>
          </cell>
          <cell r="K147">
            <v>-1.7941801853444157</v>
          </cell>
          <cell r="L147">
            <v>0.24969279999999999</v>
          </cell>
          <cell r="M147">
            <v>-1.5444873853444157</v>
          </cell>
          <cell r="R147">
            <v>-1.4310106476063202</v>
          </cell>
          <cell r="V147">
            <v>0.4371583</v>
          </cell>
          <cell r="X147">
            <v>1.0007968941871983</v>
          </cell>
          <cell r="Y147">
            <v>0.43750666890815548</v>
          </cell>
        </row>
        <row r="148">
          <cell r="D148" t="str">
            <v>M.Larix.R.6.1_2</v>
          </cell>
          <cell r="E148">
            <v>286945</v>
          </cell>
          <cell r="F148">
            <v>3.97</v>
          </cell>
          <cell r="G148">
            <v>6.07</v>
          </cell>
          <cell r="H148">
            <v>1.323</v>
          </cell>
          <cell r="I148">
            <v>6.8500000000000005E-2</v>
          </cell>
          <cell r="J148">
            <v>0</v>
          </cell>
          <cell r="K148">
            <v>1.3381004748812795</v>
          </cell>
          <cell r="L148">
            <v>0.24155549000000001</v>
          </cell>
          <cell r="M148">
            <v>1.5796559648812796</v>
          </cell>
          <cell r="R148">
            <v>1.693132702619375</v>
          </cell>
          <cell r="V148">
            <v>0.50027889999999997</v>
          </cell>
          <cell r="X148">
            <v>1.0007968941871983</v>
          </cell>
          <cell r="Y148">
            <v>0.50067756934738794</v>
          </cell>
        </row>
        <row r="149">
          <cell r="D149" t="str">
            <v>M.Larix.R.7.1_2</v>
          </cell>
          <cell r="E149">
            <v>286946</v>
          </cell>
          <cell r="F149">
            <v>4.0069999999999997</v>
          </cell>
          <cell r="G149">
            <v>10.606999999999999</v>
          </cell>
          <cell r="H149">
            <v>-2.3090000000000002</v>
          </cell>
          <cell r="I149">
            <v>6.8500000000000005E-2</v>
          </cell>
          <cell r="J149">
            <v>0</v>
          </cell>
          <cell r="K149">
            <v>-2.3240084452246528</v>
          </cell>
          <cell r="L149">
            <v>0.19819365999999999</v>
          </cell>
          <cell r="M149">
            <v>-2.1258147852246529</v>
          </cell>
          <cell r="R149">
            <v>-2.0123380474865575</v>
          </cell>
          <cell r="V149">
            <v>0.86616459999999995</v>
          </cell>
          <cell r="X149">
            <v>1.0007968941871983</v>
          </cell>
          <cell r="Y149">
            <v>0.86685484153489689</v>
          </cell>
        </row>
        <row r="150">
          <cell r="D150" t="str">
            <v>M.Larix.R.8.1_2</v>
          </cell>
          <cell r="E150">
            <v>286947</v>
          </cell>
          <cell r="F150">
            <v>4.0359999999999996</v>
          </cell>
          <cell r="G150">
            <v>5.8470000000000004</v>
          </cell>
          <cell r="H150">
            <v>-1.3839999999999999</v>
          </cell>
          <cell r="I150">
            <v>6.8500000000000005E-2</v>
          </cell>
          <cell r="J150">
            <v>0</v>
          </cell>
          <cell r="K150">
            <v>-1.4004063338236565</v>
          </cell>
          <cell r="L150">
            <v>0.24389636000000001</v>
          </cell>
          <cell r="M150">
            <v>-1.1565099738236566</v>
          </cell>
          <cell r="R150">
            <v>-1.0430332360855612</v>
          </cell>
          <cell r="V150">
            <v>0.4739796</v>
          </cell>
          <cell r="X150">
            <v>1.0007968941871983</v>
          </cell>
          <cell r="Y150">
            <v>0.47435731158809058</v>
          </cell>
        </row>
        <row r="151">
          <cell r="D151" t="str">
            <v>M.Larix.R.9.1_2</v>
          </cell>
          <cell r="E151">
            <v>286948</v>
          </cell>
          <cell r="F151">
            <v>4.0419999999999998</v>
          </cell>
          <cell r="G151">
            <v>6.2770000000000001</v>
          </cell>
          <cell r="H151">
            <v>-3.661</v>
          </cell>
          <cell r="I151">
            <v>6.8500000000000005E-2</v>
          </cell>
          <cell r="J151">
            <v>0</v>
          </cell>
          <cell r="K151">
            <v>-3.7013927679793834</v>
          </cell>
          <cell r="L151">
            <v>0.23977197</v>
          </cell>
          <cell r="M151">
            <v>-3.4616207979793834</v>
          </cell>
          <cell r="R151">
            <v>-3.348144060241288</v>
          </cell>
          <cell r="V151">
            <v>0.50812919999999995</v>
          </cell>
          <cell r="X151">
            <v>1.0007968941871983</v>
          </cell>
          <cell r="Y151">
            <v>0.50853412520582564</v>
          </cell>
        </row>
        <row r="152">
          <cell r="D152" t="str">
            <v>M.Larix.R.10.1_2</v>
          </cell>
          <cell r="E152">
            <v>286949</v>
          </cell>
          <cell r="F152">
            <v>4.016</v>
          </cell>
          <cell r="G152">
            <v>4.4880000000000004</v>
          </cell>
          <cell r="H152">
            <v>-5.5469999999999997</v>
          </cell>
          <cell r="I152">
            <v>6.8500000000000005E-2</v>
          </cell>
          <cell r="J152">
            <v>0</v>
          </cell>
          <cell r="K152">
            <v>-5.632975675981446</v>
          </cell>
          <cell r="L152">
            <v>0.25760717</v>
          </cell>
          <cell r="M152">
            <v>-5.375368505981446</v>
          </cell>
          <cell r="R152">
            <v>-5.2618917682433501</v>
          </cell>
          <cell r="V152">
            <v>0.36563679999999998</v>
          </cell>
          <cell r="X152">
            <v>1.0007968941871983</v>
          </cell>
          <cell r="Y152">
            <v>0.36592817384054577</v>
          </cell>
        </row>
        <row r="153">
          <cell r="D153" t="str">
            <v>ali-j3</v>
          </cell>
          <cell r="E153">
            <v>286950</v>
          </cell>
          <cell r="F153">
            <v>1.006</v>
          </cell>
          <cell r="G153">
            <v>31.893999999999998</v>
          </cell>
          <cell r="H153">
            <v>-1.619</v>
          </cell>
          <cell r="I153">
            <v>6.8500000000000005E-2</v>
          </cell>
          <cell r="J153">
            <v>0</v>
          </cell>
          <cell r="K153">
            <v>-1.6224846742392107</v>
          </cell>
          <cell r="L153">
            <v>1.415669E-2</v>
          </cell>
          <cell r="M153">
            <v>-1.6083279842392106</v>
          </cell>
          <cell r="N153" t="str">
            <v>*</v>
          </cell>
          <cell r="R153">
            <v>-1.4948512465011152</v>
          </cell>
          <cell r="V153">
            <v>10.3741328</v>
          </cell>
          <cell r="W153" t="str">
            <v>*</v>
          </cell>
          <cell r="X153">
            <v>1.0007968941871983</v>
          </cell>
          <cell r="Y153">
            <v>10.382399886125544</v>
          </cell>
        </row>
        <row r="154">
          <cell r="D154" t="str">
            <v>bl</v>
          </cell>
          <cell r="E154">
            <v>286951</v>
          </cell>
          <cell r="F154">
            <v>0</v>
          </cell>
          <cell r="G154">
            <v>6.5000000000000002E-2</v>
          </cell>
          <cell r="H154">
            <v>0</v>
          </cell>
          <cell r="I154">
            <v>6.8500000000000005E-2</v>
          </cell>
          <cell r="J154">
            <v>0</v>
          </cell>
          <cell r="L154">
            <v>0.30208370000000001</v>
          </cell>
          <cell r="V154">
            <v>0</v>
          </cell>
          <cell r="X154">
            <v>1.0007968941871983</v>
          </cell>
        </row>
        <row r="155">
          <cell r="D155" t="str">
            <v>bl</v>
          </cell>
          <cell r="E155">
            <v>286952</v>
          </cell>
          <cell r="F155">
            <v>0</v>
          </cell>
          <cell r="G155">
            <v>7.1999999999999995E-2</v>
          </cell>
          <cell r="H155">
            <v>0</v>
          </cell>
          <cell r="I155">
            <v>6.8500000000000005E-2</v>
          </cell>
          <cell r="J155">
            <v>0</v>
          </cell>
          <cell r="L155">
            <v>0.30208370000000001</v>
          </cell>
          <cell r="V155">
            <v>0</v>
          </cell>
          <cell r="X155">
            <v>1.0007968941871983</v>
          </cell>
        </row>
        <row r="156">
          <cell r="D156" t="str">
            <v>ali-j3</v>
          </cell>
          <cell r="E156">
            <v>286953</v>
          </cell>
          <cell r="F156">
            <v>1.0649999999999999</v>
          </cell>
          <cell r="G156">
            <v>33.655999999999999</v>
          </cell>
          <cell r="H156">
            <v>-1.627</v>
          </cell>
          <cell r="I156">
            <v>6.8500000000000005E-2</v>
          </cell>
          <cell r="J156">
            <v>0</v>
          </cell>
          <cell r="K156">
            <v>-1.6303181838481577</v>
          </cell>
          <cell r="L156">
            <v>-1.3487870000000001E-2</v>
          </cell>
          <cell r="M156">
            <v>-1.6438060538481578</v>
          </cell>
          <cell r="N156" t="str">
            <v>*</v>
          </cell>
          <cell r="R156">
            <v>-1.5303293161100624</v>
          </cell>
          <cell r="V156">
            <v>10.341018099999999</v>
          </cell>
          <cell r="W156" t="str">
            <v>*</v>
          </cell>
          <cell r="X156">
            <v>1.0007968941871983</v>
          </cell>
          <cell r="Y156">
            <v>10.349258797213603</v>
          </cell>
        </row>
        <row r="157">
          <cell r="D157" t="str">
            <v>ali-j3</v>
          </cell>
          <cell r="E157">
            <v>286954</v>
          </cell>
          <cell r="F157">
            <v>1.0229999999999999</v>
          </cell>
          <cell r="G157">
            <v>32.311</v>
          </cell>
          <cell r="H157">
            <v>-1.6259999999999999</v>
          </cell>
          <cell r="I157">
            <v>6.8500000000000005E-2</v>
          </cell>
          <cell r="J157">
            <v>0</v>
          </cell>
          <cell r="K157">
            <v>-1.6294544777855313</v>
          </cell>
          <cell r="L157">
            <v>5.1276200000000003E-3</v>
          </cell>
          <cell r="M157">
            <v>-1.6243268577855312</v>
          </cell>
          <cell r="N157" t="str">
            <v>*</v>
          </cell>
          <cell r="R157">
            <v>-1.5108501200474358</v>
          </cell>
          <cell r="V157">
            <v>10.3351668</v>
          </cell>
          <cell r="W157" t="str">
            <v>*</v>
          </cell>
          <cell r="X157">
            <v>1.0007968941871983</v>
          </cell>
          <cell r="Y157">
            <v>10.343402834346644</v>
          </cell>
        </row>
        <row r="158">
          <cell r="D158" t="str">
            <v>L.Larix.R.11.1_2</v>
          </cell>
          <cell r="E158">
            <v>286955</v>
          </cell>
          <cell r="F158">
            <v>4.0709999999999997</v>
          </cell>
          <cell r="G158">
            <v>6.62</v>
          </cell>
          <cell r="H158">
            <v>-2.3069999999999999</v>
          </cell>
          <cell r="I158">
            <v>6.8500000000000005E-2</v>
          </cell>
          <cell r="J158">
            <v>0</v>
          </cell>
          <cell r="K158">
            <v>-2.3311211173013815</v>
          </cell>
          <cell r="L158">
            <v>0.23553610999999999</v>
          </cell>
          <cell r="M158">
            <v>-2.0955850073013815</v>
          </cell>
          <cell r="R158">
            <v>-1.9821082695632861</v>
          </cell>
          <cell r="V158">
            <v>0.53203849999999997</v>
          </cell>
          <cell r="X158">
            <v>1.0007968941871983</v>
          </cell>
          <cell r="Y158">
            <v>0.53246247838801564</v>
          </cell>
        </row>
        <row r="159">
          <cell r="D159" t="str">
            <v>L.Larix.R.12.1_2</v>
          </cell>
          <cell r="E159">
            <v>286956</v>
          </cell>
          <cell r="F159">
            <v>3.9529999999999998</v>
          </cell>
          <cell r="G159">
            <v>7.2510000000000003</v>
          </cell>
          <cell r="H159">
            <v>0.17199999999999999</v>
          </cell>
          <cell r="I159">
            <v>6.8500000000000005E-2</v>
          </cell>
          <cell r="J159">
            <v>0</v>
          </cell>
          <cell r="K159">
            <v>0.17364037591367906</v>
          </cell>
          <cell r="L159">
            <v>0.23096584000000001</v>
          </cell>
          <cell r="M159">
            <v>0.40460621591367907</v>
          </cell>
          <cell r="R159">
            <v>0.51808295365177448</v>
          </cell>
          <cell r="V159">
            <v>0.60014540000000005</v>
          </cell>
          <cell r="X159">
            <v>1.0007968941871983</v>
          </cell>
          <cell r="Y159">
            <v>0.6006236523807339</v>
          </cell>
        </row>
        <row r="160">
          <cell r="D160" t="str">
            <v>L.Larix.R.13.1_2</v>
          </cell>
          <cell r="E160">
            <v>286957</v>
          </cell>
          <cell r="F160">
            <v>3.9489999999999998</v>
          </cell>
          <cell r="G160">
            <v>5.3760000000000003</v>
          </cell>
          <cell r="H160">
            <v>-2.0190000000000001</v>
          </cell>
          <cell r="I160">
            <v>6.8500000000000005E-2</v>
          </cell>
          <cell r="J160">
            <v>0</v>
          </cell>
          <cell r="K160">
            <v>-2.0450577484691479</v>
          </cell>
          <cell r="L160">
            <v>0.24935839000000001</v>
          </cell>
          <cell r="M160">
            <v>-1.7956993584691479</v>
          </cell>
          <cell r="R160">
            <v>-1.6822226207310524</v>
          </cell>
          <cell r="V160">
            <v>0.44537880000000002</v>
          </cell>
          <cell r="X160">
            <v>1.0007968941871983</v>
          </cell>
          <cell r="Y160">
            <v>0.44573371977682136</v>
          </cell>
        </row>
        <row r="161">
          <cell r="D161" t="str">
            <v>L.Larix.R.15.1_2</v>
          </cell>
          <cell r="E161">
            <v>286958</v>
          </cell>
          <cell r="F161">
            <v>4.0659999999999998</v>
          </cell>
          <cell r="G161">
            <v>6.9470000000000001</v>
          </cell>
          <cell r="H161">
            <v>-1.2310000000000001</v>
          </cell>
          <cell r="I161">
            <v>6.8500000000000005E-2</v>
          </cell>
          <cell r="J161">
            <v>0</v>
          </cell>
          <cell r="K161">
            <v>-1.2432589954205133</v>
          </cell>
          <cell r="L161">
            <v>0.23263789000000001</v>
          </cell>
          <cell r="M161">
            <v>-1.0106211054205132</v>
          </cell>
          <cell r="R161">
            <v>-0.89714436768241779</v>
          </cell>
          <cell r="V161">
            <v>0.55901590000000001</v>
          </cell>
          <cell r="X161">
            <v>1.0007968941871983</v>
          </cell>
          <cell r="Y161">
            <v>0.55946137652126149</v>
          </cell>
        </row>
        <row r="162">
          <cell r="D162" t="str">
            <v>D.Larix.R.16.1_2</v>
          </cell>
          <cell r="E162">
            <v>286959</v>
          </cell>
          <cell r="F162">
            <v>3.9769999999999999</v>
          </cell>
          <cell r="G162">
            <v>8.4939999999999998</v>
          </cell>
          <cell r="H162">
            <v>0.67500000000000004</v>
          </cell>
          <cell r="I162">
            <v>6.8500000000000005E-2</v>
          </cell>
          <cell r="J162">
            <v>0</v>
          </cell>
          <cell r="K162">
            <v>0.68048780487804883</v>
          </cell>
          <cell r="L162">
            <v>0.21836973000000001</v>
          </cell>
          <cell r="M162">
            <v>0.89885753487804887</v>
          </cell>
          <cell r="R162">
            <v>1.0123342726161444</v>
          </cell>
          <cell r="V162">
            <v>0.69884590000000002</v>
          </cell>
          <cell r="X162">
            <v>1.0007968941871983</v>
          </cell>
          <cell r="Y162">
            <v>0.69940280623545736</v>
          </cell>
        </row>
        <row r="163">
          <cell r="D163" t="str">
            <v>D.Larix.R.17.1_2</v>
          </cell>
          <cell r="E163">
            <v>286960</v>
          </cell>
          <cell r="F163">
            <v>3.96</v>
          </cell>
          <cell r="G163">
            <v>7.3559999999999999</v>
          </cell>
          <cell r="H163">
            <v>0.94399999999999995</v>
          </cell>
          <cell r="I163">
            <v>6.8500000000000005E-2</v>
          </cell>
          <cell r="J163">
            <v>0</v>
          </cell>
          <cell r="K163">
            <v>0.95287327615780437</v>
          </cell>
          <cell r="L163">
            <v>0.2296282</v>
          </cell>
          <cell r="M163">
            <v>1.1825014761578043</v>
          </cell>
          <cell r="R163">
            <v>1.2959782138958997</v>
          </cell>
          <cell r="V163">
            <v>0.60775489999999999</v>
          </cell>
          <cell r="X163">
            <v>1.0007968941871983</v>
          </cell>
          <cell r="Y163">
            <v>0.60823921634705125</v>
          </cell>
        </row>
        <row r="164">
          <cell r="D164" t="str">
            <v>D.Larix.R.18.1_2</v>
          </cell>
          <cell r="E164">
            <v>286961</v>
          </cell>
          <cell r="F164">
            <v>4.016</v>
          </cell>
          <cell r="G164">
            <v>9.8219999999999992</v>
          </cell>
          <cell r="H164">
            <v>0.51700000000000002</v>
          </cell>
          <cell r="I164">
            <v>6.8500000000000005E-2</v>
          </cell>
          <cell r="J164">
            <v>0</v>
          </cell>
          <cell r="K164">
            <v>0.52063095299123385</v>
          </cell>
          <cell r="L164">
            <v>0.20410157000000001</v>
          </cell>
          <cell r="M164">
            <v>0.72473252299123381</v>
          </cell>
          <cell r="R164">
            <v>0.83820926072932922</v>
          </cell>
          <cell r="V164">
            <v>0.80022000000000004</v>
          </cell>
          <cell r="X164">
            <v>1.0007968941871983</v>
          </cell>
          <cell r="Y164">
            <v>0.80085769066647983</v>
          </cell>
        </row>
        <row r="165">
          <cell r="D165" t="str">
            <v>H.Mugo.R.1.0.5_1</v>
          </cell>
          <cell r="E165">
            <v>286962</v>
          </cell>
          <cell r="F165">
            <v>3.9510000000000001</v>
          </cell>
          <cell r="G165">
            <v>6.952</v>
          </cell>
          <cell r="H165">
            <v>-3.1619999999999999</v>
          </cell>
          <cell r="I165">
            <v>6.8500000000000005E-2</v>
          </cell>
          <cell r="J165">
            <v>0</v>
          </cell>
          <cell r="K165">
            <v>-3.1934661146219221</v>
          </cell>
          <cell r="L165">
            <v>0.23364112000000001</v>
          </cell>
          <cell r="M165">
            <v>-2.9598249946219219</v>
          </cell>
          <cell r="R165">
            <v>-2.8463482568838265</v>
          </cell>
          <cell r="V165">
            <v>0.5756597</v>
          </cell>
          <cell r="X165">
            <v>1.0007968941871983</v>
          </cell>
          <cell r="Y165">
            <v>0.57611843986873434</v>
          </cell>
        </row>
        <row r="166">
          <cell r="D166" t="str">
            <v>H.Mugo.R.2.0.5_1</v>
          </cell>
          <cell r="E166">
            <v>286963</v>
          </cell>
          <cell r="F166">
            <v>4.0199999999999996</v>
          </cell>
          <cell r="G166">
            <v>9.3699999999999992</v>
          </cell>
          <cell r="H166">
            <v>-3.9369999999999998</v>
          </cell>
          <cell r="I166">
            <v>6.8500000000000005E-2</v>
          </cell>
          <cell r="J166">
            <v>0</v>
          </cell>
          <cell r="K166">
            <v>-3.9659936569370529</v>
          </cell>
          <cell r="L166">
            <v>0.20844889999999999</v>
          </cell>
          <cell r="M166">
            <v>-3.7575447569370528</v>
          </cell>
          <cell r="R166">
            <v>-3.6440680191989574</v>
          </cell>
          <cell r="V166">
            <v>0.76267410000000002</v>
          </cell>
          <cell r="X166">
            <v>1.0007968941871983</v>
          </cell>
          <cell r="Y166">
            <v>0.76328187055701668</v>
          </cell>
        </row>
        <row r="167">
          <cell r="D167" t="str">
            <v>H.Mugo.R.3.0.5_1</v>
          </cell>
          <cell r="E167">
            <v>286964</v>
          </cell>
          <cell r="F167">
            <v>4.032</v>
          </cell>
          <cell r="G167">
            <v>5.7149999999999999</v>
          </cell>
          <cell r="H167">
            <v>-4.944</v>
          </cell>
          <cell r="I167">
            <v>6.8500000000000005E-2</v>
          </cell>
          <cell r="J167">
            <v>0</v>
          </cell>
          <cell r="K167">
            <v>-5.0039776852917743</v>
          </cell>
          <cell r="L167">
            <v>0.24489959</v>
          </cell>
          <cell r="M167">
            <v>-4.7590780952917742</v>
          </cell>
          <cell r="R167">
            <v>-4.6456013575536783</v>
          </cell>
          <cell r="V167">
            <v>0.46376010000000001</v>
          </cell>
          <cell r="X167">
            <v>1.0007968941871983</v>
          </cell>
          <cell r="Y167">
            <v>0.46412966772794451</v>
          </cell>
        </row>
        <row r="168">
          <cell r="D168" t="str">
            <v>H.Mugo.R.4.0.5_1</v>
          </cell>
          <cell r="E168">
            <v>286965</v>
          </cell>
          <cell r="F168">
            <v>4.0759999999999996</v>
          </cell>
          <cell r="G168">
            <v>11.092000000000001</v>
          </cell>
          <cell r="H168">
            <v>-3.5760000000000001</v>
          </cell>
          <cell r="I168">
            <v>6.8500000000000005E-2</v>
          </cell>
          <cell r="J168">
            <v>0</v>
          </cell>
          <cell r="K168">
            <v>-3.5982212545924619</v>
          </cell>
          <cell r="L168">
            <v>0.19273163000000001</v>
          </cell>
          <cell r="M168">
            <v>-3.405489624592462</v>
          </cell>
          <cell r="R168">
            <v>-3.2920128868543665</v>
          </cell>
          <cell r="V168">
            <v>0.8904088</v>
          </cell>
          <cell r="X168">
            <v>1.0007968941871983</v>
          </cell>
          <cell r="Y168">
            <v>0.89111836159695024</v>
          </cell>
        </row>
        <row r="169">
          <cell r="D169" t="str">
            <v>H.Mugo.R.5.0.5_1</v>
          </cell>
          <cell r="E169">
            <v>286966</v>
          </cell>
          <cell r="F169">
            <v>3.9889999999999999</v>
          </cell>
          <cell r="G169">
            <v>5.5259999999999998</v>
          </cell>
          <cell r="H169">
            <v>-2.23</v>
          </cell>
          <cell r="I169">
            <v>6.8500000000000005E-2</v>
          </cell>
          <cell r="J169">
            <v>0</v>
          </cell>
          <cell r="K169">
            <v>-2.2579899221255153</v>
          </cell>
          <cell r="L169">
            <v>0.24712898999999999</v>
          </cell>
          <cell r="M169">
            <v>-2.0108609321255155</v>
          </cell>
          <cell r="R169">
            <v>-1.8973841943874201</v>
          </cell>
          <cell r="V169">
            <v>0.45321899999999998</v>
          </cell>
          <cell r="X169">
            <v>1.0007968941871983</v>
          </cell>
          <cell r="Y169">
            <v>0.45358016758662784</v>
          </cell>
        </row>
        <row r="170">
          <cell r="D170" t="str">
            <v>M.Mugo.R.7.0.5_1</v>
          </cell>
          <cell r="E170">
            <v>286967</v>
          </cell>
          <cell r="F170">
            <v>4.0140000000000002</v>
          </cell>
          <cell r="G170">
            <v>6.2510000000000003</v>
          </cell>
          <cell r="H170">
            <v>-3.8380000000000001</v>
          </cell>
          <cell r="I170">
            <v>6.8500000000000005E-2</v>
          </cell>
          <cell r="J170">
            <v>0</v>
          </cell>
          <cell r="K170">
            <v>-3.8805237363526084</v>
          </cell>
          <cell r="L170">
            <v>0.24032932000000001</v>
          </cell>
          <cell r="M170">
            <v>-3.6401944163526085</v>
          </cell>
          <cell r="R170">
            <v>-3.5267176786145131</v>
          </cell>
          <cell r="V170">
            <v>0.50951210000000002</v>
          </cell>
          <cell r="X170">
            <v>1.0007968941871983</v>
          </cell>
          <cell r="Y170">
            <v>0.50991812723079721</v>
          </cell>
        </row>
        <row r="171">
          <cell r="D171" t="str">
            <v>M.Mugo.R.8.0.5_1</v>
          </cell>
          <cell r="E171">
            <v>286968</v>
          </cell>
          <cell r="F171">
            <v>4.0179999999999998</v>
          </cell>
          <cell r="G171">
            <v>12.404</v>
          </cell>
          <cell r="H171">
            <v>-2.56</v>
          </cell>
          <cell r="I171">
            <v>6.8500000000000005E-2</v>
          </cell>
          <cell r="J171">
            <v>0</v>
          </cell>
          <cell r="K171">
            <v>-2.5742158809938793</v>
          </cell>
          <cell r="L171">
            <v>0.17790612</v>
          </cell>
          <cell r="M171">
            <v>-2.3963097609938795</v>
          </cell>
          <cell r="R171">
            <v>-2.2828330232557841</v>
          </cell>
          <cell r="V171">
            <v>1.0101138999999999</v>
          </cell>
          <cell r="X171">
            <v>1.0007968941871983</v>
          </cell>
          <cell r="Y171">
            <v>1.0109188538953182</v>
          </cell>
        </row>
        <row r="172">
          <cell r="D172" t="str">
            <v>M.Mugo.R.9.0.5_1</v>
          </cell>
          <cell r="E172">
            <v>286969</v>
          </cell>
          <cell r="F172">
            <v>3.9119999999999999</v>
          </cell>
          <cell r="G172">
            <v>6.9489999999999998</v>
          </cell>
          <cell r="H172">
            <v>-1.5449999999999999</v>
          </cell>
          <cell r="I172">
            <v>6.8500000000000005E-2</v>
          </cell>
          <cell r="J172">
            <v>0</v>
          </cell>
          <cell r="K172">
            <v>-1.5603815129714411</v>
          </cell>
          <cell r="L172">
            <v>0.23419846999999999</v>
          </cell>
          <cell r="M172">
            <v>-1.3261830429714412</v>
          </cell>
          <cell r="R172">
            <v>-1.2127063052333458</v>
          </cell>
          <cell r="V172">
            <v>0.58118709999999996</v>
          </cell>
          <cell r="X172">
            <v>1.0007968941871983</v>
          </cell>
          <cell r="Y172">
            <v>0.58165024462166459</v>
          </cell>
        </row>
        <row r="173">
          <cell r="D173" t="str">
            <v>ali-j3</v>
          </cell>
          <cell r="E173">
            <v>286970</v>
          </cell>
          <cell r="F173">
            <v>1.014</v>
          </cell>
          <cell r="G173">
            <v>32.093000000000004</v>
          </cell>
          <cell r="H173">
            <v>-1.595</v>
          </cell>
          <cell r="I173">
            <v>6.8500000000000005E-2</v>
          </cell>
          <cell r="J173">
            <v>0</v>
          </cell>
          <cell r="K173">
            <v>-1.5984116848038219</v>
          </cell>
          <cell r="L173">
            <v>1.4936980000000001E-2</v>
          </cell>
          <cell r="M173">
            <v>-1.5834747048038218</v>
          </cell>
          <cell r="N173" t="str">
            <v>*</v>
          </cell>
          <cell r="O173">
            <v>-1.6234767377380954</v>
          </cell>
          <cell r="P173">
            <v>-1.51</v>
          </cell>
          <cell r="Q173">
            <v>0.11347673773809541</v>
          </cell>
          <cell r="R173">
            <v>-1.4699979670657264</v>
          </cell>
          <cell r="S173">
            <v>-1.51</v>
          </cell>
          <cell r="T173">
            <v>2.9144912972053096E-2</v>
          </cell>
          <cell r="U173">
            <v>-1.51</v>
          </cell>
          <cell r="V173">
            <v>10.356685300000001</v>
          </cell>
          <cell r="W173">
            <v>10.351750749999999</v>
          </cell>
          <cell r="X173">
            <v>1.0007968941871983</v>
          </cell>
          <cell r="Y173">
            <v>10.364938482314212</v>
          </cell>
        </row>
        <row r="176">
          <cell r="D176" t="str">
            <v>ali-j3 [Ref]</v>
          </cell>
          <cell r="E176">
            <v>286971</v>
          </cell>
          <cell r="F176">
            <v>1.0329999999999999</v>
          </cell>
          <cell r="G176">
            <v>33.191000000000003</v>
          </cell>
          <cell r="H176">
            <v>-1.6319999999999999</v>
          </cell>
          <cell r="I176">
            <v>6.9000000000000006E-2</v>
          </cell>
          <cell r="J176">
            <v>0</v>
          </cell>
          <cell r="K176">
            <v>-1.6353997946983878</v>
          </cell>
          <cell r="L176">
            <v>0</v>
          </cell>
          <cell r="M176">
            <v>-1.6353997946983878</v>
          </cell>
          <cell r="N176" t="str">
            <v>*</v>
          </cell>
          <cell r="R176">
            <v>-1.5182319058211498</v>
          </cell>
          <cell r="V176">
            <v>10.36</v>
          </cell>
          <cell r="W176" t="str">
            <v>ref.</v>
          </cell>
        </row>
        <row r="177">
          <cell r="D177" t="str">
            <v>M.Mugo.R.10.0.5_1</v>
          </cell>
          <cell r="E177">
            <v>286972</v>
          </cell>
          <cell r="F177">
            <v>3.964</v>
          </cell>
          <cell r="G177">
            <v>10.987</v>
          </cell>
          <cell r="H177">
            <v>-3.9910000000000001</v>
          </cell>
          <cell r="I177">
            <v>6.9000000000000006E-2</v>
          </cell>
          <cell r="J177">
            <v>0</v>
          </cell>
          <cell r="K177">
            <v>-4.0162224766440744</v>
          </cell>
          <cell r="L177">
            <v>0.19128252000000001</v>
          </cell>
          <cell r="M177">
            <v>-3.8249399566440743</v>
          </cell>
          <cell r="R177">
            <v>-3.707772067766836</v>
          </cell>
          <cell r="V177">
            <v>0.89361749999999995</v>
          </cell>
          <cell r="X177">
            <v>0.97791855651669557</v>
          </cell>
          <cell r="Y177">
            <v>0.87388513567805814</v>
          </cell>
        </row>
        <row r="178">
          <cell r="D178" t="str">
            <v>L.Mugo.R.11.0.5_1</v>
          </cell>
          <cell r="E178">
            <v>286973</v>
          </cell>
          <cell r="F178">
            <v>3.948</v>
          </cell>
          <cell r="G178">
            <v>7.6</v>
          </cell>
          <cell r="H178">
            <v>-2.8460000000000001</v>
          </cell>
          <cell r="I178">
            <v>6.9000000000000006E-2</v>
          </cell>
          <cell r="J178">
            <v>0</v>
          </cell>
          <cell r="K178">
            <v>-2.8720754215907585</v>
          </cell>
          <cell r="L178">
            <v>0.22606116000000001</v>
          </cell>
          <cell r="M178">
            <v>-2.6460142615907585</v>
          </cell>
          <cell r="R178">
            <v>-2.5288463727135202</v>
          </cell>
          <cell r="V178">
            <v>0.6206644</v>
          </cell>
          <cell r="X178">
            <v>0.97791855651669557</v>
          </cell>
          <cell r="Y178">
            <v>0.60695923412930097</v>
          </cell>
        </row>
        <row r="179">
          <cell r="D179" t="str">
            <v xml:space="preserve">caf-j3 </v>
          </cell>
          <cell r="E179">
            <v>286974</v>
          </cell>
          <cell r="F179">
            <v>0.38400000000000001</v>
          </cell>
          <cell r="G179">
            <v>34.607999999999997</v>
          </cell>
          <cell r="H179">
            <v>-15.439</v>
          </cell>
          <cell r="I179">
            <v>6.9000000000000006E-2</v>
          </cell>
          <cell r="J179">
            <v>0</v>
          </cell>
          <cell r="K179">
            <v>-15.469843133848695</v>
          </cell>
          <cell r="L179">
            <v>4.4587999999999997E-3</v>
          </cell>
          <cell r="M179">
            <v>-15.465384333848695</v>
          </cell>
          <cell r="R179">
            <v>-15.348216444971456</v>
          </cell>
          <cell r="U179">
            <v>-15.46</v>
          </cell>
          <cell r="V179">
            <v>29.056646600000001</v>
          </cell>
          <cell r="X179">
            <v>0.97791855651669557</v>
          </cell>
          <cell r="Y179">
            <v>28.415033900287749</v>
          </cell>
        </row>
        <row r="180">
          <cell r="D180" t="str">
            <v>L.Mugo.R.12.0.5_1</v>
          </cell>
          <cell r="E180">
            <v>286975</v>
          </cell>
          <cell r="F180">
            <v>4.0549999999999997</v>
          </cell>
          <cell r="G180">
            <v>8.5510000000000002</v>
          </cell>
          <cell r="H180">
            <v>-3.7490000000000001</v>
          </cell>
          <cell r="I180">
            <v>6.9000000000000006E-2</v>
          </cell>
          <cell r="J180">
            <v>0</v>
          </cell>
          <cell r="K180">
            <v>-3.7794976420655506</v>
          </cell>
          <cell r="L180">
            <v>0.21703209000000001</v>
          </cell>
          <cell r="M180">
            <v>-3.5624655520655506</v>
          </cell>
          <cell r="R180">
            <v>-3.4452976631883123</v>
          </cell>
          <cell r="V180">
            <v>0.67983439999999995</v>
          </cell>
          <cell r="X180">
            <v>0.97791855651669557</v>
          </cell>
          <cell r="Y180">
            <v>0.66482267511839377</v>
          </cell>
        </row>
        <row r="181">
          <cell r="D181" t="str">
            <v>L.Mugo.R.13.0.5_1</v>
          </cell>
          <cell r="E181">
            <v>286976</v>
          </cell>
          <cell r="F181">
            <v>3.9689999999999999</v>
          </cell>
          <cell r="G181">
            <v>6.95</v>
          </cell>
          <cell r="H181">
            <v>-0.36799999999999999</v>
          </cell>
          <cell r="I181">
            <v>6.9000000000000006E-2</v>
          </cell>
          <cell r="J181">
            <v>0</v>
          </cell>
          <cell r="K181">
            <v>-0.37169016131376248</v>
          </cell>
          <cell r="L181">
            <v>0.2318576</v>
          </cell>
          <cell r="M181">
            <v>-0.13983256131376248</v>
          </cell>
          <cell r="R181">
            <v>-2.2664672436524425E-2</v>
          </cell>
          <cell r="V181">
            <v>0.56452659999999999</v>
          </cell>
          <cell r="X181">
            <v>0.97791855651669557</v>
          </cell>
          <cell r="Y181">
            <v>0.552061037787278</v>
          </cell>
        </row>
        <row r="182">
          <cell r="D182" t="str">
            <v>L.Mugo.R.14.0.5_1</v>
          </cell>
          <cell r="E182">
            <v>286977</v>
          </cell>
          <cell r="F182">
            <v>3.9870000000000001</v>
          </cell>
          <cell r="G182">
            <v>7.1760000000000002</v>
          </cell>
          <cell r="H182">
            <v>-1.1819999999999999</v>
          </cell>
          <cell r="I182">
            <v>6.9000000000000006E-2</v>
          </cell>
          <cell r="J182">
            <v>0</v>
          </cell>
          <cell r="K182">
            <v>-1.1934757281553399</v>
          </cell>
          <cell r="L182">
            <v>0.23174612999999999</v>
          </cell>
          <cell r="M182">
            <v>-0.96172959815533987</v>
          </cell>
          <cell r="R182">
            <v>-0.84456170927810181</v>
          </cell>
          <cell r="V182">
            <v>0.58028219999999997</v>
          </cell>
          <cell r="X182">
            <v>0.97791855651669557</v>
          </cell>
          <cell r="Y182">
            <v>0.56746873139633236</v>
          </cell>
        </row>
        <row r="183">
          <cell r="D183" t="str">
            <v>D.Mugo.R.17.0.5_1</v>
          </cell>
          <cell r="E183">
            <v>286978</v>
          </cell>
          <cell r="F183">
            <v>4.0199999999999996</v>
          </cell>
          <cell r="G183">
            <v>13.291</v>
          </cell>
          <cell r="H183">
            <v>1.0009999999999999</v>
          </cell>
          <cell r="I183">
            <v>6.9000000000000006E-2</v>
          </cell>
          <cell r="J183">
            <v>0</v>
          </cell>
          <cell r="K183">
            <v>1.0062237936772047</v>
          </cell>
          <cell r="L183">
            <v>0.16988027999999999</v>
          </cell>
          <cell r="M183">
            <v>1.1761040736772048</v>
          </cell>
          <cell r="R183">
            <v>1.2932719625544429</v>
          </cell>
          <cell r="V183">
            <v>1.0660244000000001</v>
          </cell>
          <cell r="X183">
            <v>0.97791855651669557</v>
          </cell>
          <cell r="Y183">
            <v>1.0424850424595766</v>
          </cell>
        </row>
        <row r="184">
          <cell r="D184" t="str">
            <v>H.Mugo.R.1.1_2</v>
          </cell>
          <cell r="E184">
            <v>286979</v>
          </cell>
          <cell r="F184">
            <v>3.9990000000000001</v>
          </cell>
          <cell r="G184">
            <v>5.859</v>
          </cell>
          <cell r="H184">
            <v>-4.4059999999999997</v>
          </cell>
          <cell r="I184">
            <v>6.9000000000000006E-2</v>
          </cell>
          <cell r="J184">
            <v>0</v>
          </cell>
          <cell r="K184">
            <v>-4.4585067357512944</v>
          </cell>
          <cell r="L184">
            <v>0.24534547000000001</v>
          </cell>
          <cell r="M184">
            <v>-4.2131612657512942</v>
          </cell>
          <cell r="R184">
            <v>-4.0959933768740564</v>
          </cell>
          <cell r="V184">
            <v>0.47233520000000001</v>
          </cell>
          <cell r="X184">
            <v>0.97791855651669557</v>
          </cell>
          <cell r="Y184">
            <v>0.46190535697602469</v>
          </cell>
        </row>
        <row r="185">
          <cell r="D185" t="str">
            <v>H.Mugo.R.2.1_2</v>
          </cell>
          <cell r="E185">
            <v>286980</v>
          </cell>
          <cell r="F185">
            <v>3.9750000000000001</v>
          </cell>
          <cell r="G185">
            <v>7.0759999999999996</v>
          </cell>
          <cell r="H185">
            <v>-4.5819999999999999</v>
          </cell>
          <cell r="I185">
            <v>6.9000000000000006E-2</v>
          </cell>
          <cell r="J185">
            <v>0</v>
          </cell>
          <cell r="K185">
            <v>-4.6271203082631649</v>
          </cell>
          <cell r="L185">
            <v>0.23364112000000001</v>
          </cell>
          <cell r="M185">
            <v>-4.3934791882631652</v>
          </cell>
          <cell r="R185">
            <v>-4.2763112993859274</v>
          </cell>
          <cell r="V185">
            <v>0.57389760000000001</v>
          </cell>
          <cell r="X185">
            <v>0.97791855651669557</v>
          </cell>
          <cell r="Y185">
            <v>0.56122511258039598</v>
          </cell>
        </row>
        <row r="186">
          <cell r="D186" t="str">
            <v>H.Mugo.R.3.1_2</v>
          </cell>
          <cell r="E186">
            <v>286981</v>
          </cell>
          <cell r="F186">
            <v>3.9510000000000001</v>
          </cell>
          <cell r="G186">
            <v>6.7510000000000003</v>
          </cell>
          <cell r="H186">
            <v>-3.0739999999999998</v>
          </cell>
          <cell r="I186">
            <v>6.9000000000000006E-2</v>
          </cell>
          <cell r="J186">
            <v>0</v>
          </cell>
          <cell r="K186">
            <v>-3.105742891349895</v>
          </cell>
          <cell r="L186">
            <v>0.23609346</v>
          </cell>
          <cell r="M186">
            <v>-2.8696494313498948</v>
          </cell>
          <cell r="R186">
            <v>-2.7524815424726565</v>
          </cell>
          <cell r="V186">
            <v>0.55082719999999996</v>
          </cell>
          <cell r="X186">
            <v>0.97791855651669557</v>
          </cell>
          <cell r="Y186">
            <v>0.53866414031413312</v>
          </cell>
        </row>
        <row r="187">
          <cell r="D187" t="str">
            <v>ali-j3</v>
          </cell>
          <cell r="E187">
            <v>286982</v>
          </cell>
          <cell r="F187">
            <v>0.99299999999999999</v>
          </cell>
          <cell r="G187">
            <v>32.582999999999998</v>
          </cell>
          <cell r="H187">
            <v>-1.5549999999999999</v>
          </cell>
          <cell r="I187">
            <v>6.9000000000000006E-2</v>
          </cell>
          <cell r="J187">
            <v>0</v>
          </cell>
          <cell r="K187">
            <v>-1.5582999630928218</v>
          </cell>
          <cell r="L187">
            <v>1.8281080000000002E-2</v>
          </cell>
          <cell r="M187">
            <v>-1.5400188830928219</v>
          </cell>
          <cell r="N187" t="str">
            <v>*</v>
          </cell>
          <cell r="R187">
            <v>-1.4228509942155838</v>
          </cell>
          <cell r="V187">
            <v>10.580054799999999</v>
          </cell>
          <cell r="W187" t="str">
            <v>*</v>
          </cell>
          <cell r="X187">
            <v>0.97791855651669557</v>
          </cell>
          <cell r="Y187">
            <v>10.346431917883535</v>
          </cell>
        </row>
        <row r="188">
          <cell r="D188" t="str">
            <v>bl</v>
          </cell>
          <cell r="E188">
            <v>286983</v>
          </cell>
          <cell r="F188">
            <v>0</v>
          </cell>
          <cell r="G188">
            <v>7.0000000000000007E-2</v>
          </cell>
          <cell r="H188">
            <v>0</v>
          </cell>
          <cell r="I188">
            <v>6.9000000000000006E-2</v>
          </cell>
          <cell r="J188">
            <v>0</v>
          </cell>
          <cell r="K188">
            <v>0</v>
          </cell>
          <cell r="L188">
            <v>0.30085752999999998</v>
          </cell>
          <cell r="V188">
            <v>0</v>
          </cell>
        </row>
        <row r="189">
          <cell r="D189" t="str">
            <v>bl</v>
          </cell>
          <cell r="E189">
            <v>286984</v>
          </cell>
          <cell r="F189">
            <v>0</v>
          </cell>
          <cell r="G189">
            <v>6.8000000000000005E-2</v>
          </cell>
          <cell r="H189">
            <v>0</v>
          </cell>
          <cell r="I189">
            <v>6.9000000000000006E-2</v>
          </cell>
          <cell r="J189">
            <v>0</v>
          </cell>
          <cell r="K189">
            <v>0</v>
          </cell>
          <cell r="L189">
            <v>0.30085752999999998</v>
          </cell>
          <cell r="V189">
            <v>0</v>
          </cell>
        </row>
        <row r="190">
          <cell r="D190" t="str">
            <v>ali-j3</v>
          </cell>
          <cell r="E190">
            <v>286985</v>
          </cell>
          <cell r="F190">
            <v>1.0580000000000001</v>
          </cell>
          <cell r="G190">
            <v>34.686999999999998</v>
          </cell>
          <cell r="H190">
            <v>-1.631</v>
          </cell>
          <cell r="I190">
            <v>6.9000000000000006E-2</v>
          </cell>
          <cell r="J190">
            <v>0</v>
          </cell>
          <cell r="K190">
            <v>-1.6342508810445433</v>
          </cell>
          <cell r="L190">
            <v>-1.1147000000000001E-2</v>
          </cell>
          <cell r="M190">
            <v>-1.6453978810445433</v>
          </cell>
          <cell r="N190" t="str">
            <v>*</v>
          </cell>
          <cell r="R190">
            <v>-1.5282299921673053</v>
          </cell>
          <cell r="V190">
            <v>10.571014999999999</v>
          </cell>
          <cell r="W190" t="str">
            <v>*</v>
          </cell>
          <cell r="X190">
            <v>0.97791855651669557</v>
          </cell>
          <cell r="Y190">
            <v>10.337591729716335</v>
          </cell>
        </row>
        <row r="191">
          <cell r="D191" t="str">
            <v>ali-j3</v>
          </cell>
          <cell r="E191">
            <v>286986</v>
          </cell>
          <cell r="F191">
            <v>1.0269999999999999</v>
          </cell>
          <cell r="G191">
            <v>33.533000000000001</v>
          </cell>
          <cell r="H191">
            <v>-1.6819999999999999</v>
          </cell>
          <cell r="I191">
            <v>6.9000000000000006E-2</v>
          </cell>
          <cell r="J191">
            <v>0</v>
          </cell>
          <cell r="K191">
            <v>-1.6854681448721016</v>
          </cell>
          <cell r="L191">
            <v>4.2358600000000001E-3</v>
          </cell>
          <cell r="M191">
            <v>-1.6812322848721015</v>
          </cell>
          <cell r="N191" t="str">
            <v>*</v>
          </cell>
          <cell r="R191">
            <v>-1.5640643959948635</v>
          </cell>
          <cell r="V191">
            <v>10.5277817</v>
          </cell>
          <cell r="W191" t="str">
            <v>*</v>
          </cell>
          <cell r="X191">
            <v>0.97791855651669557</v>
          </cell>
          <cell r="Y191">
            <v>10.295313083386883</v>
          </cell>
        </row>
        <row r="192">
          <cell r="D192" t="str">
            <v>H.Mugo.R.4.1_2</v>
          </cell>
          <cell r="E192">
            <v>286987</v>
          </cell>
          <cell r="F192">
            <v>3.992</v>
          </cell>
          <cell r="G192">
            <v>7.5869999999999997</v>
          </cell>
          <cell r="H192">
            <v>-4.4249999999999998</v>
          </cell>
          <cell r="I192">
            <v>6.9000000000000006E-2</v>
          </cell>
          <cell r="J192">
            <v>0</v>
          </cell>
          <cell r="K192">
            <v>-4.4656125299281717</v>
          </cell>
          <cell r="L192">
            <v>0.22706439</v>
          </cell>
          <cell r="M192">
            <v>-4.2385481399281719</v>
          </cell>
          <cell r="R192">
            <v>-4.1213802510509341</v>
          </cell>
          <cell r="V192">
            <v>0.6127397</v>
          </cell>
          <cell r="X192">
            <v>0.97791855651669557</v>
          </cell>
          <cell r="Y192">
            <v>0.59920952294447305</v>
          </cell>
        </row>
        <row r="193">
          <cell r="D193" t="str">
            <v>H.Mugo.R.5.1_2</v>
          </cell>
          <cell r="E193">
            <v>286988</v>
          </cell>
          <cell r="F193">
            <v>4.0410000000000004</v>
          </cell>
          <cell r="G193">
            <v>5.0919999999999996</v>
          </cell>
          <cell r="H193">
            <v>-2.734</v>
          </cell>
          <cell r="I193">
            <v>6.9000000000000006E-2</v>
          </cell>
          <cell r="J193">
            <v>0</v>
          </cell>
          <cell r="K193">
            <v>-2.7715564403742783</v>
          </cell>
          <cell r="L193">
            <v>0.25192219999999999</v>
          </cell>
          <cell r="M193">
            <v>-2.5196342403742782</v>
          </cell>
          <cell r="R193">
            <v>-2.4024663514970399</v>
          </cell>
          <cell r="V193">
            <v>0.40622429999999998</v>
          </cell>
          <cell r="X193">
            <v>0.97791855651669557</v>
          </cell>
          <cell r="Y193">
            <v>0.39725428107800509</v>
          </cell>
        </row>
        <row r="194">
          <cell r="D194" t="str">
            <v>M.Mugo.R.6.1_2</v>
          </cell>
          <cell r="E194">
            <v>286989</v>
          </cell>
          <cell r="F194">
            <v>4.0049999999999999</v>
          </cell>
          <cell r="G194">
            <v>5.476</v>
          </cell>
          <cell r="H194">
            <v>-3.9079999999999999</v>
          </cell>
          <cell r="I194">
            <v>6.9000000000000006E-2</v>
          </cell>
          <cell r="J194">
            <v>0</v>
          </cell>
          <cell r="K194">
            <v>-3.9578709080821155</v>
          </cell>
          <cell r="L194">
            <v>0.24846662999999999</v>
          </cell>
          <cell r="M194">
            <v>-3.7094042780821157</v>
          </cell>
          <cell r="R194">
            <v>-3.5922363892048779</v>
          </cell>
          <cell r="V194">
            <v>0.44078679999999998</v>
          </cell>
          <cell r="X194">
            <v>0.97791855651669557</v>
          </cell>
          <cell r="Y194">
            <v>0.43105359118761338</v>
          </cell>
        </row>
        <row r="195">
          <cell r="D195" t="str">
            <v>M.Mugo.R.7.1_2</v>
          </cell>
          <cell r="E195">
            <v>286990</v>
          </cell>
          <cell r="F195">
            <v>4.008</v>
          </cell>
          <cell r="G195">
            <v>5.3010000000000002</v>
          </cell>
          <cell r="H195">
            <v>-4.0640000000000001</v>
          </cell>
          <cell r="I195">
            <v>6.9000000000000006E-2</v>
          </cell>
          <cell r="J195">
            <v>0</v>
          </cell>
          <cell r="K195">
            <v>-4.1175963302752292</v>
          </cell>
          <cell r="L195">
            <v>0.25047309000000001</v>
          </cell>
          <cell r="M195">
            <v>-3.8671232402752294</v>
          </cell>
          <cell r="R195">
            <v>-3.7499553513979915</v>
          </cell>
          <cell r="V195">
            <v>0.4263749</v>
          </cell>
          <cell r="X195">
            <v>0.97791855651669557</v>
          </cell>
          <cell r="Y195">
            <v>0.4169599267429504</v>
          </cell>
        </row>
        <row r="196">
          <cell r="D196" t="str">
            <v>M.Mugo.R.8.1_2</v>
          </cell>
          <cell r="E196">
            <v>286991</v>
          </cell>
          <cell r="F196">
            <v>4.0190000000000001</v>
          </cell>
          <cell r="G196">
            <v>9.8119999999999994</v>
          </cell>
          <cell r="H196">
            <v>-2.6520000000000001</v>
          </cell>
          <cell r="I196">
            <v>6.9000000000000006E-2</v>
          </cell>
          <cell r="J196">
            <v>0</v>
          </cell>
          <cell r="K196">
            <v>-2.6707814841424615</v>
          </cell>
          <cell r="L196">
            <v>0.20711125999999999</v>
          </cell>
          <cell r="M196">
            <v>-2.4636702241424615</v>
          </cell>
          <cell r="R196">
            <v>-2.3465023352652237</v>
          </cell>
          <cell r="V196">
            <v>0.78714039999999996</v>
          </cell>
          <cell r="X196">
            <v>0.97791855651669557</v>
          </cell>
          <cell r="Y196">
            <v>0.76975920374397433</v>
          </cell>
        </row>
        <row r="197">
          <cell r="D197" t="str">
            <v>M.Mugo.R.9.1_2</v>
          </cell>
          <cell r="E197">
            <v>286992</v>
          </cell>
          <cell r="F197">
            <v>4.0209999999999999</v>
          </cell>
          <cell r="G197">
            <v>6.1539999999999999</v>
          </cell>
          <cell r="H197">
            <v>-1.2290000000000001</v>
          </cell>
          <cell r="I197">
            <v>6.9000000000000006E-2</v>
          </cell>
          <cell r="J197">
            <v>0</v>
          </cell>
          <cell r="K197">
            <v>-1.2429360723089566</v>
          </cell>
          <cell r="L197">
            <v>0.24278166000000001</v>
          </cell>
          <cell r="M197">
            <v>-1.0001544123089565</v>
          </cell>
          <cell r="R197">
            <v>-0.88298652343171846</v>
          </cell>
          <cell r="V197">
            <v>0.49337619999999999</v>
          </cell>
          <cell r="X197">
            <v>0.97791855651669557</v>
          </cell>
          <cell r="Y197">
            <v>0.48248174132369248</v>
          </cell>
        </row>
        <row r="198">
          <cell r="D198" t="str">
            <v>M.Mugo.R.10.1_2</v>
          </cell>
          <cell r="E198">
            <v>286993</v>
          </cell>
          <cell r="F198">
            <v>3.9769999999999999</v>
          </cell>
          <cell r="G198">
            <v>9.0009999999999994</v>
          </cell>
          <cell r="H198">
            <v>-4.1520000000000001</v>
          </cell>
          <cell r="I198">
            <v>6.9000000000000006E-2</v>
          </cell>
          <cell r="J198">
            <v>0</v>
          </cell>
          <cell r="K198">
            <v>-4.1840743394536508</v>
          </cell>
          <cell r="L198">
            <v>0.2151371</v>
          </cell>
          <cell r="M198">
            <v>-3.9689372394536506</v>
          </cell>
          <cell r="R198">
            <v>-3.8517693505764123</v>
          </cell>
          <cell r="V198">
            <v>0.72966549999999997</v>
          </cell>
          <cell r="X198">
            <v>0.97791855651669557</v>
          </cell>
          <cell r="Y198">
            <v>0.71355343250003289</v>
          </cell>
        </row>
        <row r="199">
          <cell r="D199" t="str">
            <v>L.Mugo.R.11.1_2</v>
          </cell>
          <cell r="E199">
            <v>286994</v>
          </cell>
          <cell r="F199">
            <v>3.9239999999999999</v>
          </cell>
          <cell r="G199">
            <v>5.98</v>
          </cell>
          <cell r="H199">
            <v>-2.919</v>
          </cell>
          <cell r="I199">
            <v>6.9000000000000006E-2</v>
          </cell>
          <cell r="J199">
            <v>0</v>
          </cell>
          <cell r="K199">
            <v>-2.9530739299610897</v>
          </cell>
          <cell r="L199">
            <v>0.24445370999999999</v>
          </cell>
          <cell r="M199">
            <v>-2.7086202199610896</v>
          </cell>
          <cell r="R199">
            <v>-2.5914523310838513</v>
          </cell>
          <cell r="V199">
            <v>0.49127779999999999</v>
          </cell>
          <cell r="X199">
            <v>0.97791855651669557</v>
          </cell>
          <cell r="Y199">
            <v>0.48042967702469785</v>
          </cell>
        </row>
        <row r="200">
          <cell r="D200" t="str">
            <v>L.Mugo.R.12.1_2</v>
          </cell>
          <cell r="E200">
            <v>286995</v>
          </cell>
          <cell r="F200">
            <v>4.0830000000000002</v>
          </cell>
          <cell r="G200">
            <v>6.7140000000000004</v>
          </cell>
          <cell r="H200">
            <v>-4.7460000000000004</v>
          </cell>
          <cell r="I200">
            <v>6.9000000000000006E-2</v>
          </cell>
          <cell r="J200">
            <v>0</v>
          </cell>
          <cell r="K200">
            <v>-4.7952812641083522</v>
          </cell>
          <cell r="L200">
            <v>0.23687374999999999</v>
          </cell>
          <cell r="M200">
            <v>-4.5584075141083522</v>
          </cell>
          <cell r="R200">
            <v>-4.4412396252311144</v>
          </cell>
          <cell r="V200">
            <v>0.53010159999999995</v>
          </cell>
          <cell r="X200">
            <v>0.97791855651669557</v>
          </cell>
          <cell r="Y200">
            <v>0.51839619147919069</v>
          </cell>
        </row>
        <row r="201">
          <cell r="D201" t="str">
            <v>L.Mugo.R.13.1_2</v>
          </cell>
          <cell r="E201">
            <v>286996</v>
          </cell>
          <cell r="F201">
            <v>4.0410000000000004</v>
          </cell>
          <cell r="G201">
            <v>5.5389999999999997</v>
          </cell>
          <cell r="H201">
            <v>-1.4119999999999999</v>
          </cell>
          <cell r="I201">
            <v>6.9000000000000006E-2</v>
          </cell>
          <cell r="J201">
            <v>0</v>
          </cell>
          <cell r="K201">
            <v>-1.4298113345521024</v>
          </cell>
          <cell r="L201">
            <v>0.24724046</v>
          </cell>
          <cell r="M201">
            <v>-1.1825708745521024</v>
          </cell>
          <cell r="R201">
            <v>-1.0654029856748644</v>
          </cell>
          <cell r="V201">
            <v>0.44189879999999998</v>
          </cell>
          <cell r="X201">
            <v>0.97791855651669557</v>
          </cell>
          <cell r="Y201">
            <v>0.43214103662245995</v>
          </cell>
        </row>
        <row r="202">
          <cell r="D202" t="str">
            <v>L.Mugo.R.14.1_2</v>
          </cell>
          <cell r="E202">
            <v>286997</v>
          </cell>
          <cell r="F202">
            <v>3.9470000000000001</v>
          </cell>
          <cell r="G202">
            <v>4.7859999999999996</v>
          </cell>
          <cell r="H202">
            <v>-1.7569999999999999</v>
          </cell>
          <cell r="I202">
            <v>6.9000000000000006E-2</v>
          </cell>
          <cell r="J202">
            <v>0</v>
          </cell>
          <cell r="K202">
            <v>-1.7827012931948272</v>
          </cell>
          <cell r="L202">
            <v>0.2552663</v>
          </cell>
          <cell r="M202">
            <v>-1.5274349931948272</v>
          </cell>
          <cell r="R202">
            <v>-1.4102671043175892</v>
          </cell>
          <cell r="V202">
            <v>0.39090279999999999</v>
          </cell>
          <cell r="X202">
            <v>0.97791855651669557</v>
          </cell>
          <cell r="Y202">
            <v>0.38227110191433455</v>
          </cell>
        </row>
        <row r="203">
          <cell r="D203" t="str">
            <v>L.Mugo.R.15.1_2</v>
          </cell>
          <cell r="E203">
            <v>286998</v>
          </cell>
          <cell r="F203">
            <v>4.0250000000000004</v>
          </cell>
          <cell r="G203">
            <v>5.0209999999999999</v>
          </cell>
          <cell r="H203">
            <v>-4.4210000000000003</v>
          </cell>
          <cell r="I203">
            <v>6.9000000000000006E-2</v>
          </cell>
          <cell r="J203">
            <v>0</v>
          </cell>
          <cell r="K203">
            <v>-4.4826011712439415</v>
          </cell>
          <cell r="L203">
            <v>0.25169925999999998</v>
          </cell>
          <cell r="M203">
            <v>-4.2309019112439419</v>
          </cell>
          <cell r="R203">
            <v>-4.113734022366704</v>
          </cell>
          <cell r="V203">
            <v>0.40215849999999997</v>
          </cell>
          <cell r="X203">
            <v>0.97791855651669557</v>
          </cell>
          <cell r="Y203">
            <v>0.39327825981091952</v>
          </cell>
        </row>
        <row r="204">
          <cell r="D204" t="str">
            <v>D.Mugo.R.16.1_2</v>
          </cell>
          <cell r="E204">
            <v>286999</v>
          </cell>
          <cell r="F204">
            <v>3.96</v>
          </cell>
          <cell r="G204">
            <v>8.9139999999999997</v>
          </cell>
          <cell r="H204">
            <v>-1.4570000000000001</v>
          </cell>
          <cell r="I204">
            <v>6.9000000000000006E-2</v>
          </cell>
          <cell r="J204">
            <v>0</v>
          </cell>
          <cell r="K204">
            <v>-1.4683660825325044</v>
          </cell>
          <cell r="L204">
            <v>0.21547151</v>
          </cell>
          <cell r="M204">
            <v>-1.2528945725325045</v>
          </cell>
          <cell r="R204">
            <v>-1.1357266836552664</v>
          </cell>
          <cell r="V204">
            <v>0.72577440000000004</v>
          </cell>
          <cell r="X204">
            <v>0.97791855651669557</v>
          </cell>
          <cell r="Y204">
            <v>0.7097482536047709</v>
          </cell>
        </row>
        <row r="205">
          <cell r="D205" t="str">
            <v>D.Mugo.R.17.1_2</v>
          </cell>
          <cell r="E205">
            <v>287000</v>
          </cell>
          <cell r="F205">
            <v>3.992</v>
          </cell>
          <cell r="G205">
            <v>11.411</v>
          </cell>
          <cell r="H205">
            <v>0.32500000000000001</v>
          </cell>
          <cell r="I205">
            <v>6.9000000000000006E-2</v>
          </cell>
          <cell r="J205">
            <v>0</v>
          </cell>
          <cell r="K205">
            <v>0.32697716452124853</v>
          </cell>
          <cell r="L205">
            <v>0.19195134</v>
          </cell>
          <cell r="M205">
            <v>0.5189285045212485</v>
          </cell>
          <cell r="R205">
            <v>0.63609639339848656</v>
          </cell>
          <cell r="V205">
            <v>0.92159519999999995</v>
          </cell>
          <cell r="X205">
            <v>0.97791855651669557</v>
          </cell>
          <cell r="Y205">
            <v>0.90124504767671532</v>
          </cell>
        </row>
        <row r="206">
          <cell r="D206" t="str">
            <v>D.Mugo.R.18.1_2</v>
          </cell>
          <cell r="E206">
            <v>287001</v>
          </cell>
          <cell r="F206">
            <v>4.0229999999999997</v>
          </cell>
          <cell r="G206">
            <v>10.637</v>
          </cell>
          <cell r="H206">
            <v>1.58</v>
          </cell>
          <cell r="I206">
            <v>6.9000000000000006E-2</v>
          </cell>
          <cell r="J206">
            <v>0</v>
          </cell>
          <cell r="K206">
            <v>1.5903160484481456</v>
          </cell>
          <cell r="L206">
            <v>0.19897395000000001</v>
          </cell>
          <cell r="M206">
            <v>1.7892899984481456</v>
          </cell>
          <cell r="R206">
            <v>1.9064578873253837</v>
          </cell>
          <cell r="V206">
            <v>0.85246900000000003</v>
          </cell>
          <cell r="X206">
            <v>0.97791855651669557</v>
          </cell>
          <cell r="Y206">
            <v>0.83364525395523104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3">
          <cell r="B13" t="str">
            <v>H.Mugo.B.1C</v>
          </cell>
          <cell r="C13" t="str">
            <v>H.Mugo.B.1</v>
          </cell>
          <cell r="D13" t="str">
            <v>Inc</v>
          </cell>
          <cell r="H13">
            <v>1</v>
          </cell>
          <cell r="I13" t="str">
            <v xml:space="preserve">A1   </v>
          </cell>
          <cell r="J13">
            <v>2020</v>
          </cell>
          <cell r="K13">
            <v>8924</v>
          </cell>
          <cell r="L13" t="str">
            <v>C</v>
          </cell>
          <cell r="M13">
            <v>50.248573303222699</v>
          </cell>
        </row>
        <row r="14">
          <cell r="B14" t="str">
            <v>H.Mugo.B.1N</v>
          </cell>
          <cell r="C14" t="str">
            <v>H.Mugo.B.1</v>
          </cell>
          <cell r="D14" t="str">
            <v>Inc</v>
          </cell>
          <cell r="H14">
            <v>1</v>
          </cell>
          <cell r="I14" t="str">
            <v xml:space="preserve">A1   </v>
          </cell>
          <cell r="J14">
            <v>2020</v>
          </cell>
          <cell r="K14">
            <v>8924</v>
          </cell>
          <cell r="L14" t="str">
            <v>N</v>
          </cell>
          <cell r="M14">
            <v>0.44076663255691501</v>
          </cell>
        </row>
        <row r="15">
          <cell r="B15" t="str">
            <v>H.Mugo.B.2C</v>
          </cell>
          <cell r="C15" t="str">
            <v>H.Mugo.B.2</v>
          </cell>
          <cell r="D15" t="str">
            <v>Inc</v>
          </cell>
          <cell r="H15">
            <v>1</v>
          </cell>
          <cell r="I15" t="str">
            <v xml:space="preserve">A2   </v>
          </cell>
          <cell r="J15">
            <v>2020</v>
          </cell>
          <cell r="K15">
            <v>8925</v>
          </cell>
          <cell r="L15" t="str">
            <v>C</v>
          </cell>
          <cell r="M15">
            <v>49.159786224365199</v>
          </cell>
        </row>
        <row r="16">
          <cell r="B16" t="str">
            <v>H.Mugo.B.2N</v>
          </cell>
          <cell r="C16" t="str">
            <v>H.Mugo.B.2</v>
          </cell>
          <cell r="D16" t="str">
            <v>Inc</v>
          </cell>
          <cell r="H16">
            <v>1</v>
          </cell>
          <cell r="I16" t="str">
            <v xml:space="preserve">A2   </v>
          </cell>
          <cell r="J16">
            <v>2020</v>
          </cell>
          <cell r="K16">
            <v>8925</v>
          </cell>
          <cell r="L16" t="str">
            <v>N</v>
          </cell>
          <cell r="M16">
            <v>0.41681319475174</v>
          </cell>
        </row>
        <row r="17">
          <cell r="B17" t="str">
            <v>H.Mugo.B.3C</v>
          </cell>
          <cell r="C17" t="str">
            <v>H.Mugo.B.3</v>
          </cell>
          <cell r="D17" t="str">
            <v>Inc</v>
          </cell>
          <cell r="H17">
            <v>1</v>
          </cell>
          <cell r="I17" t="str">
            <v xml:space="preserve">A3   </v>
          </cell>
          <cell r="J17">
            <v>2020</v>
          </cell>
          <cell r="K17">
            <v>8926</v>
          </cell>
          <cell r="L17" t="str">
            <v>C</v>
          </cell>
          <cell r="M17">
            <v>52.028774261474602</v>
          </cell>
        </row>
        <row r="18">
          <cell r="B18" t="str">
            <v>H.Mugo.B.3N</v>
          </cell>
          <cell r="C18" t="str">
            <v>H.Mugo.B.3</v>
          </cell>
          <cell r="D18" t="str">
            <v>Inc</v>
          </cell>
          <cell r="H18">
            <v>1</v>
          </cell>
          <cell r="I18" t="str">
            <v xml:space="preserve">A3   </v>
          </cell>
          <cell r="J18">
            <v>2020</v>
          </cell>
          <cell r="K18">
            <v>8926</v>
          </cell>
          <cell r="L18" t="str">
            <v>N</v>
          </cell>
          <cell r="M18">
            <v>0.33494821190834001</v>
          </cell>
        </row>
        <row r="19">
          <cell r="B19" t="str">
            <v>H.Mugo.B.4C</v>
          </cell>
          <cell r="C19" t="str">
            <v>H.Mugo.B.4</v>
          </cell>
          <cell r="D19" t="str">
            <v>Inc</v>
          </cell>
          <cell r="H19">
            <v>1</v>
          </cell>
          <cell r="I19" t="str">
            <v xml:space="preserve">A4   </v>
          </cell>
          <cell r="J19">
            <v>2020</v>
          </cell>
          <cell r="K19">
            <v>8927</v>
          </cell>
          <cell r="L19" t="str">
            <v>C</v>
          </cell>
          <cell r="M19">
            <v>49.740959167480497</v>
          </cell>
        </row>
        <row r="20">
          <cell r="B20" t="str">
            <v>H.Mugo.B.4N</v>
          </cell>
          <cell r="C20" t="str">
            <v>H.Mugo.B.4</v>
          </cell>
          <cell r="D20" t="str">
            <v>Inc</v>
          </cell>
          <cell r="H20">
            <v>1</v>
          </cell>
          <cell r="I20" t="str">
            <v xml:space="preserve">A4   </v>
          </cell>
          <cell r="J20">
            <v>2020</v>
          </cell>
          <cell r="K20">
            <v>8927</v>
          </cell>
          <cell r="L20" t="str">
            <v>N</v>
          </cell>
          <cell r="M20">
            <v>0.47868409752845797</v>
          </cell>
        </row>
        <row r="21">
          <cell r="B21" t="str">
            <v>H.Mugo.B.5C</v>
          </cell>
          <cell r="C21" t="str">
            <v>H.Mugo.B.5</v>
          </cell>
          <cell r="D21" t="str">
            <v>Inc</v>
          </cell>
          <cell r="H21">
            <v>1</v>
          </cell>
          <cell r="I21" t="str">
            <v xml:space="preserve">A5   </v>
          </cell>
          <cell r="J21">
            <v>2020</v>
          </cell>
          <cell r="K21">
            <v>8928</v>
          </cell>
          <cell r="L21" t="str">
            <v>C</v>
          </cell>
          <cell r="M21">
            <v>52.039333343505902</v>
          </cell>
        </row>
        <row r="22">
          <cell r="B22" t="str">
            <v>H.Mugo.B.5N</v>
          </cell>
          <cell r="C22" t="str">
            <v>H.Mugo.B.5</v>
          </cell>
          <cell r="D22" t="str">
            <v>Inc</v>
          </cell>
          <cell r="H22">
            <v>1</v>
          </cell>
          <cell r="I22" t="str">
            <v xml:space="preserve">A5   </v>
          </cell>
          <cell r="J22">
            <v>2020</v>
          </cell>
          <cell r="K22">
            <v>8928</v>
          </cell>
          <cell r="L22" t="str">
            <v>N</v>
          </cell>
          <cell r="M22">
            <v>0.41796165704727201</v>
          </cell>
        </row>
        <row r="23">
          <cell r="B23" t="str">
            <v>M.Mugo.B.6C</v>
          </cell>
          <cell r="C23" t="str">
            <v>M.Mugo.B.6</v>
          </cell>
          <cell r="D23" t="str">
            <v>Inc</v>
          </cell>
          <cell r="H23">
            <v>1</v>
          </cell>
          <cell r="I23" t="str">
            <v xml:space="preserve">A6   </v>
          </cell>
          <cell r="J23">
            <v>2020</v>
          </cell>
          <cell r="K23">
            <v>8929</v>
          </cell>
          <cell r="L23" t="str">
            <v>C</v>
          </cell>
          <cell r="M23">
            <v>48.657497406005902</v>
          </cell>
        </row>
        <row r="24">
          <cell r="B24" t="str">
            <v>M.Mugo.B.6N</v>
          </cell>
          <cell r="C24" t="str">
            <v>M.Mugo.B.6</v>
          </cell>
          <cell r="D24" t="str">
            <v>Inc</v>
          </cell>
          <cell r="H24">
            <v>1</v>
          </cell>
          <cell r="I24" t="str">
            <v xml:space="preserve">A6   </v>
          </cell>
          <cell r="J24">
            <v>2020</v>
          </cell>
          <cell r="K24">
            <v>8929</v>
          </cell>
          <cell r="L24" t="str">
            <v>N</v>
          </cell>
          <cell r="M24">
            <v>0.322732985019684</v>
          </cell>
        </row>
        <row r="25">
          <cell r="B25" t="str">
            <v>M.Mugo.B.7C</v>
          </cell>
          <cell r="C25" t="str">
            <v>M.Mugo.B.7</v>
          </cell>
          <cell r="D25" t="str">
            <v>Inc</v>
          </cell>
          <cell r="H25">
            <v>1</v>
          </cell>
          <cell r="I25" t="str">
            <v xml:space="preserve">A7   </v>
          </cell>
          <cell r="J25">
            <v>2020</v>
          </cell>
          <cell r="K25">
            <v>8930</v>
          </cell>
          <cell r="L25" t="str">
            <v>C</v>
          </cell>
          <cell r="M25">
            <v>50.114131927490199</v>
          </cell>
        </row>
        <row r="26">
          <cell r="B26" t="str">
            <v>M.Mugo.B.7N</v>
          </cell>
          <cell r="C26" t="str">
            <v>M.Mugo.B.7</v>
          </cell>
          <cell r="D26" t="str">
            <v>Inc</v>
          </cell>
          <cell r="H26">
            <v>1</v>
          </cell>
          <cell r="I26" t="str">
            <v xml:space="preserve">A7   </v>
          </cell>
          <cell r="J26">
            <v>2020</v>
          </cell>
          <cell r="K26">
            <v>8930</v>
          </cell>
          <cell r="L26" t="str">
            <v>N</v>
          </cell>
          <cell r="M26">
            <v>0.46463879942893999</v>
          </cell>
        </row>
        <row r="27">
          <cell r="B27" t="str">
            <v>M.Mugo.B.8C</v>
          </cell>
          <cell r="C27" t="str">
            <v>M.Mugo.B.8</v>
          </cell>
          <cell r="D27" t="str">
            <v>Inc</v>
          </cell>
          <cell r="H27">
            <v>1</v>
          </cell>
          <cell r="I27" t="str">
            <v xml:space="preserve">A8   </v>
          </cell>
          <cell r="J27">
            <v>2020</v>
          </cell>
          <cell r="K27">
            <v>8931</v>
          </cell>
          <cell r="L27" t="str">
            <v>C</v>
          </cell>
          <cell r="M27">
            <v>49.873851776122997</v>
          </cell>
        </row>
        <row r="28">
          <cell r="B28" t="str">
            <v>M.Mugo.B.8N</v>
          </cell>
          <cell r="C28" t="str">
            <v>M.Mugo.B.8</v>
          </cell>
          <cell r="D28" t="str">
            <v>Inc</v>
          </cell>
          <cell r="H28">
            <v>1</v>
          </cell>
          <cell r="I28" t="str">
            <v xml:space="preserve">A8   </v>
          </cell>
          <cell r="J28">
            <v>2020</v>
          </cell>
          <cell r="K28">
            <v>8931</v>
          </cell>
          <cell r="L28" t="str">
            <v>N</v>
          </cell>
          <cell r="M28">
            <v>0.37215000391006497</v>
          </cell>
        </row>
        <row r="29">
          <cell r="B29" t="str">
            <v>M.Mugo.B.9C</v>
          </cell>
          <cell r="C29" t="str">
            <v>M.Mugo.B.9</v>
          </cell>
          <cell r="D29" t="str">
            <v>Inc</v>
          </cell>
          <cell r="H29">
            <v>1</v>
          </cell>
          <cell r="I29" t="str">
            <v xml:space="preserve">A9   </v>
          </cell>
          <cell r="J29">
            <v>2020</v>
          </cell>
          <cell r="K29">
            <v>8932</v>
          </cell>
          <cell r="L29" t="str">
            <v>C</v>
          </cell>
          <cell r="M29">
            <v>49.579051971435497</v>
          </cell>
        </row>
        <row r="30">
          <cell r="B30" t="str">
            <v>M.Mugo.B.9N</v>
          </cell>
          <cell r="C30" t="str">
            <v>M.Mugo.B.9</v>
          </cell>
          <cell r="D30" t="str">
            <v>Inc</v>
          </cell>
          <cell r="H30">
            <v>1</v>
          </cell>
          <cell r="I30" t="str">
            <v xml:space="preserve">A9   </v>
          </cell>
          <cell r="J30">
            <v>2020</v>
          </cell>
          <cell r="K30">
            <v>8932</v>
          </cell>
          <cell r="L30" t="str">
            <v>N</v>
          </cell>
          <cell r="M30">
            <v>0.46433833241462702</v>
          </cell>
        </row>
        <row r="31">
          <cell r="B31" t="str">
            <v>M.Mugo.B.10C</v>
          </cell>
          <cell r="C31" t="str">
            <v>M.Mugo.B.10</v>
          </cell>
          <cell r="D31" t="str">
            <v>Inc</v>
          </cell>
          <cell r="E31" t="str">
            <v>a</v>
          </cell>
          <cell r="H31">
            <v>1</v>
          </cell>
          <cell r="I31" t="str">
            <v xml:space="preserve">A10  </v>
          </cell>
          <cell r="J31">
            <v>2020</v>
          </cell>
          <cell r="K31">
            <v>8933</v>
          </cell>
          <cell r="L31" t="str">
            <v>C</v>
          </cell>
          <cell r="M31">
            <v>52.643531799316399</v>
          </cell>
        </row>
        <row r="32">
          <cell r="B32" t="str">
            <v>M.Mugo.B.10N</v>
          </cell>
          <cell r="C32" t="str">
            <v>M.Mugo.B.10</v>
          </cell>
          <cell r="D32" t="str">
            <v>Inc</v>
          </cell>
          <cell r="E32" t="str">
            <v>a</v>
          </cell>
          <cell r="H32">
            <v>1</v>
          </cell>
          <cell r="I32" t="str">
            <v xml:space="preserve">A10  </v>
          </cell>
          <cell r="J32">
            <v>2020</v>
          </cell>
          <cell r="K32">
            <v>8933</v>
          </cell>
          <cell r="L32" t="str">
            <v>N</v>
          </cell>
          <cell r="M32">
            <v>0.61027961969375599</v>
          </cell>
        </row>
        <row r="33">
          <cell r="B33" t="str">
            <v>M.Mugo.B.10C</v>
          </cell>
          <cell r="C33" t="str">
            <v>M.Mugo.B.10</v>
          </cell>
          <cell r="D33" t="str">
            <v>Inc</v>
          </cell>
          <cell r="E33" t="str">
            <v>b</v>
          </cell>
          <cell r="H33">
            <v>1</v>
          </cell>
          <cell r="I33" t="str">
            <v xml:space="preserve">A11  </v>
          </cell>
          <cell r="J33">
            <v>2020</v>
          </cell>
          <cell r="K33">
            <v>8934</v>
          </cell>
          <cell r="L33" t="str">
            <v>C</v>
          </cell>
          <cell r="M33">
            <v>52.805377960205099</v>
          </cell>
        </row>
        <row r="34">
          <cell r="B34" t="str">
            <v>M.Mugo.B.10N</v>
          </cell>
          <cell r="C34" t="str">
            <v>M.Mugo.B.10</v>
          </cell>
          <cell r="D34" t="str">
            <v>Inc</v>
          </cell>
          <cell r="E34" t="str">
            <v>b</v>
          </cell>
          <cell r="H34">
            <v>1</v>
          </cell>
          <cell r="I34" t="str">
            <v xml:space="preserve">A11  </v>
          </cell>
          <cell r="J34">
            <v>2020</v>
          </cell>
          <cell r="K34">
            <v>8934</v>
          </cell>
          <cell r="L34" t="str">
            <v>N</v>
          </cell>
          <cell r="M34">
            <v>0.608229279518127</v>
          </cell>
        </row>
        <row r="35">
          <cell r="B35" t="str">
            <v>L.Mugo.B.11C</v>
          </cell>
          <cell r="C35" t="str">
            <v>L.Mugo.B.11</v>
          </cell>
          <cell r="D35" t="str">
            <v>Inc</v>
          </cell>
          <cell r="H35">
            <v>1</v>
          </cell>
          <cell r="I35" t="str">
            <v xml:space="preserve">A12  </v>
          </cell>
          <cell r="J35">
            <v>2020</v>
          </cell>
          <cell r="K35">
            <v>8935</v>
          </cell>
          <cell r="L35" t="str">
            <v>C</v>
          </cell>
          <cell r="M35">
            <v>48.769767761230497</v>
          </cell>
        </row>
        <row r="36">
          <cell r="B36" t="str">
            <v>L.Mugo.B.11N</v>
          </cell>
          <cell r="C36" t="str">
            <v>L.Mugo.B.11</v>
          </cell>
          <cell r="D36" t="str">
            <v>Inc</v>
          </cell>
          <cell r="H36">
            <v>1</v>
          </cell>
          <cell r="I36" t="str">
            <v xml:space="preserve">A12  </v>
          </cell>
          <cell r="J36">
            <v>2020</v>
          </cell>
          <cell r="K36">
            <v>8935</v>
          </cell>
          <cell r="L36" t="str">
            <v>N</v>
          </cell>
          <cell r="M36">
            <v>0.35567384958267201</v>
          </cell>
        </row>
        <row r="37">
          <cell r="B37" t="str">
            <v>L.Mugo.B.12C</v>
          </cell>
          <cell r="C37" t="str">
            <v>L.Mugo.B.12</v>
          </cell>
          <cell r="D37" t="str">
            <v>Inc</v>
          </cell>
          <cell r="H37">
            <v>1</v>
          </cell>
          <cell r="I37" t="str">
            <v xml:space="preserve">B1   </v>
          </cell>
          <cell r="J37">
            <v>2020</v>
          </cell>
          <cell r="K37">
            <v>8936</v>
          </cell>
          <cell r="L37" t="str">
            <v>C</v>
          </cell>
          <cell r="M37">
            <v>48.943801879882798</v>
          </cell>
        </row>
        <row r="38">
          <cell r="B38" t="str">
            <v>L.Mugo.B.12N</v>
          </cell>
          <cell r="C38" t="str">
            <v>L.Mugo.B.12</v>
          </cell>
          <cell r="D38" t="str">
            <v>Inc</v>
          </cell>
          <cell r="H38">
            <v>1</v>
          </cell>
          <cell r="I38" t="str">
            <v xml:space="preserve">B1   </v>
          </cell>
          <cell r="J38">
            <v>2020</v>
          </cell>
          <cell r="K38">
            <v>8936</v>
          </cell>
          <cell r="L38" t="str">
            <v>N</v>
          </cell>
          <cell r="M38">
            <v>0.343052327632904</v>
          </cell>
        </row>
        <row r="39">
          <cell r="B39" t="str">
            <v>L.Mugo.B.13C</v>
          </cell>
          <cell r="C39" t="str">
            <v>L.Mugo.B.13</v>
          </cell>
          <cell r="D39" t="str">
            <v>Inc</v>
          </cell>
          <cell r="H39">
            <v>1</v>
          </cell>
          <cell r="I39" t="str">
            <v xml:space="preserve">B2   </v>
          </cell>
          <cell r="J39">
            <v>2020</v>
          </cell>
          <cell r="K39">
            <v>8937</v>
          </cell>
          <cell r="L39" t="str">
            <v>C</v>
          </cell>
          <cell r="M39">
            <v>49.794952392578097</v>
          </cell>
        </row>
        <row r="40">
          <cell r="B40" t="str">
            <v>L.Mugo.B.13N</v>
          </cell>
          <cell r="C40" t="str">
            <v>L.Mugo.B.13</v>
          </cell>
          <cell r="D40" t="str">
            <v>Inc</v>
          </cell>
          <cell r="H40">
            <v>1</v>
          </cell>
          <cell r="I40" t="str">
            <v xml:space="preserve">B2   </v>
          </cell>
          <cell r="J40">
            <v>2020</v>
          </cell>
          <cell r="K40">
            <v>8937</v>
          </cell>
          <cell r="L40" t="str">
            <v>N</v>
          </cell>
          <cell r="M40">
            <v>0.63984394073486295</v>
          </cell>
        </row>
        <row r="41">
          <cell r="B41" t="str">
            <v>L.Mugo.B.14C</v>
          </cell>
          <cell r="C41" t="str">
            <v>L.Mugo.B.14</v>
          </cell>
          <cell r="D41" t="str">
            <v>Inc</v>
          </cell>
          <cell r="H41">
            <v>1</v>
          </cell>
          <cell r="I41" t="str">
            <v xml:space="preserve">B3   </v>
          </cell>
          <cell r="J41">
            <v>2020</v>
          </cell>
          <cell r="K41">
            <v>8938</v>
          </cell>
          <cell r="L41" t="str">
            <v>C</v>
          </cell>
          <cell r="M41">
            <v>50.763370513916001</v>
          </cell>
        </row>
        <row r="42">
          <cell r="B42" t="str">
            <v>L.Mugo.B.14N</v>
          </cell>
          <cell r="C42" t="str">
            <v>L.Mugo.B.14</v>
          </cell>
          <cell r="D42" t="str">
            <v>Inc</v>
          </cell>
          <cell r="H42">
            <v>1</v>
          </cell>
          <cell r="I42" t="str">
            <v xml:space="preserve">B3   </v>
          </cell>
          <cell r="J42">
            <v>2020</v>
          </cell>
          <cell r="K42">
            <v>8938</v>
          </cell>
          <cell r="L42" t="str">
            <v>N</v>
          </cell>
          <cell r="M42">
            <v>0.40367758274078402</v>
          </cell>
        </row>
        <row r="43">
          <cell r="B43" t="str">
            <v>L.Mugo.B.15C</v>
          </cell>
          <cell r="C43" t="str">
            <v>L.Mugo.B.15</v>
          </cell>
          <cell r="D43" t="str">
            <v>Inc</v>
          </cell>
          <cell r="H43">
            <v>1</v>
          </cell>
          <cell r="I43" t="str">
            <v xml:space="preserve">B4   </v>
          </cell>
          <cell r="J43">
            <v>2020</v>
          </cell>
          <cell r="K43">
            <v>8939</v>
          </cell>
          <cell r="L43" t="str">
            <v>C</v>
          </cell>
          <cell r="M43">
            <v>51.896430969238303</v>
          </cell>
        </row>
        <row r="44">
          <cell r="B44" t="str">
            <v>L.Mugo.B.15N</v>
          </cell>
          <cell r="C44" t="str">
            <v>L.Mugo.B.15</v>
          </cell>
          <cell r="D44" t="str">
            <v>Inc</v>
          </cell>
          <cell r="H44">
            <v>1</v>
          </cell>
          <cell r="I44" t="str">
            <v xml:space="preserve">B4   </v>
          </cell>
          <cell r="J44">
            <v>2020</v>
          </cell>
          <cell r="K44">
            <v>8939</v>
          </cell>
          <cell r="L44" t="str">
            <v>N</v>
          </cell>
          <cell r="M44">
            <v>0.53654044866561901</v>
          </cell>
        </row>
        <row r="45">
          <cell r="B45" t="str">
            <v>D.Mugo.B.16C</v>
          </cell>
          <cell r="C45" t="str">
            <v>D.Mugo.B.16</v>
          </cell>
          <cell r="D45" t="str">
            <v>Inc</v>
          </cell>
          <cell r="H45">
            <v>1</v>
          </cell>
          <cell r="I45" t="str">
            <v xml:space="preserve">B5   </v>
          </cell>
          <cell r="J45">
            <v>2020</v>
          </cell>
          <cell r="K45">
            <v>8940</v>
          </cell>
          <cell r="L45" t="str">
            <v>C</v>
          </cell>
          <cell r="M45">
            <v>52.724864959716797</v>
          </cell>
        </row>
        <row r="46">
          <cell r="B46" t="str">
            <v>D.Mugo.B.16N</v>
          </cell>
          <cell r="C46" t="str">
            <v>D.Mugo.B.16</v>
          </cell>
          <cell r="D46" t="str">
            <v>Inc</v>
          </cell>
          <cell r="H46">
            <v>1</v>
          </cell>
          <cell r="I46" t="str">
            <v xml:space="preserve">B5   </v>
          </cell>
          <cell r="J46">
            <v>2020</v>
          </cell>
          <cell r="K46">
            <v>8940</v>
          </cell>
          <cell r="L46" t="str">
            <v>N</v>
          </cell>
          <cell r="M46">
            <v>0.547143995761871</v>
          </cell>
        </row>
        <row r="47">
          <cell r="B47" t="str">
            <v>D.Mugo.B.17C</v>
          </cell>
          <cell r="C47" t="str">
            <v>D.Mugo.B.17</v>
          </cell>
          <cell r="D47" t="str">
            <v>Inc</v>
          </cell>
          <cell r="H47">
            <v>1</v>
          </cell>
          <cell r="I47" t="str">
            <v xml:space="preserve">B6   </v>
          </cell>
          <cell r="J47">
            <v>2020</v>
          </cell>
          <cell r="K47">
            <v>8941</v>
          </cell>
          <cell r="L47" t="str">
            <v>C</v>
          </cell>
          <cell r="M47">
            <v>51.100730895996101</v>
          </cell>
        </row>
        <row r="48">
          <cell r="B48" t="str">
            <v>D.Mugo.B.17N</v>
          </cell>
          <cell r="C48" t="str">
            <v>D.Mugo.B.17</v>
          </cell>
          <cell r="D48" t="str">
            <v>Inc</v>
          </cell>
          <cell r="H48">
            <v>1</v>
          </cell>
          <cell r="I48" t="str">
            <v xml:space="preserve">B6   </v>
          </cell>
          <cell r="J48">
            <v>2020</v>
          </cell>
          <cell r="K48">
            <v>8941</v>
          </cell>
          <cell r="L48" t="str">
            <v>N</v>
          </cell>
          <cell r="M48">
            <v>0.40793654322624201</v>
          </cell>
        </row>
        <row r="49">
          <cell r="B49" t="str">
            <v>D.Mugo.B.18C</v>
          </cell>
          <cell r="C49" t="str">
            <v>D.Mugo.B.18</v>
          </cell>
          <cell r="D49" t="str">
            <v>Inc</v>
          </cell>
          <cell r="H49">
            <v>1</v>
          </cell>
          <cell r="I49" t="str">
            <v xml:space="preserve">B7   </v>
          </cell>
          <cell r="J49">
            <v>2020</v>
          </cell>
          <cell r="K49">
            <v>8942</v>
          </cell>
          <cell r="L49" t="str">
            <v>C</v>
          </cell>
          <cell r="M49">
            <v>50.986606597900398</v>
          </cell>
        </row>
        <row r="50">
          <cell r="B50" t="str">
            <v>D.Mugo.B.18N</v>
          </cell>
          <cell r="C50" t="str">
            <v>D.Mugo.B.18</v>
          </cell>
          <cell r="D50" t="str">
            <v>Inc</v>
          </cell>
          <cell r="H50">
            <v>1</v>
          </cell>
          <cell r="I50" t="str">
            <v xml:space="preserve">B7   </v>
          </cell>
          <cell r="J50">
            <v>2020</v>
          </cell>
          <cell r="K50">
            <v>8942</v>
          </cell>
          <cell r="L50" t="str">
            <v>N</v>
          </cell>
          <cell r="M50">
            <v>0.57618588209152199</v>
          </cell>
        </row>
        <row r="51">
          <cell r="B51" t="str">
            <v>H.Mugo.L.1C</v>
          </cell>
          <cell r="C51" t="str">
            <v>H.Mugo.L.1</v>
          </cell>
          <cell r="D51" t="str">
            <v>Inc</v>
          </cell>
          <cell r="H51">
            <v>1</v>
          </cell>
          <cell r="I51" t="str">
            <v xml:space="preserve">B8   </v>
          </cell>
          <cell r="J51">
            <v>2020</v>
          </cell>
          <cell r="K51">
            <v>8943</v>
          </cell>
          <cell r="L51" t="str">
            <v>C</v>
          </cell>
          <cell r="M51">
            <v>50.211952209472699</v>
          </cell>
        </row>
        <row r="52">
          <cell r="B52" t="str">
            <v>H.Mugo.L.1N</v>
          </cell>
          <cell r="C52" t="str">
            <v>H.Mugo.L.1</v>
          </cell>
          <cell r="D52" t="str">
            <v>Inc</v>
          </cell>
          <cell r="H52">
            <v>1</v>
          </cell>
          <cell r="I52" t="str">
            <v xml:space="preserve">B8   </v>
          </cell>
          <cell r="J52">
            <v>2020</v>
          </cell>
          <cell r="K52">
            <v>8943</v>
          </cell>
          <cell r="L52" t="str">
            <v>N</v>
          </cell>
          <cell r="M52">
            <v>1.00648546218872</v>
          </cell>
        </row>
        <row r="53">
          <cell r="B53" t="str">
            <v>H.Mugo.L.2C</v>
          </cell>
          <cell r="C53" t="str">
            <v>H.Mugo.L.2</v>
          </cell>
          <cell r="D53" t="str">
            <v>Inc</v>
          </cell>
          <cell r="E53" t="str">
            <v>a</v>
          </cell>
          <cell r="H53">
            <v>1</v>
          </cell>
          <cell r="I53" t="str">
            <v xml:space="preserve">B9   </v>
          </cell>
          <cell r="J53">
            <v>2020</v>
          </cell>
          <cell r="K53">
            <v>8944</v>
          </cell>
          <cell r="L53" t="str">
            <v>C</v>
          </cell>
          <cell r="M53">
            <v>49.5050048828125</v>
          </cell>
        </row>
        <row r="54">
          <cell r="B54" t="str">
            <v>H.Mugo.L.2N</v>
          </cell>
          <cell r="C54" t="str">
            <v>H.Mugo.L.2</v>
          </cell>
          <cell r="D54" t="str">
            <v>Inc</v>
          </cell>
          <cell r="E54" t="str">
            <v>a</v>
          </cell>
          <cell r="H54">
            <v>1</v>
          </cell>
          <cell r="I54" t="str">
            <v xml:space="preserve">B9   </v>
          </cell>
          <cell r="J54">
            <v>2020</v>
          </cell>
          <cell r="K54">
            <v>8944</v>
          </cell>
          <cell r="L54" t="str">
            <v>N</v>
          </cell>
          <cell r="M54">
            <v>1.03785932064056</v>
          </cell>
        </row>
        <row r="55">
          <cell r="B55" t="str">
            <v>H.Mugo.L.2C</v>
          </cell>
          <cell r="C55" t="str">
            <v>H.Mugo.L.2</v>
          </cell>
          <cell r="D55" t="str">
            <v>Inc</v>
          </cell>
          <cell r="E55" t="str">
            <v>b</v>
          </cell>
          <cell r="H55">
            <v>1</v>
          </cell>
          <cell r="I55" t="str">
            <v xml:space="preserve">B10  </v>
          </cell>
          <cell r="J55">
            <v>2020</v>
          </cell>
          <cell r="K55">
            <v>8945</v>
          </cell>
          <cell r="L55" t="str">
            <v>C</v>
          </cell>
          <cell r="M55">
            <v>49.449817657470703</v>
          </cell>
        </row>
        <row r="56">
          <cell r="B56" t="str">
            <v>H.Mugo.L.2N</v>
          </cell>
          <cell r="C56" t="str">
            <v>H.Mugo.L.2</v>
          </cell>
          <cell r="D56" t="str">
            <v>Inc</v>
          </cell>
          <cell r="E56" t="str">
            <v>b</v>
          </cell>
          <cell r="H56">
            <v>1</v>
          </cell>
          <cell r="I56" t="str">
            <v xml:space="preserve">B10  </v>
          </cell>
          <cell r="J56">
            <v>2020</v>
          </cell>
          <cell r="K56">
            <v>8945</v>
          </cell>
          <cell r="L56" t="str">
            <v>N</v>
          </cell>
          <cell r="M56">
            <v>1.0421156883239699</v>
          </cell>
        </row>
        <row r="57">
          <cell r="B57" t="str">
            <v>H.Mugo.L.3C</v>
          </cell>
          <cell r="C57" t="str">
            <v>H.Mugo.L.3</v>
          </cell>
          <cell r="D57" t="str">
            <v>Inc</v>
          </cell>
          <cell r="H57">
            <v>1</v>
          </cell>
          <cell r="I57" t="str">
            <v xml:space="preserve">B11  </v>
          </cell>
          <cell r="J57">
            <v>2020</v>
          </cell>
          <cell r="K57">
            <v>8946</v>
          </cell>
          <cell r="L57" t="str">
            <v>C</v>
          </cell>
          <cell r="M57">
            <v>50.353775024414098</v>
          </cell>
        </row>
        <row r="58">
          <cell r="B58" t="str">
            <v>H.Mugo.L.3N</v>
          </cell>
          <cell r="C58" t="str">
            <v>H.Mugo.L.3</v>
          </cell>
          <cell r="D58" t="str">
            <v>Inc</v>
          </cell>
          <cell r="H58">
            <v>1</v>
          </cell>
          <cell r="I58" t="str">
            <v xml:space="preserve">B11  </v>
          </cell>
          <cell r="J58">
            <v>2020</v>
          </cell>
          <cell r="K58">
            <v>8946</v>
          </cell>
          <cell r="L58" t="str">
            <v>N</v>
          </cell>
          <cell r="M58">
            <v>1.0038425922393801</v>
          </cell>
        </row>
        <row r="59">
          <cell r="B59" t="str">
            <v>H.Mugo.L.4C</v>
          </cell>
          <cell r="C59" t="str">
            <v>H.Mugo.L.4</v>
          </cell>
          <cell r="D59" t="str">
            <v>Inc</v>
          </cell>
          <cell r="H59">
            <v>1</v>
          </cell>
          <cell r="I59" t="str">
            <v xml:space="preserve">B12  </v>
          </cell>
          <cell r="J59">
            <v>2020</v>
          </cell>
          <cell r="K59">
            <v>8947</v>
          </cell>
          <cell r="L59" t="str">
            <v>C</v>
          </cell>
          <cell r="M59">
            <v>50.322578430175803</v>
          </cell>
        </row>
        <row r="60">
          <cell r="B60" t="str">
            <v>H.Mugo.L.4N</v>
          </cell>
          <cell r="C60" t="str">
            <v>H.Mugo.L.4</v>
          </cell>
          <cell r="D60" t="str">
            <v>Inc</v>
          </cell>
          <cell r="H60">
            <v>1</v>
          </cell>
          <cell r="I60" t="str">
            <v xml:space="preserve">B12  </v>
          </cell>
          <cell r="J60">
            <v>2020</v>
          </cell>
          <cell r="K60">
            <v>8947</v>
          </cell>
          <cell r="L60" t="str">
            <v>N</v>
          </cell>
          <cell r="M60">
            <v>1.08860671520233</v>
          </cell>
        </row>
        <row r="61">
          <cell r="B61" t="str">
            <v>H.Mugo.L.5C</v>
          </cell>
          <cell r="C61" t="str">
            <v>H.Mugo.L.5</v>
          </cell>
          <cell r="D61" t="str">
            <v>Inc</v>
          </cell>
          <cell r="H61">
            <v>1</v>
          </cell>
          <cell r="I61" t="str">
            <v xml:space="preserve">C1   </v>
          </cell>
          <cell r="J61">
            <v>2020</v>
          </cell>
          <cell r="K61">
            <v>8948</v>
          </cell>
          <cell r="L61" t="str">
            <v>C</v>
          </cell>
          <cell r="M61">
            <v>50.032798767089801</v>
          </cell>
        </row>
        <row r="62">
          <cell r="B62" t="str">
            <v>H.Mugo.L.5N</v>
          </cell>
          <cell r="C62" t="str">
            <v>H.Mugo.L.5</v>
          </cell>
          <cell r="D62" t="str">
            <v>Inc</v>
          </cell>
          <cell r="H62">
            <v>1</v>
          </cell>
          <cell r="I62" t="str">
            <v xml:space="preserve">C1   </v>
          </cell>
          <cell r="J62">
            <v>2020</v>
          </cell>
          <cell r="K62">
            <v>8948</v>
          </cell>
          <cell r="L62" t="str">
            <v>N</v>
          </cell>
          <cell r="M62">
            <v>1.02677667140961</v>
          </cell>
        </row>
        <row r="63">
          <cell r="B63" t="str">
            <v>M.Mugo.L.6C</v>
          </cell>
          <cell r="C63" t="str">
            <v>M.Mugo.L.6</v>
          </cell>
          <cell r="D63" t="str">
            <v>Inc</v>
          </cell>
          <cell r="H63">
            <v>1</v>
          </cell>
          <cell r="I63" t="str">
            <v xml:space="preserve">C2   </v>
          </cell>
          <cell r="J63">
            <v>2020</v>
          </cell>
          <cell r="K63">
            <v>8949</v>
          </cell>
          <cell r="L63" t="str">
            <v>C</v>
          </cell>
          <cell r="M63">
            <v>49.330326080322301</v>
          </cell>
        </row>
        <row r="64">
          <cell r="B64" t="str">
            <v>M.Mugo.L.6N</v>
          </cell>
          <cell r="C64" t="str">
            <v>M.Mugo.L.6</v>
          </cell>
          <cell r="D64" t="str">
            <v>Inc</v>
          </cell>
          <cell r="H64">
            <v>1</v>
          </cell>
          <cell r="I64" t="str">
            <v xml:space="preserve">C2   </v>
          </cell>
          <cell r="J64">
            <v>2020</v>
          </cell>
          <cell r="K64">
            <v>8949</v>
          </cell>
          <cell r="L64" t="str">
            <v>N</v>
          </cell>
          <cell r="M64">
            <v>1.1478120088577299</v>
          </cell>
        </row>
        <row r="65">
          <cell r="B65" t="str">
            <v>M.Mugo.L.7C</v>
          </cell>
          <cell r="C65" t="str">
            <v>M.Mugo.L.7</v>
          </cell>
          <cell r="D65" t="str">
            <v>Inc</v>
          </cell>
          <cell r="H65">
            <v>1</v>
          </cell>
          <cell r="I65" t="str">
            <v xml:space="preserve">C3   </v>
          </cell>
          <cell r="J65">
            <v>2020</v>
          </cell>
          <cell r="K65">
            <v>8950</v>
          </cell>
          <cell r="L65" t="str">
            <v>C</v>
          </cell>
          <cell r="M65">
            <v>49.773643493652301</v>
          </cell>
        </row>
        <row r="66">
          <cell r="B66" t="str">
            <v>M.Mugo.L.7N</v>
          </cell>
          <cell r="C66" t="str">
            <v>M.Mugo.L.7</v>
          </cell>
          <cell r="D66" t="str">
            <v>Inc</v>
          </cell>
          <cell r="H66">
            <v>1</v>
          </cell>
          <cell r="I66" t="str">
            <v xml:space="preserve">C3   </v>
          </cell>
          <cell r="J66">
            <v>2020</v>
          </cell>
          <cell r="K66">
            <v>8950</v>
          </cell>
          <cell r="L66" t="str">
            <v>N</v>
          </cell>
          <cell r="M66">
            <v>1.24518311023712</v>
          </cell>
        </row>
        <row r="67">
          <cell r="B67" t="str">
            <v>M.Mugo.L.8C</v>
          </cell>
          <cell r="C67" t="str">
            <v>M.Mugo.L.8</v>
          </cell>
          <cell r="D67" t="str">
            <v>Inc</v>
          </cell>
          <cell r="H67">
            <v>1</v>
          </cell>
          <cell r="I67" t="str">
            <v xml:space="preserve">C4   </v>
          </cell>
          <cell r="J67">
            <v>2020</v>
          </cell>
          <cell r="K67">
            <v>8951</v>
          </cell>
          <cell r="L67" t="str">
            <v>C</v>
          </cell>
          <cell r="M67">
            <v>50.282726287841797</v>
          </cell>
        </row>
        <row r="68">
          <cell r="B68" t="str">
            <v>M.Mugo.L.8N</v>
          </cell>
          <cell r="C68" t="str">
            <v>M.Mugo.L.8</v>
          </cell>
          <cell r="D68" t="str">
            <v>Inc</v>
          </cell>
          <cell r="H68">
            <v>1</v>
          </cell>
          <cell r="I68" t="str">
            <v xml:space="preserve">C4   </v>
          </cell>
          <cell r="J68">
            <v>2020</v>
          </cell>
          <cell r="K68">
            <v>8951</v>
          </cell>
          <cell r="L68" t="str">
            <v>N</v>
          </cell>
          <cell r="M68">
            <v>1.5256325006485001</v>
          </cell>
        </row>
        <row r="69">
          <cell r="B69" t="str">
            <v>M.Mugo.L.9C</v>
          </cell>
          <cell r="C69" t="str">
            <v>M.Mugo.L.9</v>
          </cell>
          <cell r="D69" t="str">
            <v>Inc</v>
          </cell>
          <cell r="H69">
            <v>1</v>
          </cell>
          <cell r="I69" t="str">
            <v xml:space="preserve">C5   </v>
          </cell>
          <cell r="J69">
            <v>2020</v>
          </cell>
          <cell r="K69">
            <v>8952</v>
          </cell>
          <cell r="L69" t="str">
            <v>C</v>
          </cell>
          <cell r="M69">
            <v>49.7176322937012</v>
          </cell>
        </row>
        <row r="70">
          <cell r="B70" t="str">
            <v>M.Mugo.L.9N</v>
          </cell>
          <cell r="C70" t="str">
            <v>M.Mugo.L.9</v>
          </cell>
          <cell r="D70" t="str">
            <v>Inc</v>
          </cell>
          <cell r="H70">
            <v>1</v>
          </cell>
          <cell r="I70" t="str">
            <v xml:space="preserve">C5   </v>
          </cell>
          <cell r="J70">
            <v>2020</v>
          </cell>
          <cell r="K70">
            <v>8952</v>
          </cell>
          <cell r="L70" t="str">
            <v>N</v>
          </cell>
          <cell r="M70">
            <v>1.0277802944183401</v>
          </cell>
        </row>
        <row r="71">
          <cell r="B71" t="str">
            <v>M.Mugo.L.10C</v>
          </cell>
          <cell r="C71" t="str">
            <v>M.Mugo.L.10</v>
          </cell>
          <cell r="D71" t="str">
            <v>Inc</v>
          </cell>
          <cell r="H71">
            <v>1</v>
          </cell>
          <cell r="I71" t="str">
            <v xml:space="preserve">C6   </v>
          </cell>
          <cell r="J71">
            <v>2020</v>
          </cell>
          <cell r="K71">
            <v>8953</v>
          </cell>
          <cell r="L71" t="str">
            <v>C</v>
          </cell>
          <cell r="M71">
            <v>60.244411468505902</v>
          </cell>
        </row>
        <row r="72">
          <cell r="B72" t="str">
            <v>M.Mugo.L.10N</v>
          </cell>
          <cell r="C72" t="str">
            <v>M.Mugo.L.10</v>
          </cell>
          <cell r="D72" t="str">
            <v>Inc</v>
          </cell>
          <cell r="H72">
            <v>1</v>
          </cell>
          <cell r="I72" t="str">
            <v xml:space="preserve">C6   </v>
          </cell>
          <cell r="J72">
            <v>2020</v>
          </cell>
          <cell r="K72">
            <v>8953</v>
          </cell>
          <cell r="L72" t="str">
            <v>N</v>
          </cell>
          <cell r="M72">
            <v>1.52919697761536</v>
          </cell>
        </row>
        <row r="73">
          <cell r="B73" t="str">
            <v>L.Mugo.L.11C</v>
          </cell>
          <cell r="C73" t="str">
            <v>L.Mugo.L.11</v>
          </cell>
          <cell r="D73" t="str">
            <v>Inc</v>
          </cell>
          <cell r="H73">
            <v>1</v>
          </cell>
          <cell r="I73" t="str">
            <v xml:space="preserve">C7   </v>
          </cell>
          <cell r="J73">
            <v>2020</v>
          </cell>
          <cell r="K73">
            <v>8954</v>
          </cell>
          <cell r="L73" t="str">
            <v>C</v>
          </cell>
          <cell r="M73">
            <v>44.088890075683601</v>
          </cell>
        </row>
        <row r="74">
          <cell r="B74" t="str">
            <v>L.Mugo.L.11N</v>
          </cell>
          <cell r="C74" t="str">
            <v>L.Mugo.L.11</v>
          </cell>
          <cell r="D74" t="str">
            <v>Inc</v>
          </cell>
          <cell r="H74">
            <v>1</v>
          </cell>
          <cell r="I74" t="str">
            <v xml:space="preserve">C7   </v>
          </cell>
          <cell r="J74">
            <v>2020</v>
          </cell>
          <cell r="K74">
            <v>8954</v>
          </cell>
          <cell r="L74" t="str">
            <v>N</v>
          </cell>
          <cell r="M74">
            <v>0.89377278089523304</v>
          </cell>
        </row>
        <row r="75">
          <cell r="B75" t="str">
            <v>L.Mugo.L.12C</v>
          </cell>
          <cell r="C75" t="str">
            <v>L.Mugo.L.12</v>
          </cell>
          <cell r="D75" t="str">
            <v>Inc</v>
          </cell>
          <cell r="E75" t="str">
            <v>a</v>
          </cell>
          <cell r="H75">
            <v>1</v>
          </cell>
          <cell r="I75" t="str">
            <v xml:space="preserve">C8   </v>
          </cell>
          <cell r="J75">
            <v>2020</v>
          </cell>
          <cell r="K75">
            <v>8955</v>
          </cell>
          <cell r="L75" t="str">
            <v>C</v>
          </cell>
          <cell r="M75">
            <v>49.040718078613303</v>
          </cell>
        </row>
        <row r="76">
          <cell r="B76" t="str">
            <v>L.Mugo.L.12N</v>
          </cell>
          <cell r="C76" t="str">
            <v>L.Mugo.L.12</v>
          </cell>
          <cell r="D76" t="str">
            <v>Inc</v>
          </cell>
          <cell r="E76" t="str">
            <v>a</v>
          </cell>
          <cell r="H76">
            <v>1</v>
          </cell>
          <cell r="I76" t="str">
            <v xml:space="preserve">C8   </v>
          </cell>
          <cell r="J76">
            <v>2020</v>
          </cell>
          <cell r="K76">
            <v>8955</v>
          </cell>
          <cell r="L76" t="str">
            <v>N</v>
          </cell>
          <cell r="M76">
            <v>0.97965073585510298</v>
          </cell>
        </row>
        <row r="77">
          <cell r="B77" t="str">
            <v>L.Mugo.L.12C</v>
          </cell>
          <cell r="C77" t="str">
            <v>L.Mugo.L.12</v>
          </cell>
          <cell r="D77" t="str">
            <v>Inc</v>
          </cell>
          <cell r="E77" t="str">
            <v>b</v>
          </cell>
          <cell r="H77">
            <v>1</v>
          </cell>
          <cell r="I77" t="str">
            <v xml:space="preserve">C9   </v>
          </cell>
          <cell r="J77">
            <v>2020</v>
          </cell>
          <cell r="K77">
            <v>8956</v>
          </cell>
          <cell r="L77" t="str">
            <v>C</v>
          </cell>
          <cell r="M77">
            <v>50.6704711914063</v>
          </cell>
        </row>
        <row r="78">
          <cell r="B78" t="str">
            <v>L.Mugo.L.12N</v>
          </cell>
          <cell r="C78" t="str">
            <v>L.Mugo.L.12</v>
          </cell>
          <cell r="D78" t="str">
            <v>Inc</v>
          </cell>
          <cell r="E78" t="str">
            <v>b</v>
          </cell>
          <cell r="H78">
            <v>1</v>
          </cell>
          <cell r="I78" t="str">
            <v xml:space="preserve">C9   </v>
          </cell>
          <cell r="J78">
            <v>2020</v>
          </cell>
          <cell r="K78">
            <v>8956</v>
          </cell>
          <cell r="L78" t="str">
            <v>N</v>
          </cell>
          <cell r="M78">
            <v>1.0130084753036499</v>
          </cell>
        </row>
        <row r="79">
          <cell r="B79" t="str">
            <v>L.Mugo.L.13C</v>
          </cell>
          <cell r="C79" t="str">
            <v>L.Mugo.L.13</v>
          </cell>
          <cell r="D79" t="str">
            <v>Inc</v>
          </cell>
          <cell r="H79">
            <v>1</v>
          </cell>
          <cell r="I79" t="str">
            <v xml:space="preserve">C10  </v>
          </cell>
          <cell r="J79">
            <v>2020</v>
          </cell>
          <cell r="K79">
            <v>8957</v>
          </cell>
          <cell r="L79" t="str">
            <v>C</v>
          </cell>
          <cell r="M79">
            <v>49.342498779296903</v>
          </cell>
        </row>
        <row r="80">
          <cell r="B80" t="str">
            <v>L.Mugo.L.13N</v>
          </cell>
          <cell r="C80" t="str">
            <v>L.Mugo.L.13</v>
          </cell>
          <cell r="D80" t="str">
            <v>Inc</v>
          </cell>
          <cell r="H80">
            <v>1</v>
          </cell>
          <cell r="I80" t="str">
            <v xml:space="preserve">C10  </v>
          </cell>
          <cell r="J80">
            <v>2020</v>
          </cell>
          <cell r="K80">
            <v>8957</v>
          </cell>
          <cell r="L80" t="str">
            <v>N</v>
          </cell>
          <cell r="M80">
            <v>1.53828084468842</v>
          </cell>
        </row>
        <row r="81">
          <cell r="B81" t="str">
            <v>L.Mugo.L.14C</v>
          </cell>
          <cell r="C81" t="str">
            <v>L.Mugo.L.14</v>
          </cell>
          <cell r="D81" t="str">
            <v>Inc</v>
          </cell>
          <cell r="H81">
            <v>1</v>
          </cell>
          <cell r="I81" t="str">
            <v xml:space="preserve">C11  </v>
          </cell>
          <cell r="J81">
            <v>2020</v>
          </cell>
          <cell r="K81">
            <v>8958</v>
          </cell>
          <cell r="L81" t="str">
            <v>C</v>
          </cell>
          <cell r="M81">
            <v>50.532016754150398</v>
          </cell>
        </row>
        <row r="82">
          <cell r="B82" t="str">
            <v>L.Mugo.L.14N</v>
          </cell>
          <cell r="C82" t="str">
            <v>L.Mugo.L.14</v>
          </cell>
          <cell r="D82" t="str">
            <v>Inc</v>
          </cell>
          <cell r="H82">
            <v>1</v>
          </cell>
          <cell r="I82" t="str">
            <v xml:space="preserve">C11  </v>
          </cell>
          <cell r="J82">
            <v>2020</v>
          </cell>
          <cell r="K82">
            <v>8958</v>
          </cell>
          <cell r="L82" t="str">
            <v>N</v>
          </cell>
          <cell r="M82">
            <v>1.23672139644623</v>
          </cell>
        </row>
        <row r="83">
          <cell r="B83" t="str">
            <v>L.Mugo.L.15C</v>
          </cell>
          <cell r="C83" t="str">
            <v>L.Mugo.L.15</v>
          </cell>
          <cell r="D83" t="str">
            <v>Inc</v>
          </cell>
          <cell r="H83">
            <v>1</v>
          </cell>
          <cell r="I83" t="str">
            <v xml:space="preserve">C12  </v>
          </cell>
          <cell r="J83">
            <v>2020</v>
          </cell>
          <cell r="K83">
            <v>8959</v>
          </cell>
          <cell r="L83" t="str">
            <v>C</v>
          </cell>
          <cell r="M83">
            <v>51.241767883300803</v>
          </cell>
        </row>
        <row r="84">
          <cell r="B84" t="str">
            <v>L.Mugo.L.15N</v>
          </cell>
          <cell r="C84" t="str">
            <v>L.Mugo.L.15</v>
          </cell>
          <cell r="D84" t="str">
            <v>Inc</v>
          </cell>
          <cell r="H84">
            <v>1</v>
          </cell>
          <cell r="I84" t="str">
            <v xml:space="preserve">C12  </v>
          </cell>
          <cell r="J84">
            <v>2020</v>
          </cell>
          <cell r="K84">
            <v>8959</v>
          </cell>
          <cell r="L84" t="str">
            <v>N</v>
          </cell>
          <cell r="M84">
            <v>1.09124147891998</v>
          </cell>
        </row>
        <row r="85">
          <cell r="B85" t="str">
            <v>D.Mugo.L.16C</v>
          </cell>
          <cell r="C85" t="str">
            <v>D.Mugo.L.16</v>
          </cell>
          <cell r="D85" t="str">
            <v>Inc</v>
          </cell>
          <cell r="H85">
            <v>1</v>
          </cell>
          <cell r="I85" t="str">
            <v xml:space="preserve">D1   </v>
          </cell>
          <cell r="J85">
            <v>2020</v>
          </cell>
          <cell r="K85">
            <v>8960</v>
          </cell>
          <cell r="L85" t="str">
            <v>C</v>
          </cell>
          <cell r="M85">
            <v>50.762378692627003</v>
          </cell>
        </row>
        <row r="86">
          <cell r="B86" t="str">
            <v>D.Mugo.L.16N</v>
          </cell>
          <cell r="C86" t="str">
            <v>D.Mugo.L.16</v>
          </cell>
          <cell r="D86" t="str">
            <v>Inc</v>
          </cell>
          <cell r="H86">
            <v>1</v>
          </cell>
          <cell r="I86" t="str">
            <v xml:space="preserve">D1   </v>
          </cell>
          <cell r="J86">
            <v>2020</v>
          </cell>
          <cell r="K86">
            <v>8960</v>
          </cell>
          <cell r="L86" t="str">
            <v>N</v>
          </cell>
          <cell r="M86">
            <v>1.4214850664138801</v>
          </cell>
        </row>
        <row r="87">
          <cell r="B87" t="str">
            <v>D.Mugo.L.17C</v>
          </cell>
          <cell r="C87" t="str">
            <v>D.Mugo.L.17</v>
          </cell>
          <cell r="D87" t="str">
            <v>Inc</v>
          </cell>
          <cell r="H87">
            <v>1</v>
          </cell>
          <cell r="I87" t="str">
            <v xml:space="preserve">D2   </v>
          </cell>
          <cell r="J87">
            <v>2020</v>
          </cell>
          <cell r="K87">
            <v>8961</v>
          </cell>
          <cell r="L87" t="str">
            <v>C</v>
          </cell>
          <cell r="M87">
            <v>50.142078399658203</v>
          </cell>
        </row>
        <row r="88">
          <cell r="B88" t="str">
            <v>D.Mugo.L.17N</v>
          </cell>
          <cell r="C88" t="str">
            <v>D.Mugo.L.17</v>
          </cell>
          <cell r="D88" t="str">
            <v>Inc</v>
          </cell>
          <cell r="H88">
            <v>1</v>
          </cell>
          <cell r="I88" t="str">
            <v xml:space="preserve">D2   </v>
          </cell>
          <cell r="J88">
            <v>2020</v>
          </cell>
          <cell r="K88">
            <v>8961</v>
          </cell>
          <cell r="L88" t="str">
            <v>N</v>
          </cell>
          <cell r="M88">
            <v>1.2224376201629601</v>
          </cell>
        </row>
        <row r="89">
          <cell r="B89" t="str">
            <v>D.Mugo.L.18C</v>
          </cell>
          <cell r="C89" t="str">
            <v>D.Mugo.L.18</v>
          </cell>
          <cell r="D89" t="str">
            <v>Inc</v>
          </cell>
          <cell r="H89">
            <v>1</v>
          </cell>
          <cell r="I89" t="str">
            <v xml:space="preserve">D3   </v>
          </cell>
          <cell r="J89">
            <v>2020</v>
          </cell>
          <cell r="K89">
            <v>8962</v>
          </cell>
          <cell r="L89" t="str">
            <v>C</v>
          </cell>
          <cell r="M89">
            <v>50.162624359130902</v>
          </cell>
        </row>
        <row r="90">
          <cell r="B90" t="str">
            <v>D.Mugo.L.18N</v>
          </cell>
          <cell r="C90" t="str">
            <v>D.Mugo.L.18</v>
          </cell>
          <cell r="D90" t="str">
            <v>Inc</v>
          </cell>
          <cell r="H90">
            <v>1</v>
          </cell>
          <cell r="I90" t="str">
            <v xml:space="preserve">D3   </v>
          </cell>
          <cell r="J90">
            <v>2020</v>
          </cell>
          <cell r="K90">
            <v>8962</v>
          </cell>
          <cell r="L90" t="str">
            <v>N</v>
          </cell>
          <cell r="M90">
            <v>1.16656494140625</v>
          </cell>
        </row>
        <row r="91">
          <cell r="B91" t="str">
            <v>H.Larix.B.1C</v>
          </cell>
          <cell r="C91" t="str">
            <v>H.Larix.B.1</v>
          </cell>
          <cell r="D91" t="str">
            <v>Inc</v>
          </cell>
          <cell r="H91">
            <v>1</v>
          </cell>
          <cell r="I91" t="str">
            <v xml:space="preserve">D4   </v>
          </cell>
          <cell r="J91">
            <v>2020</v>
          </cell>
          <cell r="K91">
            <v>8963</v>
          </cell>
          <cell r="L91" t="str">
            <v>C</v>
          </cell>
          <cell r="M91">
            <v>49.576084136962898</v>
          </cell>
        </row>
        <row r="92">
          <cell r="B92" t="str">
            <v>H.Larix.B.1N</v>
          </cell>
          <cell r="C92" t="str">
            <v>H.Larix.B.1</v>
          </cell>
          <cell r="D92" t="str">
            <v>Inc</v>
          </cell>
          <cell r="H92">
            <v>1</v>
          </cell>
          <cell r="I92" t="str">
            <v xml:space="preserve">D4   </v>
          </cell>
          <cell r="J92">
            <v>2020</v>
          </cell>
          <cell r="K92">
            <v>8963</v>
          </cell>
          <cell r="L92" t="str">
            <v>N</v>
          </cell>
          <cell r="M92">
            <v>0.33375808596611001</v>
          </cell>
        </row>
        <row r="93">
          <cell r="B93" t="str">
            <v>H.Larix.B.2C</v>
          </cell>
          <cell r="C93" t="str">
            <v>H.Larix.B.2</v>
          </cell>
          <cell r="D93" t="str">
            <v>Inc</v>
          </cell>
          <cell r="H93">
            <v>1</v>
          </cell>
          <cell r="I93" t="str">
            <v xml:space="preserve">D5   </v>
          </cell>
          <cell r="J93">
            <v>2020</v>
          </cell>
          <cell r="K93">
            <v>8964</v>
          </cell>
          <cell r="L93" t="str">
            <v>C</v>
          </cell>
          <cell r="M93">
            <v>49.150482177734403</v>
          </cell>
        </row>
        <row r="94">
          <cell r="B94" t="str">
            <v>H.Larix.B.2N</v>
          </cell>
          <cell r="C94" t="str">
            <v>H.Larix.B.2</v>
          </cell>
          <cell r="D94" t="str">
            <v>Inc</v>
          </cell>
          <cell r="H94">
            <v>1</v>
          </cell>
          <cell r="I94" t="str">
            <v xml:space="preserve">D5   </v>
          </cell>
          <cell r="J94">
            <v>2020</v>
          </cell>
          <cell r="K94">
            <v>8964</v>
          </cell>
          <cell r="L94" t="str">
            <v>N</v>
          </cell>
          <cell r="M94">
            <v>0.57576566934585605</v>
          </cell>
        </row>
        <row r="95">
          <cell r="B95" t="str">
            <v>H.Larix.B.3C</v>
          </cell>
          <cell r="C95" t="str">
            <v>H.Larix.B.3</v>
          </cell>
          <cell r="D95" t="str">
            <v>Inc</v>
          </cell>
          <cell r="H95">
            <v>1</v>
          </cell>
          <cell r="I95" t="str">
            <v xml:space="preserve">D6   </v>
          </cell>
          <cell r="J95">
            <v>2020</v>
          </cell>
          <cell r="K95">
            <v>8965</v>
          </cell>
          <cell r="L95" t="str">
            <v>C</v>
          </cell>
          <cell r="M95">
            <v>49.629295349121101</v>
          </cell>
        </row>
        <row r="96">
          <cell r="B96" t="str">
            <v>H.Larix.B.3N</v>
          </cell>
          <cell r="C96" t="str">
            <v>H.Larix.B.3</v>
          </cell>
          <cell r="D96" t="str">
            <v>Inc</v>
          </cell>
          <cell r="H96">
            <v>1</v>
          </cell>
          <cell r="I96" t="str">
            <v xml:space="preserve">D6   </v>
          </cell>
          <cell r="J96">
            <v>2020</v>
          </cell>
          <cell r="K96">
            <v>8965</v>
          </cell>
          <cell r="L96" t="str">
            <v>N</v>
          </cell>
          <cell r="M96">
            <v>0.72849851846694902</v>
          </cell>
        </row>
        <row r="97">
          <cell r="B97" t="str">
            <v>H.Larix.B.4C</v>
          </cell>
          <cell r="C97" t="str">
            <v>H.Larix.B.4</v>
          </cell>
          <cell r="D97" t="str">
            <v>Inc</v>
          </cell>
          <cell r="E97" t="str">
            <v>a</v>
          </cell>
          <cell r="H97">
            <v>1</v>
          </cell>
          <cell r="I97" t="str">
            <v xml:space="preserve">D7   </v>
          </cell>
          <cell r="J97">
            <v>2020</v>
          </cell>
          <cell r="K97">
            <v>8966</v>
          </cell>
          <cell r="L97" t="str">
            <v>C</v>
          </cell>
          <cell r="M97">
            <v>49.459400177002003</v>
          </cell>
        </row>
        <row r="98">
          <cell r="B98" t="str">
            <v>H.Larix.B.4N</v>
          </cell>
          <cell r="C98" t="str">
            <v>H.Larix.B.4</v>
          </cell>
          <cell r="D98" t="str">
            <v>Inc</v>
          </cell>
          <cell r="E98" t="str">
            <v>a</v>
          </cell>
          <cell r="H98">
            <v>1</v>
          </cell>
          <cell r="I98" t="str">
            <v xml:space="preserve">D7   </v>
          </cell>
          <cell r="J98">
            <v>2020</v>
          </cell>
          <cell r="K98">
            <v>8966</v>
          </cell>
          <cell r="L98" t="str">
            <v>N</v>
          </cell>
          <cell r="M98">
            <v>0.366750657558441</v>
          </cell>
        </row>
        <row r="99">
          <cell r="B99" t="str">
            <v>H.Larix.B.4C</v>
          </cell>
          <cell r="C99" t="str">
            <v>H.Larix.B.4</v>
          </cell>
          <cell r="D99" t="str">
            <v>Inc</v>
          </cell>
          <cell r="E99" t="str">
            <v>b</v>
          </cell>
          <cell r="H99">
            <v>1</v>
          </cell>
          <cell r="I99" t="str">
            <v xml:space="preserve">D8   </v>
          </cell>
          <cell r="J99">
            <v>2020</v>
          </cell>
          <cell r="K99">
            <v>8967</v>
          </cell>
          <cell r="L99" t="str">
            <v>C</v>
          </cell>
          <cell r="M99">
            <v>49.274368286132798</v>
          </cell>
        </row>
        <row r="100">
          <cell r="B100" t="str">
            <v>H.Larix.B.4N</v>
          </cell>
          <cell r="C100" t="str">
            <v>H.Larix.B.4</v>
          </cell>
          <cell r="D100" t="str">
            <v>Inc</v>
          </cell>
          <cell r="E100" t="str">
            <v>b</v>
          </cell>
          <cell r="H100">
            <v>1</v>
          </cell>
          <cell r="I100" t="str">
            <v xml:space="preserve">D8   </v>
          </cell>
          <cell r="J100">
            <v>2020</v>
          </cell>
          <cell r="K100">
            <v>8967</v>
          </cell>
          <cell r="L100" t="str">
            <v>N</v>
          </cell>
          <cell r="M100">
            <v>0.37620881199836698</v>
          </cell>
        </row>
        <row r="101">
          <cell r="B101" t="str">
            <v>H.Larix.B.5C</v>
          </cell>
          <cell r="C101" t="str">
            <v>H.Larix.B.5</v>
          </cell>
          <cell r="D101" t="str">
            <v>Inc</v>
          </cell>
          <cell r="H101">
            <v>1</v>
          </cell>
          <cell r="I101" t="str">
            <v xml:space="preserve">D9   </v>
          </cell>
          <cell r="J101">
            <v>2020</v>
          </cell>
          <cell r="K101">
            <v>8968</v>
          </cell>
          <cell r="L101" t="str">
            <v>C</v>
          </cell>
          <cell r="M101">
            <v>49.112716674804702</v>
          </cell>
        </row>
        <row r="102">
          <cell r="B102" t="str">
            <v>H.Larix.B.5N</v>
          </cell>
          <cell r="C102" t="str">
            <v>H.Larix.B.5</v>
          </cell>
          <cell r="D102" t="str">
            <v>Inc</v>
          </cell>
          <cell r="H102">
            <v>1</v>
          </cell>
          <cell r="I102" t="str">
            <v xml:space="preserve">D9   </v>
          </cell>
          <cell r="J102">
            <v>2020</v>
          </cell>
          <cell r="K102">
            <v>8968</v>
          </cell>
          <cell r="L102" t="str">
            <v>N</v>
          </cell>
          <cell r="M102">
            <v>0.40112060308456399</v>
          </cell>
        </row>
        <row r="103">
          <cell r="B103" t="str">
            <v>M.Larix.B.6C</v>
          </cell>
          <cell r="C103" t="str">
            <v>M.Larix.B.6</v>
          </cell>
          <cell r="D103" t="str">
            <v>Inc</v>
          </cell>
          <cell r="H103">
            <v>1</v>
          </cell>
          <cell r="I103" t="str">
            <v xml:space="preserve">D10  </v>
          </cell>
          <cell r="J103">
            <v>2020</v>
          </cell>
          <cell r="K103">
            <v>8969</v>
          </cell>
          <cell r="L103" t="str">
            <v>C</v>
          </cell>
          <cell r="M103">
            <v>48.493938446044901</v>
          </cell>
        </row>
        <row r="104">
          <cell r="B104" t="str">
            <v>M.Larix.B.6N</v>
          </cell>
          <cell r="C104" t="str">
            <v>M.Larix.B.6</v>
          </cell>
          <cell r="D104" t="str">
            <v>Inc</v>
          </cell>
          <cell r="H104">
            <v>1</v>
          </cell>
          <cell r="I104" t="str">
            <v xml:space="preserve">D10  </v>
          </cell>
          <cell r="J104">
            <v>2020</v>
          </cell>
          <cell r="K104">
            <v>8969</v>
          </cell>
          <cell r="L104" t="str">
            <v>N</v>
          </cell>
          <cell r="M104">
            <v>0.34610086679458602</v>
          </cell>
        </row>
        <row r="105">
          <cell r="B105" t="str">
            <v>M.Larix.B.7C</v>
          </cell>
          <cell r="C105" t="str">
            <v>M.Larix.B.7</v>
          </cell>
          <cell r="D105" t="str">
            <v>Inc</v>
          </cell>
          <cell r="H105">
            <v>1</v>
          </cell>
          <cell r="I105" t="str">
            <v xml:space="preserve">D11  </v>
          </cell>
          <cell r="J105">
            <v>2020</v>
          </cell>
          <cell r="K105">
            <v>8970</v>
          </cell>
          <cell r="L105" t="str">
            <v>C</v>
          </cell>
          <cell r="M105">
            <v>48.874317169189503</v>
          </cell>
        </row>
        <row r="106">
          <cell r="B106" t="str">
            <v>M.Larix.B.7N</v>
          </cell>
          <cell r="C106" t="str">
            <v>M.Larix.B.7</v>
          </cell>
          <cell r="D106" t="str">
            <v>Inc</v>
          </cell>
          <cell r="H106">
            <v>1</v>
          </cell>
          <cell r="I106" t="str">
            <v xml:space="preserve">D11  </v>
          </cell>
          <cell r="J106">
            <v>2020</v>
          </cell>
          <cell r="K106">
            <v>8970</v>
          </cell>
          <cell r="L106" t="str">
            <v>N</v>
          </cell>
          <cell r="M106">
            <v>0.35707893967628501</v>
          </cell>
        </row>
        <row r="107">
          <cell r="B107" t="str">
            <v>M.Larix.B.8C</v>
          </cell>
          <cell r="C107" t="str">
            <v>M.Larix.B.8</v>
          </cell>
          <cell r="D107" t="str">
            <v>Inc</v>
          </cell>
          <cell r="H107">
            <v>1</v>
          </cell>
          <cell r="I107" t="str">
            <v xml:space="preserve">D12  </v>
          </cell>
          <cell r="J107">
            <v>2020</v>
          </cell>
          <cell r="K107">
            <v>8971</v>
          </cell>
          <cell r="L107" t="str">
            <v>C</v>
          </cell>
          <cell r="M107">
            <v>47.953109741210902</v>
          </cell>
        </row>
        <row r="108">
          <cell r="B108" t="str">
            <v>M.Larix.B.8N</v>
          </cell>
          <cell r="C108" t="str">
            <v>M.Larix.B.8</v>
          </cell>
          <cell r="D108" t="str">
            <v>Inc</v>
          </cell>
          <cell r="H108">
            <v>1</v>
          </cell>
          <cell r="I108" t="str">
            <v xml:space="preserve">D12  </v>
          </cell>
          <cell r="J108">
            <v>2020</v>
          </cell>
          <cell r="K108">
            <v>8971</v>
          </cell>
          <cell r="L108" t="str">
            <v>N</v>
          </cell>
          <cell r="M108">
            <v>0.42748692631721502</v>
          </cell>
        </row>
        <row r="109">
          <cell r="B109" t="str">
            <v>M.Larix.B.9C</v>
          </cell>
          <cell r="C109" t="str">
            <v>M.Larix.B.9</v>
          </cell>
          <cell r="D109" t="str">
            <v>Inc</v>
          </cell>
          <cell r="H109">
            <v>1</v>
          </cell>
          <cell r="I109" t="str">
            <v xml:space="preserve">E1   </v>
          </cell>
          <cell r="J109">
            <v>2020</v>
          </cell>
          <cell r="K109">
            <v>8972</v>
          </cell>
          <cell r="L109" t="str">
            <v>C</v>
          </cell>
          <cell r="M109">
            <v>49.029800415039098</v>
          </cell>
        </row>
        <row r="110">
          <cell r="B110" t="str">
            <v>M.Larix.B.9N</v>
          </cell>
          <cell r="C110" t="str">
            <v>M.Larix.B.9</v>
          </cell>
          <cell r="D110" t="str">
            <v>Inc</v>
          </cell>
          <cell r="H110">
            <v>1</v>
          </cell>
          <cell r="I110" t="str">
            <v xml:space="preserve">E1   </v>
          </cell>
          <cell r="J110">
            <v>2020</v>
          </cell>
          <cell r="K110">
            <v>8972</v>
          </cell>
          <cell r="L110" t="str">
            <v>N</v>
          </cell>
          <cell r="M110">
            <v>0.35790556669235202</v>
          </cell>
        </row>
        <row r="111">
          <cell r="B111" t="str">
            <v>M.Larix.B.10C</v>
          </cell>
          <cell r="C111" t="str">
            <v>M.Larix.B.10</v>
          </cell>
          <cell r="D111" t="str">
            <v>Inc</v>
          </cell>
          <cell r="H111">
            <v>1</v>
          </cell>
          <cell r="I111" t="str">
            <v xml:space="preserve">E2   </v>
          </cell>
          <cell r="J111">
            <v>2020</v>
          </cell>
          <cell r="K111">
            <v>8973</v>
          </cell>
          <cell r="L111" t="str">
            <v>C</v>
          </cell>
          <cell r="M111">
            <v>48.354454040527301</v>
          </cell>
        </row>
        <row r="112">
          <cell r="B112" t="str">
            <v>M.Larix.B.10N</v>
          </cell>
          <cell r="C112" t="str">
            <v>M.Larix.B.10</v>
          </cell>
          <cell r="D112" t="str">
            <v>Inc</v>
          </cell>
          <cell r="H112">
            <v>1</v>
          </cell>
          <cell r="I112" t="str">
            <v xml:space="preserve">E2   </v>
          </cell>
          <cell r="J112">
            <v>2020</v>
          </cell>
          <cell r="K112">
            <v>8973</v>
          </cell>
          <cell r="L112" t="str">
            <v>N</v>
          </cell>
          <cell r="M112">
            <v>0.23727111518383001</v>
          </cell>
        </row>
        <row r="113">
          <cell r="B113" t="str">
            <v>L.Larix.B.11C</v>
          </cell>
          <cell r="C113" t="str">
            <v>L.Larix.B.11</v>
          </cell>
          <cell r="D113" t="str">
            <v>Inc</v>
          </cell>
          <cell r="H113">
            <v>1</v>
          </cell>
          <cell r="I113" t="str">
            <v xml:space="preserve">E3   </v>
          </cell>
          <cell r="J113">
            <v>2020</v>
          </cell>
          <cell r="K113">
            <v>8974</v>
          </cell>
          <cell r="L113" t="str">
            <v>C</v>
          </cell>
          <cell r="M113">
            <v>49.0842475891113</v>
          </cell>
        </row>
        <row r="114">
          <cell r="B114" t="str">
            <v>L.Larix.B.11N</v>
          </cell>
          <cell r="C114" t="str">
            <v>L.Larix.B.11</v>
          </cell>
          <cell r="D114" t="str">
            <v>Inc</v>
          </cell>
          <cell r="H114">
            <v>1</v>
          </cell>
          <cell r="I114" t="str">
            <v xml:space="preserve">E3   </v>
          </cell>
          <cell r="J114">
            <v>2020</v>
          </cell>
          <cell r="K114">
            <v>8974</v>
          </cell>
          <cell r="L114" t="str">
            <v>N</v>
          </cell>
          <cell r="M114">
            <v>0.27647879719734197</v>
          </cell>
        </row>
        <row r="115">
          <cell r="B115" t="str">
            <v>L.Larix.B.12C</v>
          </cell>
          <cell r="C115" t="str">
            <v>L.Larix.B.12</v>
          </cell>
          <cell r="D115" t="str">
            <v>Inc</v>
          </cell>
          <cell r="H115">
            <v>1</v>
          </cell>
          <cell r="I115" t="str">
            <v xml:space="preserve">E4   </v>
          </cell>
          <cell r="J115">
            <v>2020</v>
          </cell>
          <cell r="K115">
            <v>8975</v>
          </cell>
          <cell r="L115" t="str">
            <v>C</v>
          </cell>
          <cell r="M115">
            <v>50.077865600585902</v>
          </cell>
        </row>
        <row r="116">
          <cell r="B116" t="str">
            <v>L.Larix.B.12N</v>
          </cell>
          <cell r="C116" t="str">
            <v>L.Larix.B.12</v>
          </cell>
          <cell r="D116" t="str">
            <v>Inc</v>
          </cell>
          <cell r="H116">
            <v>1</v>
          </cell>
          <cell r="I116" t="str">
            <v xml:space="preserve">E4   </v>
          </cell>
          <cell r="J116">
            <v>2020</v>
          </cell>
          <cell r="K116">
            <v>8975</v>
          </cell>
          <cell r="L116" t="str">
            <v>N</v>
          </cell>
          <cell r="M116">
            <v>0.40059080719947798</v>
          </cell>
        </row>
        <row r="117">
          <cell r="B117" t="str">
            <v>L.Larix.B.13C</v>
          </cell>
          <cell r="C117" t="str">
            <v>L.Larix.B.13</v>
          </cell>
          <cell r="D117" t="str">
            <v>Inc</v>
          </cell>
          <cell r="H117">
            <v>1</v>
          </cell>
          <cell r="I117" t="str">
            <v xml:space="preserve">E5   </v>
          </cell>
          <cell r="J117">
            <v>2020</v>
          </cell>
          <cell r="K117">
            <v>8976</v>
          </cell>
          <cell r="L117" t="str">
            <v>C</v>
          </cell>
          <cell r="M117">
            <v>49.440414428710902</v>
          </cell>
        </row>
        <row r="118">
          <cell r="B118" t="str">
            <v>L.Larix.B.13N</v>
          </cell>
          <cell r="C118" t="str">
            <v>L.Larix.B.13</v>
          </cell>
          <cell r="D118" t="str">
            <v>Inc</v>
          </cell>
          <cell r="H118">
            <v>1</v>
          </cell>
          <cell r="I118" t="str">
            <v xml:space="preserve">E5   </v>
          </cell>
          <cell r="J118">
            <v>2020</v>
          </cell>
          <cell r="K118">
            <v>8976</v>
          </cell>
          <cell r="L118" t="str">
            <v>N</v>
          </cell>
          <cell r="M118">
            <v>0.32904797792434698</v>
          </cell>
        </row>
        <row r="119">
          <cell r="B119" t="str">
            <v>L.Larix.B.14C</v>
          </cell>
          <cell r="C119" t="str">
            <v>L.Larix.B.14</v>
          </cell>
          <cell r="D119" t="str">
            <v>Inc</v>
          </cell>
          <cell r="E119" t="str">
            <v>a</v>
          </cell>
          <cell r="H119">
            <v>1</v>
          </cell>
          <cell r="I119" t="str">
            <v xml:space="preserve">E6   </v>
          </cell>
          <cell r="J119">
            <v>2020</v>
          </cell>
          <cell r="K119">
            <v>8977</v>
          </cell>
          <cell r="L119" t="str">
            <v>C</v>
          </cell>
          <cell r="M119">
            <v>49.448192596435497</v>
          </cell>
        </row>
        <row r="120">
          <cell r="B120" t="str">
            <v>L.Larix.B.14N</v>
          </cell>
          <cell r="C120" t="str">
            <v>L.Larix.B.14</v>
          </cell>
          <cell r="D120" t="str">
            <v>Inc</v>
          </cell>
          <cell r="E120" t="str">
            <v>a</v>
          </cell>
          <cell r="H120">
            <v>1</v>
          </cell>
          <cell r="I120" t="str">
            <v xml:space="preserve">E6   </v>
          </cell>
          <cell r="J120">
            <v>2020</v>
          </cell>
          <cell r="K120">
            <v>8977</v>
          </cell>
          <cell r="L120" t="str">
            <v>N</v>
          </cell>
          <cell r="M120">
            <v>0.377588331699371</v>
          </cell>
        </row>
        <row r="121">
          <cell r="B121" t="str">
            <v>L.Larix.B.14C</v>
          </cell>
          <cell r="C121" t="str">
            <v>L.Larix.B.14</v>
          </cell>
          <cell r="D121" t="str">
            <v>Inc</v>
          </cell>
          <cell r="E121" t="str">
            <v>b</v>
          </cell>
          <cell r="H121">
            <v>1</v>
          </cell>
          <cell r="I121" t="str">
            <v xml:space="preserve">E7   </v>
          </cell>
          <cell r="J121">
            <v>2020</v>
          </cell>
          <cell r="K121">
            <v>8978</v>
          </cell>
          <cell r="L121" t="str">
            <v>C</v>
          </cell>
          <cell r="M121">
            <v>49.5309448242188</v>
          </cell>
        </row>
        <row r="122">
          <cell r="B122" t="str">
            <v>L.Larix.B.14N</v>
          </cell>
          <cell r="C122" t="str">
            <v>L.Larix.B.14</v>
          </cell>
          <cell r="D122" t="str">
            <v>Inc</v>
          </cell>
          <cell r="E122" t="str">
            <v>b</v>
          </cell>
          <cell r="H122">
            <v>1</v>
          </cell>
          <cell r="I122" t="str">
            <v xml:space="preserve">E7   </v>
          </cell>
          <cell r="J122">
            <v>2020</v>
          </cell>
          <cell r="K122">
            <v>8978</v>
          </cell>
          <cell r="L122" t="str">
            <v>N</v>
          </cell>
          <cell r="M122">
            <v>0.378140509128571</v>
          </cell>
        </row>
        <row r="123">
          <cell r="B123" t="str">
            <v>L.Larix.B.15C</v>
          </cell>
          <cell r="C123" t="str">
            <v>L.Larix.B.15</v>
          </cell>
          <cell r="D123" t="str">
            <v>Inc</v>
          </cell>
          <cell r="H123">
            <v>1</v>
          </cell>
          <cell r="I123" t="str">
            <v xml:space="preserve">E8   </v>
          </cell>
          <cell r="J123">
            <v>2020</v>
          </cell>
          <cell r="K123">
            <v>8979</v>
          </cell>
          <cell r="L123" t="str">
            <v>C</v>
          </cell>
          <cell r="M123">
            <v>49.128040313720703</v>
          </cell>
        </row>
        <row r="124">
          <cell r="B124" t="str">
            <v>L.Larix.B.15N</v>
          </cell>
          <cell r="C124" t="str">
            <v>L.Larix.B.15</v>
          </cell>
          <cell r="D124" t="str">
            <v>Inc</v>
          </cell>
          <cell r="H124">
            <v>1</v>
          </cell>
          <cell r="I124" t="str">
            <v xml:space="preserve">E8   </v>
          </cell>
          <cell r="J124">
            <v>2020</v>
          </cell>
          <cell r="K124">
            <v>8979</v>
          </cell>
          <cell r="L124" t="str">
            <v>N</v>
          </cell>
          <cell r="M124">
            <v>0.34547105431556702</v>
          </cell>
        </row>
        <row r="125">
          <cell r="B125" t="str">
            <v>D.Larix.B.16C</v>
          </cell>
          <cell r="C125" t="str">
            <v>D.Larix.B.16</v>
          </cell>
          <cell r="D125" t="str">
            <v>Inc</v>
          </cell>
          <cell r="H125">
            <v>1</v>
          </cell>
          <cell r="I125" t="str">
            <v xml:space="preserve">E9   </v>
          </cell>
          <cell r="J125">
            <v>2020</v>
          </cell>
          <cell r="K125">
            <v>8980</v>
          </cell>
          <cell r="L125" t="str">
            <v>C</v>
          </cell>
          <cell r="M125">
            <v>49.9808349609375</v>
          </cell>
        </row>
        <row r="126">
          <cell r="B126" t="str">
            <v>D.Larix.B.16N</v>
          </cell>
          <cell r="C126" t="str">
            <v>D.Larix.B.16</v>
          </cell>
          <cell r="D126" t="str">
            <v>Inc</v>
          </cell>
          <cell r="H126">
            <v>1</v>
          </cell>
          <cell r="I126" t="str">
            <v xml:space="preserve">E9   </v>
          </cell>
          <cell r="J126">
            <v>2020</v>
          </cell>
          <cell r="K126">
            <v>8980</v>
          </cell>
          <cell r="L126" t="str">
            <v>N</v>
          </cell>
          <cell r="M126">
            <v>0.57982414960861195</v>
          </cell>
        </row>
        <row r="127">
          <cell r="B127" t="str">
            <v>D.Larix.B.17C</v>
          </cell>
          <cell r="C127" t="str">
            <v>D.Larix.B.17</v>
          </cell>
          <cell r="D127" t="str">
            <v>Inc</v>
          </cell>
          <cell r="H127">
            <v>1</v>
          </cell>
          <cell r="I127" t="str">
            <v xml:space="preserve">E10  </v>
          </cell>
          <cell r="J127">
            <v>2020</v>
          </cell>
          <cell r="K127">
            <v>8981</v>
          </cell>
          <cell r="L127" t="str">
            <v>C</v>
          </cell>
          <cell r="M127">
            <v>49.458747863769503</v>
          </cell>
        </row>
        <row r="128">
          <cell r="B128" t="str">
            <v>D.Larix.B.17N</v>
          </cell>
          <cell r="C128" t="str">
            <v>D.Larix.B.17</v>
          </cell>
          <cell r="D128" t="str">
            <v>Inc</v>
          </cell>
          <cell r="H128">
            <v>1</v>
          </cell>
          <cell r="I128" t="str">
            <v xml:space="preserve">E10  </v>
          </cell>
          <cell r="J128">
            <v>2020</v>
          </cell>
          <cell r="K128">
            <v>8981</v>
          </cell>
          <cell r="L128" t="str">
            <v>N</v>
          </cell>
          <cell r="M128">
            <v>0.74653452634811401</v>
          </cell>
        </row>
        <row r="129">
          <cell r="B129" t="str">
            <v>D.Larix.B.18C</v>
          </cell>
          <cell r="C129" t="str">
            <v>D.Larix.B.18</v>
          </cell>
          <cell r="D129" t="str">
            <v>Inc</v>
          </cell>
          <cell r="H129">
            <v>1</v>
          </cell>
          <cell r="I129" t="str">
            <v xml:space="preserve">E11  </v>
          </cell>
          <cell r="J129">
            <v>2020</v>
          </cell>
          <cell r="K129">
            <v>8982</v>
          </cell>
          <cell r="L129" t="str">
            <v>C</v>
          </cell>
          <cell r="M129">
            <v>49.420303344726598</v>
          </cell>
        </row>
        <row r="130">
          <cell r="B130" t="str">
            <v>D.Larix.B.18N</v>
          </cell>
          <cell r="C130" t="str">
            <v>D.Larix.B.18</v>
          </cell>
          <cell r="D130" t="str">
            <v>Inc</v>
          </cell>
          <cell r="H130">
            <v>1</v>
          </cell>
          <cell r="I130" t="str">
            <v xml:space="preserve">E11  </v>
          </cell>
          <cell r="J130">
            <v>2020</v>
          </cell>
          <cell r="K130">
            <v>8982</v>
          </cell>
          <cell r="L130" t="str">
            <v>N</v>
          </cell>
          <cell r="M130">
            <v>0.92059797048568703</v>
          </cell>
        </row>
        <row r="131">
          <cell r="B131" t="str">
            <v>H.Larix.L.1C</v>
          </cell>
          <cell r="C131" t="str">
            <v>H.Larix.L.1</v>
          </cell>
          <cell r="D131" t="str">
            <v>Inc</v>
          </cell>
          <cell r="H131">
            <v>1</v>
          </cell>
          <cell r="I131" t="str">
            <v xml:space="preserve">E12  </v>
          </cell>
          <cell r="J131">
            <v>2020</v>
          </cell>
          <cell r="K131">
            <v>8983</v>
          </cell>
          <cell r="L131" t="str">
            <v>C</v>
          </cell>
          <cell r="M131">
            <v>48.678619384765597</v>
          </cell>
        </row>
        <row r="132">
          <cell r="B132" t="str">
            <v>H.Larix.L.1N</v>
          </cell>
          <cell r="C132" t="str">
            <v>H.Larix.L.1</v>
          </cell>
          <cell r="D132" t="str">
            <v>Inc</v>
          </cell>
          <cell r="H132">
            <v>1</v>
          </cell>
          <cell r="I132" t="str">
            <v xml:space="preserve">E12  </v>
          </cell>
          <cell r="J132">
            <v>2020</v>
          </cell>
          <cell r="K132">
            <v>8983</v>
          </cell>
          <cell r="L132" t="str">
            <v>N</v>
          </cell>
          <cell r="M132">
            <v>2.3823647499084499</v>
          </cell>
        </row>
        <row r="133">
          <cell r="B133" t="str">
            <v>H.Larix.L.2C</v>
          </cell>
          <cell r="C133" t="str">
            <v>H.Larix.L.2</v>
          </cell>
          <cell r="D133" t="str">
            <v>Inc</v>
          </cell>
          <cell r="H133">
            <v>1</v>
          </cell>
          <cell r="I133" t="str">
            <v xml:space="preserve">F1   </v>
          </cell>
          <cell r="J133">
            <v>2020</v>
          </cell>
          <cell r="K133">
            <v>8984</v>
          </cell>
          <cell r="L133" t="str">
            <v>C</v>
          </cell>
          <cell r="M133">
            <v>48.165428161621101</v>
          </cell>
        </row>
        <row r="134">
          <cell r="B134" t="str">
            <v>H.Larix.L.2N</v>
          </cell>
          <cell r="C134" t="str">
            <v>H.Larix.L.2</v>
          </cell>
          <cell r="D134" t="str">
            <v>Inc</v>
          </cell>
          <cell r="H134">
            <v>1</v>
          </cell>
          <cell r="I134" t="str">
            <v xml:space="preserve">F1   </v>
          </cell>
          <cell r="J134">
            <v>2020</v>
          </cell>
          <cell r="K134">
            <v>8984</v>
          </cell>
          <cell r="L134" t="str">
            <v>N</v>
          </cell>
          <cell r="M134">
            <v>2.6496119499206499</v>
          </cell>
        </row>
        <row r="135">
          <cell r="B135" t="str">
            <v>H.Larix.L.3C</v>
          </cell>
          <cell r="C135" t="str">
            <v>H.Larix.L.3</v>
          </cell>
          <cell r="D135" t="str">
            <v>Inc</v>
          </cell>
          <cell r="H135">
            <v>1</v>
          </cell>
          <cell r="I135" t="str">
            <v xml:space="preserve">F2   </v>
          </cell>
          <cell r="J135">
            <v>2020</v>
          </cell>
          <cell r="K135">
            <v>8985</v>
          </cell>
          <cell r="L135" t="str">
            <v>C</v>
          </cell>
          <cell r="M135">
            <v>48.409626007080099</v>
          </cell>
        </row>
        <row r="136">
          <cell r="B136" t="str">
            <v>H.Larix.L.3N</v>
          </cell>
          <cell r="C136" t="str">
            <v>H.Larix.L.3</v>
          </cell>
          <cell r="D136" t="str">
            <v>Inc</v>
          </cell>
          <cell r="H136">
            <v>1</v>
          </cell>
          <cell r="I136" t="str">
            <v xml:space="preserve">F2   </v>
          </cell>
          <cell r="J136">
            <v>2020</v>
          </cell>
          <cell r="K136">
            <v>8985</v>
          </cell>
          <cell r="L136" t="str">
            <v>N</v>
          </cell>
          <cell r="M136">
            <v>2.3325026035308798</v>
          </cell>
        </row>
        <row r="137">
          <cell r="B137" t="str">
            <v>H.Larix.L.4C</v>
          </cell>
          <cell r="C137" t="str">
            <v>H.Larix.L.4</v>
          </cell>
          <cell r="D137" t="str">
            <v>Inc</v>
          </cell>
          <cell r="H137">
            <v>1</v>
          </cell>
          <cell r="I137" t="str">
            <v xml:space="preserve">F3   </v>
          </cell>
          <cell r="J137">
            <v>2020</v>
          </cell>
          <cell r="K137">
            <v>8986</v>
          </cell>
          <cell r="L137" t="str">
            <v>C</v>
          </cell>
          <cell r="M137">
            <v>48.260921478271499</v>
          </cell>
        </row>
        <row r="138">
          <cell r="B138" t="str">
            <v>H.Larix.L.4N</v>
          </cell>
          <cell r="C138" t="str">
            <v>H.Larix.L.4</v>
          </cell>
          <cell r="D138" t="str">
            <v>Inc</v>
          </cell>
          <cell r="H138">
            <v>1</v>
          </cell>
          <cell r="I138" t="str">
            <v xml:space="preserve">F3   </v>
          </cell>
          <cell r="J138">
            <v>2020</v>
          </cell>
          <cell r="K138">
            <v>8986</v>
          </cell>
          <cell r="L138" t="str">
            <v>N</v>
          </cell>
          <cell r="M138">
            <v>2.2954628467559801</v>
          </cell>
        </row>
        <row r="139">
          <cell r="B139" t="str">
            <v>H.Larix.L.5C</v>
          </cell>
          <cell r="C139" t="str">
            <v>H.Larix.L.5</v>
          </cell>
          <cell r="D139" t="str">
            <v>Inc</v>
          </cell>
          <cell r="H139">
            <v>1</v>
          </cell>
          <cell r="I139" t="str">
            <v xml:space="preserve">F4   </v>
          </cell>
          <cell r="J139">
            <v>2020</v>
          </cell>
          <cell r="K139">
            <v>8987</v>
          </cell>
          <cell r="L139" t="str">
            <v>C</v>
          </cell>
          <cell r="M139">
            <v>49.048690795898402</v>
          </cell>
        </row>
        <row r="140">
          <cell r="B140" t="str">
            <v>H.Larix.L.5N</v>
          </cell>
          <cell r="C140" t="str">
            <v>H.Larix.L.5</v>
          </cell>
          <cell r="D140" t="str">
            <v>Inc</v>
          </cell>
          <cell r="H140">
            <v>1</v>
          </cell>
          <cell r="I140" t="str">
            <v xml:space="preserve">F4   </v>
          </cell>
          <cell r="J140">
            <v>2020</v>
          </cell>
          <cell r="K140">
            <v>8987</v>
          </cell>
          <cell r="L140" t="str">
            <v>N</v>
          </cell>
          <cell r="M140">
            <v>2.2355432510375999</v>
          </cell>
        </row>
        <row r="141">
          <cell r="B141" t="str">
            <v>M.Larix.L.6C</v>
          </cell>
          <cell r="C141" t="str">
            <v>M.Larix.L.6</v>
          </cell>
          <cell r="D141" t="str">
            <v>Inc</v>
          </cell>
          <cell r="H141">
            <v>1</v>
          </cell>
          <cell r="I141" t="str">
            <v xml:space="preserve">F5   </v>
          </cell>
          <cell r="J141">
            <v>2020</v>
          </cell>
          <cell r="K141">
            <v>8988</v>
          </cell>
          <cell r="L141" t="str">
            <v>C</v>
          </cell>
          <cell r="M141">
            <v>48.9034233093262</v>
          </cell>
        </row>
        <row r="142">
          <cell r="B142" t="str">
            <v>M.Larix.L.6N</v>
          </cell>
          <cell r="C142" t="str">
            <v>M.Larix.L.6</v>
          </cell>
          <cell r="D142" t="str">
            <v>Inc</v>
          </cell>
          <cell r="H142">
            <v>1</v>
          </cell>
          <cell r="I142" t="str">
            <v xml:space="preserve">F5   </v>
          </cell>
          <cell r="J142">
            <v>2020</v>
          </cell>
          <cell r="K142">
            <v>8988</v>
          </cell>
          <cell r="L142" t="str">
            <v>N</v>
          </cell>
          <cell r="M142">
            <v>2.4379119873046902</v>
          </cell>
        </row>
        <row r="143">
          <cell r="B143" t="str">
            <v>M.Larix.L.7C</v>
          </cell>
          <cell r="C143" t="str">
            <v>M.Larix.L.7</v>
          </cell>
          <cell r="D143" t="str">
            <v>Inc</v>
          </cell>
          <cell r="H143">
            <v>1</v>
          </cell>
          <cell r="I143" t="str">
            <v xml:space="preserve">F6   </v>
          </cell>
          <cell r="J143">
            <v>2020</v>
          </cell>
          <cell r="K143">
            <v>8989</v>
          </cell>
          <cell r="L143" t="str">
            <v>C</v>
          </cell>
          <cell r="M143">
            <v>48.970817565917997</v>
          </cell>
        </row>
        <row r="144">
          <cell r="B144" t="str">
            <v>M.Larix.L.7N</v>
          </cell>
          <cell r="C144" t="str">
            <v>M.Larix.L.7</v>
          </cell>
          <cell r="D144" t="str">
            <v>Inc</v>
          </cell>
          <cell r="H144">
            <v>1</v>
          </cell>
          <cell r="I144" t="str">
            <v xml:space="preserve">F6   </v>
          </cell>
          <cell r="J144">
            <v>2020</v>
          </cell>
          <cell r="K144">
            <v>8989</v>
          </cell>
          <cell r="L144" t="str">
            <v>N</v>
          </cell>
          <cell r="M144">
            <v>2.8485991954803498</v>
          </cell>
        </row>
        <row r="145">
          <cell r="B145" t="str">
            <v>M.Larix.L.8C</v>
          </cell>
          <cell r="C145" t="str">
            <v>M.Larix.L.8</v>
          </cell>
          <cell r="D145" t="str">
            <v>Inc</v>
          </cell>
          <cell r="H145">
            <v>1</v>
          </cell>
          <cell r="I145" t="str">
            <v xml:space="preserve">F7   </v>
          </cell>
          <cell r="J145">
            <v>2020</v>
          </cell>
          <cell r="K145">
            <v>8990</v>
          </cell>
          <cell r="L145" t="str">
            <v>C</v>
          </cell>
          <cell r="M145">
            <v>48.940662384033203</v>
          </cell>
        </row>
        <row r="146">
          <cell r="B146" t="str">
            <v>M.Larix.L.8N</v>
          </cell>
          <cell r="C146" t="str">
            <v>M.Larix.L.8</v>
          </cell>
          <cell r="D146" t="str">
            <v>Inc</v>
          </cell>
          <cell r="H146">
            <v>1</v>
          </cell>
          <cell r="I146" t="str">
            <v xml:space="preserve">F7   </v>
          </cell>
          <cell r="J146">
            <v>2020</v>
          </cell>
          <cell r="K146">
            <v>8990</v>
          </cell>
          <cell r="L146" t="str">
            <v>N</v>
          </cell>
          <cell r="M146">
            <v>2.6329767704010001</v>
          </cell>
        </row>
        <row r="147">
          <cell r="B147" t="str">
            <v>M.Larix.L.9C</v>
          </cell>
          <cell r="C147" t="str">
            <v>M.Larix.L.9</v>
          </cell>
          <cell r="D147" t="str">
            <v>Inc</v>
          </cell>
          <cell r="H147">
            <v>1</v>
          </cell>
          <cell r="I147" t="str">
            <v xml:space="preserve">F8   </v>
          </cell>
          <cell r="J147">
            <v>2020</v>
          </cell>
          <cell r="K147">
            <v>8991</v>
          </cell>
          <cell r="L147" t="str">
            <v>C</v>
          </cell>
          <cell r="M147">
            <v>48.034481048583999</v>
          </cell>
        </row>
        <row r="148">
          <cell r="B148" t="str">
            <v>M.Larix.L.9N</v>
          </cell>
          <cell r="C148" t="str">
            <v>M.Larix.L.9</v>
          </cell>
          <cell r="D148" t="str">
            <v>Inc</v>
          </cell>
          <cell r="H148">
            <v>1</v>
          </cell>
          <cell r="I148" t="str">
            <v xml:space="preserve">F8   </v>
          </cell>
          <cell r="J148">
            <v>2020</v>
          </cell>
          <cell r="K148">
            <v>8991</v>
          </cell>
          <cell r="L148" t="str">
            <v>N</v>
          </cell>
          <cell r="M148">
            <v>2.4490835666656499</v>
          </cell>
        </row>
        <row r="149">
          <cell r="B149" t="str">
            <v>M.Larix.L.10C</v>
          </cell>
          <cell r="C149" t="str">
            <v>M.Larix.L.10</v>
          </cell>
          <cell r="D149" t="str">
            <v>Inc</v>
          </cell>
          <cell r="H149">
            <v>1</v>
          </cell>
          <cell r="I149" t="str">
            <v xml:space="preserve">F9   </v>
          </cell>
          <cell r="J149">
            <v>2020</v>
          </cell>
          <cell r="K149">
            <v>8992</v>
          </cell>
          <cell r="L149" t="str">
            <v>C</v>
          </cell>
          <cell r="M149">
            <v>49.419197082519503</v>
          </cell>
        </row>
        <row r="150">
          <cell r="B150" t="str">
            <v>M.Larix.L.10N</v>
          </cell>
          <cell r="C150" t="str">
            <v>M.Larix.L.10</v>
          </cell>
          <cell r="D150" t="str">
            <v>Inc</v>
          </cell>
          <cell r="H150">
            <v>1</v>
          </cell>
          <cell r="I150" t="str">
            <v xml:space="preserve">F9   </v>
          </cell>
          <cell r="J150">
            <v>2020</v>
          </cell>
          <cell r="K150">
            <v>8992</v>
          </cell>
          <cell r="L150" t="str">
            <v>N</v>
          </cell>
          <cell r="M150">
            <v>2.1689236164093</v>
          </cell>
        </row>
        <row r="151">
          <cell r="B151" t="str">
            <v>L.Larix.L.11C</v>
          </cell>
          <cell r="C151" t="str">
            <v>L.Larix.L.11</v>
          </cell>
          <cell r="D151" t="str">
            <v>Inc</v>
          </cell>
          <cell r="H151">
            <v>1</v>
          </cell>
          <cell r="I151" t="str">
            <v xml:space="preserve">F10  </v>
          </cell>
          <cell r="J151">
            <v>2020</v>
          </cell>
          <cell r="K151">
            <v>8993</v>
          </cell>
          <cell r="L151" t="str">
            <v>C</v>
          </cell>
          <cell r="M151">
            <v>47.6651802062988</v>
          </cell>
        </row>
        <row r="152">
          <cell r="B152" t="str">
            <v>L.Larix.L.11N</v>
          </cell>
          <cell r="C152" t="str">
            <v>L.Larix.L.11</v>
          </cell>
          <cell r="D152" t="str">
            <v>Inc</v>
          </cell>
          <cell r="H152">
            <v>1</v>
          </cell>
          <cell r="I152" t="str">
            <v xml:space="preserve">F10  </v>
          </cell>
          <cell r="J152">
            <v>2020</v>
          </cell>
          <cell r="K152">
            <v>8993</v>
          </cell>
          <cell r="L152" t="str">
            <v>N</v>
          </cell>
          <cell r="M152">
            <v>2.23528027534485</v>
          </cell>
        </row>
        <row r="153">
          <cell r="B153" t="str">
            <v>L.Larix.L.12C</v>
          </cell>
          <cell r="C153" t="str">
            <v>L.Larix.L.12</v>
          </cell>
          <cell r="D153" t="str">
            <v>Inc</v>
          </cell>
          <cell r="H153">
            <v>1</v>
          </cell>
          <cell r="I153" t="str">
            <v xml:space="preserve">F11  </v>
          </cell>
          <cell r="J153">
            <v>2020</v>
          </cell>
          <cell r="K153">
            <v>8994</v>
          </cell>
          <cell r="L153" t="str">
            <v>C</v>
          </cell>
          <cell r="M153">
            <v>48.339725494384801</v>
          </cell>
        </row>
        <row r="154">
          <cell r="B154" t="str">
            <v>L.Larix.L.12N</v>
          </cell>
          <cell r="C154" t="str">
            <v>L.Larix.L.12</v>
          </cell>
          <cell r="D154" t="str">
            <v>Inc</v>
          </cell>
          <cell r="H154">
            <v>1</v>
          </cell>
          <cell r="I154" t="str">
            <v xml:space="preserve">F11  </v>
          </cell>
          <cell r="J154">
            <v>2020</v>
          </cell>
          <cell r="K154">
            <v>8994</v>
          </cell>
          <cell r="L154" t="str">
            <v>N</v>
          </cell>
          <cell r="M154">
            <v>2.4248237609863299</v>
          </cell>
        </row>
        <row r="155">
          <cell r="B155" t="str">
            <v>L.Larix.L.13C</v>
          </cell>
          <cell r="C155" t="str">
            <v>L.Larix.L.13</v>
          </cell>
          <cell r="D155" t="str">
            <v>Inc</v>
          </cell>
          <cell r="H155">
            <v>1</v>
          </cell>
          <cell r="I155" t="str">
            <v xml:space="preserve">F12  </v>
          </cell>
          <cell r="J155">
            <v>2020</v>
          </cell>
          <cell r="K155">
            <v>8995</v>
          </cell>
          <cell r="L155" t="str">
            <v>C</v>
          </cell>
          <cell r="M155">
            <v>47.601356506347699</v>
          </cell>
        </row>
        <row r="156">
          <cell r="B156" t="str">
            <v>L.Larix.L.13N</v>
          </cell>
          <cell r="C156" t="str">
            <v>L.Larix.L.13</v>
          </cell>
          <cell r="D156" t="str">
            <v>Inc</v>
          </cell>
          <cell r="H156">
            <v>1</v>
          </cell>
          <cell r="I156" t="str">
            <v xml:space="preserve">F12  </v>
          </cell>
          <cell r="J156">
            <v>2020</v>
          </cell>
          <cell r="K156">
            <v>8995</v>
          </cell>
          <cell r="L156" t="str">
            <v>N</v>
          </cell>
          <cell r="M156">
            <v>2.4019398689270002</v>
          </cell>
        </row>
        <row r="157">
          <cell r="B157" t="str">
            <v>L.Larix.L.14C</v>
          </cell>
          <cell r="C157" t="str">
            <v>L.Larix.L.14</v>
          </cell>
          <cell r="D157" t="str">
            <v>Inc</v>
          </cell>
          <cell r="H157">
            <v>1</v>
          </cell>
          <cell r="I157" t="str">
            <v xml:space="preserve">G1   </v>
          </cell>
          <cell r="J157">
            <v>2020</v>
          </cell>
          <cell r="K157">
            <v>8996</v>
          </cell>
          <cell r="L157" t="str">
            <v>C</v>
          </cell>
          <cell r="M157">
            <v>47.8624267578125</v>
          </cell>
        </row>
        <row r="158">
          <cell r="B158" t="str">
            <v>L.Larix.L.14N</v>
          </cell>
          <cell r="C158" t="str">
            <v>L.Larix.L.14</v>
          </cell>
          <cell r="D158" t="str">
            <v>Inc</v>
          </cell>
          <cell r="H158">
            <v>1</v>
          </cell>
          <cell r="I158" t="str">
            <v xml:space="preserve">G1   </v>
          </cell>
          <cell r="J158">
            <v>2020</v>
          </cell>
          <cell r="K158">
            <v>8996</v>
          </cell>
          <cell r="L158" t="str">
            <v>N</v>
          </cell>
          <cell r="M158">
            <v>2.1176707744598402</v>
          </cell>
        </row>
        <row r="159">
          <cell r="B159" t="str">
            <v>L.Larix.L.15C</v>
          </cell>
          <cell r="C159" t="str">
            <v>L.Larix.L.15</v>
          </cell>
          <cell r="D159" t="str">
            <v>Inc</v>
          </cell>
          <cell r="H159">
            <v>1</v>
          </cell>
          <cell r="I159" t="str">
            <v xml:space="preserve">G2   </v>
          </cell>
          <cell r="J159">
            <v>2020</v>
          </cell>
          <cell r="K159">
            <v>8997</v>
          </cell>
          <cell r="L159" t="str">
            <v>C</v>
          </cell>
          <cell r="M159">
            <v>49.037994384765597</v>
          </cell>
        </row>
        <row r="160">
          <cell r="B160" t="str">
            <v>L.Larix.L.15N</v>
          </cell>
          <cell r="C160" t="str">
            <v>L.Larix.L.15</v>
          </cell>
          <cell r="D160" t="str">
            <v>Inc</v>
          </cell>
          <cell r="H160">
            <v>1</v>
          </cell>
          <cell r="I160" t="str">
            <v xml:space="preserve">G2   </v>
          </cell>
          <cell r="J160">
            <v>2020</v>
          </cell>
          <cell r="K160">
            <v>8997</v>
          </cell>
          <cell r="L160" t="str">
            <v>N</v>
          </cell>
          <cell r="M160">
            <v>2.2392220497131299</v>
          </cell>
        </row>
        <row r="161">
          <cell r="B161" t="str">
            <v>D.Larix.L.16C</v>
          </cell>
          <cell r="C161" t="str">
            <v>D.Larix.L.16</v>
          </cell>
          <cell r="D161" t="str">
            <v>Inc</v>
          </cell>
          <cell r="H161">
            <v>1</v>
          </cell>
          <cell r="I161" t="str">
            <v xml:space="preserve">G3   </v>
          </cell>
          <cell r="J161">
            <v>2020</v>
          </cell>
          <cell r="K161">
            <v>8998</v>
          </cell>
          <cell r="L161" t="str">
            <v>C</v>
          </cell>
          <cell r="M161">
            <v>48.332752227783203</v>
          </cell>
        </row>
        <row r="162">
          <cell r="B162" t="str">
            <v>D.Larix.L.16N</v>
          </cell>
          <cell r="C162" t="str">
            <v>D.Larix.L.16</v>
          </cell>
          <cell r="D162" t="str">
            <v>Inc</v>
          </cell>
          <cell r="H162">
            <v>1</v>
          </cell>
          <cell r="I162" t="str">
            <v xml:space="preserve">G3   </v>
          </cell>
          <cell r="J162">
            <v>2020</v>
          </cell>
          <cell r="K162">
            <v>8998</v>
          </cell>
          <cell r="L162" t="str">
            <v>N</v>
          </cell>
          <cell r="M162">
            <v>2.6117804050445601</v>
          </cell>
        </row>
        <row r="163">
          <cell r="B163" t="str">
            <v>D.Larix.L.17C</v>
          </cell>
          <cell r="C163" t="str">
            <v>D.Larix.L.17</v>
          </cell>
          <cell r="D163" t="str">
            <v>Inc</v>
          </cell>
          <cell r="H163">
            <v>1</v>
          </cell>
          <cell r="I163" t="str">
            <v xml:space="preserve">G4   </v>
          </cell>
          <cell r="J163">
            <v>2020</v>
          </cell>
          <cell r="K163">
            <v>8999</v>
          </cell>
          <cell r="L163" t="str">
            <v>C</v>
          </cell>
          <cell r="M163">
            <v>48.515300750732401</v>
          </cell>
        </row>
        <row r="164">
          <cell r="B164" t="str">
            <v>D.Larix.L.17N</v>
          </cell>
          <cell r="C164" t="str">
            <v>D.Larix.L.17</v>
          </cell>
          <cell r="D164" t="str">
            <v>Inc</v>
          </cell>
          <cell r="H164">
            <v>1</v>
          </cell>
          <cell r="I164" t="str">
            <v xml:space="preserve">G4   </v>
          </cell>
          <cell r="J164">
            <v>2020</v>
          </cell>
          <cell r="K164">
            <v>8999</v>
          </cell>
          <cell r="L164" t="str">
            <v>N</v>
          </cell>
          <cell r="M164">
            <v>2.88624119758606</v>
          </cell>
        </row>
        <row r="165">
          <cell r="B165" t="str">
            <v>D.Larix.L.18C</v>
          </cell>
          <cell r="C165" t="str">
            <v>D.Larix.L.18</v>
          </cell>
          <cell r="D165" t="str">
            <v>Inc</v>
          </cell>
          <cell r="H165">
            <v>1</v>
          </cell>
          <cell r="I165" t="str">
            <v xml:space="preserve">G5   </v>
          </cell>
          <cell r="J165">
            <v>2020</v>
          </cell>
          <cell r="K165">
            <v>9000</v>
          </cell>
          <cell r="L165" t="str">
            <v>C</v>
          </cell>
          <cell r="M165">
            <v>47.924617767333999</v>
          </cell>
        </row>
        <row r="166">
          <cell r="B166" t="str">
            <v>D.Larix.L.18N</v>
          </cell>
          <cell r="C166" t="str">
            <v>D.Larix.L.18</v>
          </cell>
          <cell r="D166" t="str">
            <v>Inc</v>
          </cell>
          <cell r="H166">
            <v>1</v>
          </cell>
          <cell r="I166" t="str">
            <v xml:space="preserve">G5   </v>
          </cell>
          <cell r="J166">
            <v>2020</v>
          </cell>
          <cell r="K166">
            <v>9000</v>
          </cell>
          <cell r="L166" t="str">
            <v>N</v>
          </cell>
          <cell r="M166">
            <v>2.5988845825195299</v>
          </cell>
        </row>
        <row r="167">
          <cell r="B167" t="str">
            <v>H.Mugo.R.1.0.5_1C</v>
          </cell>
          <cell r="C167" t="str">
            <v>H.Mugo.R.1.0.5_1</v>
          </cell>
          <cell r="D167" t="str">
            <v>Inc</v>
          </cell>
          <cell r="H167">
            <v>1</v>
          </cell>
          <cell r="I167" t="str">
            <v xml:space="preserve">G6   </v>
          </cell>
          <cell r="J167">
            <v>2020</v>
          </cell>
          <cell r="K167">
            <v>9001</v>
          </cell>
          <cell r="L167" t="str">
            <v>C</v>
          </cell>
          <cell r="M167">
            <v>47.4818725585938</v>
          </cell>
        </row>
        <row r="168">
          <cell r="B168" t="str">
            <v>H.Mugo.R.1.0.5_1N</v>
          </cell>
          <cell r="C168" t="str">
            <v>H.Mugo.R.1.0.5_1</v>
          </cell>
          <cell r="D168" t="str">
            <v>Inc</v>
          </cell>
          <cell r="H168">
            <v>1</v>
          </cell>
          <cell r="I168" t="str">
            <v xml:space="preserve">G6   </v>
          </cell>
          <cell r="J168">
            <v>2020</v>
          </cell>
          <cell r="K168">
            <v>9001</v>
          </cell>
          <cell r="L168" t="str">
            <v>N</v>
          </cell>
          <cell r="M168">
            <v>0.55681687593460105</v>
          </cell>
        </row>
        <row r="169">
          <cell r="B169" t="str">
            <v>H.Mugo.R.2.0.5_1C</v>
          </cell>
          <cell r="C169" t="str">
            <v>H.Mugo.R.2.0.5_1</v>
          </cell>
          <cell r="D169" t="str">
            <v>Inc</v>
          </cell>
          <cell r="H169">
            <v>1</v>
          </cell>
          <cell r="I169" t="str">
            <v xml:space="preserve">G7   </v>
          </cell>
          <cell r="J169">
            <v>2020</v>
          </cell>
          <cell r="K169">
            <v>9002</v>
          </cell>
          <cell r="L169" t="str">
            <v>C</v>
          </cell>
          <cell r="M169">
            <v>47.624195098877003</v>
          </cell>
        </row>
        <row r="170">
          <cell r="B170" t="str">
            <v>H.Mugo.R.2.0.5_1N</v>
          </cell>
          <cell r="C170" t="str">
            <v>H.Mugo.R.2.0.5_1</v>
          </cell>
          <cell r="D170" t="str">
            <v>Inc</v>
          </cell>
          <cell r="H170">
            <v>1</v>
          </cell>
          <cell r="I170" t="str">
            <v xml:space="preserve">G7   </v>
          </cell>
          <cell r="J170">
            <v>2020</v>
          </cell>
          <cell r="K170">
            <v>9002</v>
          </cell>
          <cell r="L170" t="str">
            <v>N</v>
          </cell>
          <cell r="M170">
            <v>0.71827912330627397</v>
          </cell>
        </row>
        <row r="171">
          <cell r="B171" t="str">
            <v>H.Mugo.R.3.0.5_1C</v>
          </cell>
          <cell r="C171" t="str">
            <v>H.Mugo.R.3.0.5_1</v>
          </cell>
          <cell r="D171" t="str">
            <v>Inc</v>
          </cell>
          <cell r="H171">
            <v>1</v>
          </cell>
          <cell r="I171" t="str">
            <v xml:space="preserve">G8   </v>
          </cell>
          <cell r="J171">
            <v>2020</v>
          </cell>
          <cell r="K171">
            <v>9003</v>
          </cell>
          <cell r="L171" t="str">
            <v>C</v>
          </cell>
          <cell r="M171">
            <v>48.696701049804702</v>
          </cell>
        </row>
        <row r="172">
          <cell r="B172" t="str">
            <v>H.Mugo.R.3.0.5_1N</v>
          </cell>
          <cell r="C172" t="str">
            <v>H.Mugo.R.3.0.5_1</v>
          </cell>
          <cell r="D172" t="str">
            <v>Inc</v>
          </cell>
          <cell r="H172">
            <v>1</v>
          </cell>
          <cell r="I172" t="str">
            <v xml:space="preserve">G8   </v>
          </cell>
          <cell r="J172">
            <v>2020</v>
          </cell>
          <cell r="K172">
            <v>9003</v>
          </cell>
          <cell r="L172" t="str">
            <v>N</v>
          </cell>
          <cell r="M172">
            <v>0.46497154235839799</v>
          </cell>
        </row>
        <row r="173">
          <cell r="B173" t="str">
            <v>H.Mugo.R.5.0.5_1C</v>
          </cell>
          <cell r="C173" t="str">
            <v>H.Mugo.R.5.0.5_1</v>
          </cell>
          <cell r="D173" t="str">
            <v>Inc</v>
          </cell>
          <cell r="H173">
            <v>1</v>
          </cell>
          <cell r="I173" t="str">
            <v xml:space="preserve">G9   </v>
          </cell>
          <cell r="J173">
            <v>2020</v>
          </cell>
          <cell r="K173">
            <v>9004</v>
          </cell>
          <cell r="L173" t="str">
            <v>C</v>
          </cell>
          <cell r="M173">
            <v>47.918933868408203</v>
          </cell>
        </row>
        <row r="174">
          <cell r="B174" t="str">
            <v>H.Mugo.R.5.0.5_1N</v>
          </cell>
          <cell r="C174" t="str">
            <v>H.Mugo.R.5.0.5_1</v>
          </cell>
          <cell r="D174" t="str">
            <v>Inc</v>
          </cell>
          <cell r="H174">
            <v>1</v>
          </cell>
          <cell r="I174" t="str">
            <v xml:space="preserve">G9   </v>
          </cell>
          <cell r="J174">
            <v>2020</v>
          </cell>
          <cell r="K174">
            <v>9004</v>
          </cell>
          <cell r="L174" t="str">
            <v>N</v>
          </cell>
          <cell r="M174">
            <v>0.44105625152587902</v>
          </cell>
        </row>
        <row r="175">
          <cell r="B175" t="str">
            <v>M.Mugo.R.7.0.5_1C</v>
          </cell>
          <cell r="C175" t="str">
            <v>M.Mugo.R.7.0.5_1</v>
          </cell>
          <cell r="D175" t="str">
            <v>Inc</v>
          </cell>
          <cell r="H175">
            <v>1</v>
          </cell>
          <cell r="I175" t="str">
            <v xml:space="preserve">G10  </v>
          </cell>
          <cell r="J175">
            <v>2020</v>
          </cell>
          <cell r="K175">
            <v>9005</v>
          </cell>
          <cell r="L175" t="str">
            <v>C</v>
          </cell>
          <cell r="M175">
            <v>49.474288940429702</v>
          </cell>
        </row>
        <row r="176">
          <cell r="B176" t="str">
            <v>M.Mugo.R.7.0.5_1N</v>
          </cell>
          <cell r="C176" t="str">
            <v>M.Mugo.R.7.0.5_1</v>
          </cell>
          <cell r="D176" t="str">
            <v>Inc</v>
          </cell>
          <cell r="H176">
            <v>1</v>
          </cell>
          <cell r="I176" t="str">
            <v xml:space="preserve">G10  </v>
          </cell>
          <cell r="J176">
            <v>2020</v>
          </cell>
          <cell r="K176">
            <v>9005</v>
          </cell>
          <cell r="L176" t="str">
            <v>N</v>
          </cell>
          <cell r="M176">
            <v>0.49004676938056901</v>
          </cell>
        </row>
        <row r="177">
          <cell r="B177" t="str">
            <v>M.Mugo.R.8.0.5_1C</v>
          </cell>
          <cell r="C177" t="str">
            <v>M.Mugo.R.8.0.5_1</v>
          </cell>
          <cell r="D177" t="str">
            <v>Inc</v>
          </cell>
          <cell r="H177">
            <v>1</v>
          </cell>
          <cell r="I177" t="str">
            <v xml:space="preserve">G11  </v>
          </cell>
          <cell r="J177">
            <v>2020</v>
          </cell>
          <cell r="K177">
            <v>9006</v>
          </cell>
          <cell r="L177" t="str">
            <v>C</v>
          </cell>
          <cell r="M177">
            <v>49.480010986328097</v>
          </cell>
        </row>
        <row r="178">
          <cell r="B178" t="str">
            <v>M.Mugo.R.8.0.5_1N</v>
          </cell>
          <cell r="C178" t="str">
            <v>M.Mugo.R.8.0.5_1</v>
          </cell>
          <cell r="D178" t="str">
            <v>Inc</v>
          </cell>
          <cell r="H178">
            <v>1</v>
          </cell>
          <cell r="I178" t="str">
            <v xml:space="preserve">G11  </v>
          </cell>
          <cell r="J178">
            <v>2020</v>
          </cell>
          <cell r="K178">
            <v>9006</v>
          </cell>
          <cell r="L178" t="str">
            <v>N</v>
          </cell>
          <cell r="M178">
            <v>1.0079802274703999</v>
          </cell>
        </row>
        <row r="179">
          <cell r="B179" t="str">
            <v>M.Mugo.R.9.0.5_1C</v>
          </cell>
          <cell r="C179" t="str">
            <v>M.Mugo.R.9.0.5_1</v>
          </cell>
          <cell r="D179" t="str">
            <v>Inc</v>
          </cell>
          <cell r="H179">
            <v>1</v>
          </cell>
          <cell r="I179" t="str">
            <v xml:space="preserve">G12  </v>
          </cell>
          <cell r="J179">
            <v>2020</v>
          </cell>
          <cell r="K179">
            <v>9007</v>
          </cell>
          <cell r="L179" t="str">
            <v>C</v>
          </cell>
          <cell r="M179">
            <v>46.733509063720703</v>
          </cell>
        </row>
        <row r="180">
          <cell r="B180" t="str">
            <v>M.Mugo.R.9.0.5_1N</v>
          </cell>
          <cell r="C180" t="str">
            <v>M.Mugo.R.9.0.5_1</v>
          </cell>
          <cell r="D180" t="str">
            <v>Inc</v>
          </cell>
          <cell r="H180">
            <v>1</v>
          </cell>
          <cell r="I180" t="str">
            <v xml:space="preserve">G12  </v>
          </cell>
          <cell r="J180">
            <v>2020</v>
          </cell>
          <cell r="K180">
            <v>9007</v>
          </cell>
          <cell r="L180" t="str">
            <v>N</v>
          </cell>
          <cell r="M180">
            <v>0.56042301654815696</v>
          </cell>
        </row>
        <row r="181">
          <cell r="B181" t="str">
            <v>M.Mugo.R.10.0.5_1C</v>
          </cell>
          <cell r="C181" t="str">
            <v>M.Mugo.R.10.0.5_1</v>
          </cell>
          <cell r="D181" t="str">
            <v>Inc</v>
          </cell>
          <cell r="H181">
            <v>1</v>
          </cell>
          <cell r="I181" t="str">
            <v xml:space="preserve">H1   </v>
          </cell>
          <cell r="J181">
            <v>2020</v>
          </cell>
          <cell r="K181">
            <v>9008</v>
          </cell>
          <cell r="L181" t="str">
            <v>C</v>
          </cell>
          <cell r="M181">
            <v>47.906074523925803</v>
          </cell>
        </row>
        <row r="182">
          <cell r="B182" t="str">
            <v>M.Mugo.R.10.0.5_1N</v>
          </cell>
          <cell r="C182" t="str">
            <v>M.Mugo.R.10.0.5_1</v>
          </cell>
          <cell r="D182" t="str">
            <v>Inc</v>
          </cell>
          <cell r="H182">
            <v>1</v>
          </cell>
          <cell r="I182" t="str">
            <v xml:space="preserve">H1   </v>
          </cell>
          <cell r="J182">
            <v>2020</v>
          </cell>
          <cell r="K182">
            <v>9008</v>
          </cell>
          <cell r="L182" t="str">
            <v>N</v>
          </cell>
          <cell r="M182">
            <v>0.88275533914565996</v>
          </cell>
        </row>
        <row r="183">
          <cell r="B183" t="str">
            <v>L.Mugo.R.11.0.5_1C</v>
          </cell>
          <cell r="C183" t="str">
            <v>L.Mugo.R.11.0.5_1</v>
          </cell>
          <cell r="D183" t="str">
            <v>Inc</v>
          </cell>
          <cell r="H183">
            <v>1</v>
          </cell>
          <cell r="I183" t="str">
            <v xml:space="preserve">H2   </v>
          </cell>
          <cell r="J183">
            <v>2020</v>
          </cell>
          <cell r="K183">
            <v>9009</v>
          </cell>
          <cell r="L183" t="str">
            <v>C</v>
          </cell>
          <cell r="M183">
            <v>48.960563659667997</v>
          </cell>
        </row>
        <row r="184">
          <cell r="B184" t="str">
            <v>L.Mugo.R.11.0.5_1N</v>
          </cell>
          <cell r="C184" t="str">
            <v>L.Mugo.R.11.0.5_1</v>
          </cell>
          <cell r="D184" t="str">
            <v>Inc</v>
          </cell>
          <cell r="H184">
            <v>1</v>
          </cell>
          <cell r="I184" t="str">
            <v xml:space="preserve">H2   </v>
          </cell>
          <cell r="J184">
            <v>2020</v>
          </cell>
          <cell r="K184">
            <v>9009</v>
          </cell>
          <cell r="L184" t="str">
            <v>N</v>
          </cell>
          <cell r="M184">
            <v>0.61642104387283303</v>
          </cell>
        </row>
        <row r="185">
          <cell r="B185" t="str">
            <v>L.Mugo.R.12.0.5_1C</v>
          </cell>
          <cell r="C185" t="str">
            <v>L.Mugo.R.12.0.5_1</v>
          </cell>
          <cell r="D185" t="str">
            <v>Inc</v>
          </cell>
          <cell r="H185">
            <v>1</v>
          </cell>
          <cell r="I185" t="str">
            <v xml:space="preserve">H3   </v>
          </cell>
          <cell r="J185">
            <v>2020</v>
          </cell>
          <cell r="K185">
            <v>9010</v>
          </cell>
          <cell r="L185" t="str">
            <v>C</v>
          </cell>
          <cell r="M185">
            <v>50.4749565124512</v>
          </cell>
        </row>
        <row r="186">
          <cell r="B186" t="str">
            <v>L.Mugo.R.12.0.5_1N</v>
          </cell>
          <cell r="C186" t="str">
            <v>L.Mugo.R.12.0.5_1</v>
          </cell>
          <cell r="D186" t="str">
            <v>Inc</v>
          </cell>
          <cell r="H186">
            <v>1</v>
          </cell>
          <cell r="I186" t="str">
            <v xml:space="preserve">H3   </v>
          </cell>
          <cell r="J186">
            <v>2020</v>
          </cell>
          <cell r="K186">
            <v>9010</v>
          </cell>
          <cell r="L186" t="str">
            <v>N</v>
          </cell>
          <cell r="M186">
            <v>0.67737132310867298</v>
          </cell>
        </row>
        <row r="187">
          <cell r="B187" t="str">
            <v>L.Mugo.R.13.0.5_1C</v>
          </cell>
          <cell r="C187" t="str">
            <v>L.Mugo.R.13.0.5_1</v>
          </cell>
          <cell r="D187" t="str">
            <v>Inc</v>
          </cell>
          <cell r="H187">
            <v>1</v>
          </cell>
          <cell r="I187" t="str">
            <v xml:space="preserve">H4   </v>
          </cell>
          <cell r="J187">
            <v>2020</v>
          </cell>
          <cell r="K187">
            <v>9011</v>
          </cell>
          <cell r="L187" t="str">
            <v>C</v>
          </cell>
          <cell r="M187">
            <v>49.290699005127003</v>
          </cell>
        </row>
        <row r="188">
          <cell r="B188" t="str">
            <v>L.Mugo.R.13.0.5_1N</v>
          </cell>
          <cell r="C188" t="str">
            <v>L.Mugo.R.13.0.5_1</v>
          </cell>
          <cell r="D188" t="str">
            <v>Inc</v>
          </cell>
          <cell r="H188">
            <v>1</v>
          </cell>
          <cell r="I188" t="str">
            <v xml:space="preserve">H4   </v>
          </cell>
          <cell r="J188">
            <v>2020</v>
          </cell>
          <cell r="K188">
            <v>9011</v>
          </cell>
          <cell r="L188" t="str">
            <v>N</v>
          </cell>
          <cell r="M188">
            <v>0.54585331678390503</v>
          </cell>
        </row>
        <row r="189">
          <cell r="B189" t="str">
            <v>L.Mugo.R.14.0.5_1C</v>
          </cell>
          <cell r="C189" t="str">
            <v>L.Mugo.R.14.0.5_1</v>
          </cell>
          <cell r="D189" t="str">
            <v>Inc</v>
          </cell>
          <cell r="H189">
            <v>1</v>
          </cell>
          <cell r="I189" t="str">
            <v xml:space="preserve">H5   </v>
          </cell>
          <cell r="J189">
            <v>2020</v>
          </cell>
          <cell r="K189">
            <v>9012</v>
          </cell>
          <cell r="L189" t="str">
            <v>C</v>
          </cell>
          <cell r="M189">
            <v>48.2648735046387</v>
          </cell>
        </row>
        <row r="190">
          <cell r="B190" t="str">
            <v>L.Mugo.R.14.0.5_1N</v>
          </cell>
          <cell r="C190" t="str">
            <v>L.Mugo.R.14.0.5_1</v>
          </cell>
          <cell r="D190" t="str">
            <v>Inc</v>
          </cell>
          <cell r="H190">
            <v>1</v>
          </cell>
          <cell r="I190" t="str">
            <v xml:space="preserve">H5   </v>
          </cell>
          <cell r="J190">
            <v>2020</v>
          </cell>
          <cell r="K190">
            <v>9012</v>
          </cell>
          <cell r="L190" t="str">
            <v>N</v>
          </cell>
          <cell r="M190">
            <v>0.56008225679397605</v>
          </cell>
        </row>
        <row r="191">
          <cell r="B191" t="str">
            <v>D.Mugo.R.17.0.5_1C</v>
          </cell>
          <cell r="C191" t="str">
            <v>D.Mugo.R.17.0.5_1</v>
          </cell>
          <cell r="D191" t="str">
            <v>Inc</v>
          </cell>
          <cell r="H191">
            <v>1</v>
          </cell>
          <cell r="I191" t="str">
            <v xml:space="preserve">H6   </v>
          </cell>
          <cell r="J191">
            <v>2020</v>
          </cell>
          <cell r="K191">
            <v>9013</v>
          </cell>
          <cell r="L191" t="str">
            <v>C</v>
          </cell>
          <cell r="M191">
            <v>48.575607299804702</v>
          </cell>
        </row>
        <row r="192">
          <cell r="B192" t="str">
            <v>D.Mugo.R.17.0.5_1N</v>
          </cell>
          <cell r="C192" t="str">
            <v>D.Mugo.R.17.0.5_1</v>
          </cell>
          <cell r="D192" t="str">
            <v>Inc</v>
          </cell>
          <cell r="H192">
            <v>1</v>
          </cell>
          <cell r="I192" t="str">
            <v xml:space="preserve">H6   </v>
          </cell>
          <cell r="J192">
            <v>2020</v>
          </cell>
          <cell r="K192">
            <v>9013</v>
          </cell>
          <cell r="L192" t="str">
            <v>N</v>
          </cell>
          <cell r="M192">
            <v>1.0562698841095</v>
          </cell>
        </row>
        <row r="193">
          <cell r="B193" t="str">
            <v>H.Mugo.R.1.1_2C</v>
          </cell>
          <cell r="C193" t="str">
            <v>H.Mugo.R.1.1_2</v>
          </cell>
          <cell r="D193" t="str">
            <v>Inc</v>
          </cell>
          <cell r="H193">
            <v>1</v>
          </cell>
          <cell r="I193" t="str">
            <v xml:space="preserve">H7   </v>
          </cell>
          <cell r="J193">
            <v>2020</v>
          </cell>
          <cell r="K193">
            <v>9014</v>
          </cell>
          <cell r="L193" t="str">
            <v>C</v>
          </cell>
          <cell r="M193">
            <v>47.675045013427699</v>
          </cell>
        </row>
        <row r="194">
          <cell r="B194" t="str">
            <v>H.Mugo.R.1.1_2N</v>
          </cell>
          <cell r="C194" t="str">
            <v>H.Mugo.R.1.1_2</v>
          </cell>
          <cell r="D194" t="str">
            <v>Inc</v>
          </cell>
          <cell r="H194">
            <v>1</v>
          </cell>
          <cell r="I194" t="str">
            <v xml:space="preserve">H7   </v>
          </cell>
          <cell r="J194">
            <v>2020</v>
          </cell>
          <cell r="K194">
            <v>9014</v>
          </cell>
          <cell r="L194" t="str">
            <v>N</v>
          </cell>
          <cell r="M194">
            <v>1.02231192588806</v>
          </cell>
        </row>
        <row r="195">
          <cell r="B195" t="str">
            <v>H.Mugo.R.2.1_2C</v>
          </cell>
          <cell r="C195" t="str">
            <v>H.Mugo.R.2.1_2</v>
          </cell>
          <cell r="D195" t="str">
            <v>Inc</v>
          </cell>
          <cell r="H195">
            <v>1</v>
          </cell>
          <cell r="I195" t="str">
            <v xml:space="preserve">H8   </v>
          </cell>
          <cell r="J195">
            <v>2020</v>
          </cell>
          <cell r="K195">
            <v>9015</v>
          </cell>
          <cell r="L195" t="str">
            <v>C</v>
          </cell>
          <cell r="M195">
            <v>47.706851959228501</v>
          </cell>
        </row>
        <row r="196">
          <cell r="B196" t="str">
            <v>H.Mugo.R.2.1_2N</v>
          </cell>
          <cell r="C196" t="str">
            <v>H.Mugo.R.2.1_2</v>
          </cell>
          <cell r="D196" t="str">
            <v>Inc</v>
          </cell>
          <cell r="H196">
            <v>1</v>
          </cell>
          <cell r="I196" t="str">
            <v xml:space="preserve">H8   </v>
          </cell>
          <cell r="J196">
            <v>2020</v>
          </cell>
          <cell r="K196">
            <v>9015</v>
          </cell>
          <cell r="L196" t="str">
            <v>N</v>
          </cell>
          <cell r="M196">
            <v>0.46075505018234297</v>
          </cell>
        </row>
        <row r="197">
          <cell r="B197" t="str">
            <v>H.Mugo.R.3.1_2C</v>
          </cell>
          <cell r="C197" t="str">
            <v>H.Mugo.R.3.1_2</v>
          </cell>
          <cell r="D197" t="str">
            <v>Inc</v>
          </cell>
          <cell r="H197">
            <v>1</v>
          </cell>
          <cell r="I197" t="str">
            <v xml:space="preserve">H9   </v>
          </cell>
          <cell r="J197">
            <v>2020</v>
          </cell>
          <cell r="K197">
            <v>9016</v>
          </cell>
          <cell r="L197" t="str">
            <v>C</v>
          </cell>
          <cell r="M197">
            <v>49.059642791747997</v>
          </cell>
        </row>
        <row r="198">
          <cell r="B198" t="str">
            <v>H.Mugo.R.3.1_2N</v>
          </cell>
          <cell r="C198" t="str">
            <v>H.Mugo.R.3.1_2</v>
          </cell>
          <cell r="D198" t="str">
            <v>Inc</v>
          </cell>
          <cell r="H198">
            <v>1</v>
          </cell>
          <cell r="I198" t="str">
            <v xml:space="preserve">H9   </v>
          </cell>
          <cell r="J198">
            <v>2020</v>
          </cell>
          <cell r="K198">
            <v>9016</v>
          </cell>
          <cell r="L198" t="str">
            <v>N</v>
          </cell>
          <cell r="M198">
            <v>0.51352423429489102</v>
          </cell>
        </row>
        <row r="199">
          <cell r="B199" t="str">
            <v>H.Mugo.R.4.1_2C</v>
          </cell>
          <cell r="C199" t="str">
            <v>H.Mugo.R.4.1_2</v>
          </cell>
          <cell r="D199" t="str">
            <v>Inc</v>
          </cell>
          <cell r="H199">
            <v>1</v>
          </cell>
          <cell r="I199" t="str">
            <v xml:space="preserve">H10  </v>
          </cell>
          <cell r="J199">
            <v>2020</v>
          </cell>
          <cell r="K199">
            <v>9017</v>
          </cell>
          <cell r="L199" t="str">
            <v>C</v>
          </cell>
          <cell r="M199">
            <v>48.188804626464801</v>
          </cell>
        </row>
        <row r="200">
          <cell r="B200" t="str">
            <v>H.Mugo.R.4.1_2N</v>
          </cell>
          <cell r="C200" t="str">
            <v>H.Mugo.R.4.1_2</v>
          </cell>
          <cell r="D200" t="str">
            <v>Inc</v>
          </cell>
          <cell r="H200">
            <v>1</v>
          </cell>
          <cell r="I200" t="str">
            <v xml:space="preserve">H10  </v>
          </cell>
          <cell r="J200">
            <v>2020</v>
          </cell>
          <cell r="K200">
            <v>9017</v>
          </cell>
          <cell r="L200" t="str">
            <v>N</v>
          </cell>
          <cell r="M200">
            <v>0.59603774547576904</v>
          </cell>
        </row>
        <row r="201">
          <cell r="B201" t="str">
            <v>H.Mugo.R.5.1_2C</v>
          </cell>
          <cell r="C201" t="str">
            <v>H.Mugo.R.5.1_2</v>
          </cell>
          <cell r="D201" t="str">
            <v>Inc</v>
          </cell>
          <cell r="H201">
            <v>1</v>
          </cell>
          <cell r="I201" t="str">
            <v xml:space="preserve">H11  </v>
          </cell>
          <cell r="J201">
            <v>2020</v>
          </cell>
          <cell r="K201">
            <v>9018</v>
          </cell>
          <cell r="L201" t="str">
            <v>C</v>
          </cell>
          <cell r="M201">
            <v>47.964630126953097</v>
          </cell>
        </row>
        <row r="202">
          <cell r="B202" t="str">
            <v>H.Mugo.R.5.1_2N</v>
          </cell>
          <cell r="C202" t="str">
            <v>H.Mugo.R.5.1_2</v>
          </cell>
          <cell r="D202" t="str">
            <v>Inc</v>
          </cell>
          <cell r="H202">
            <v>1</v>
          </cell>
          <cell r="I202" t="str">
            <v xml:space="preserve">H11  </v>
          </cell>
          <cell r="J202">
            <v>2020</v>
          </cell>
          <cell r="K202">
            <v>9018</v>
          </cell>
          <cell r="L202" t="str">
            <v>N</v>
          </cell>
          <cell r="M202">
            <v>0.393846064805985</v>
          </cell>
        </row>
        <row r="203">
          <cell r="B203" t="str">
            <v>M.Mugo.R.6.1_2C</v>
          </cell>
          <cell r="C203" t="str">
            <v>M.Mugo.R.6.1_2</v>
          </cell>
          <cell r="D203" t="str">
            <v>Inc</v>
          </cell>
          <cell r="H203">
            <v>1</v>
          </cell>
          <cell r="I203" t="str">
            <v xml:space="preserve">H12  </v>
          </cell>
          <cell r="J203">
            <v>2020</v>
          </cell>
          <cell r="K203">
            <v>9019</v>
          </cell>
          <cell r="L203" t="str">
            <v>C</v>
          </cell>
          <cell r="M203">
            <v>48.841224670410199</v>
          </cell>
        </row>
        <row r="204">
          <cell r="B204" t="str">
            <v>M.Mugo.R.6.1_2N</v>
          </cell>
          <cell r="C204" t="str">
            <v>M.Mugo.R.6.1_2</v>
          </cell>
          <cell r="D204" t="str">
            <v>Inc</v>
          </cell>
          <cell r="H204">
            <v>1</v>
          </cell>
          <cell r="I204" t="str">
            <v xml:space="preserve">H12  </v>
          </cell>
          <cell r="J204">
            <v>2020</v>
          </cell>
          <cell r="K204">
            <v>9019</v>
          </cell>
          <cell r="L204" t="str">
            <v>N</v>
          </cell>
          <cell r="M204">
            <v>0.40844655036926297</v>
          </cell>
        </row>
        <row r="207">
          <cell r="B207" t="str">
            <v>M.Mugo.R.7.1_2C</v>
          </cell>
          <cell r="C207" t="str">
            <v>M.Mugo.R.7.1_2</v>
          </cell>
          <cell r="D207" t="str">
            <v>Inc</v>
          </cell>
          <cell r="H207">
            <v>2</v>
          </cell>
          <cell r="I207" t="str">
            <v xml:space="preserve">A1   </v>
          </cell>
          <cell r="J207">
            <v>2020</v>
          </cell>
          <cell r="K207">
            <v>9020</v>
          </cell>
          <cell r="L207" t="str">
            <v>C</v>
          </cell>
          <cell r="M207">
            <v>49.812160491943402</v>
          </cell>
        </row>
        <row r="208">
          <cell r="B208" t="str">
            <v>M.Mugo.R.7.1_2N</v>
          </cell>
          <cell r="C208" t="str">
            <v>M.Mugo.R.7.1_2</v>
          </cell>
          <cell r="D208" t="str">
            <v>Inc</v>
          </cell>
          <cell r="H208">
            <v>2</v>
          </cell>
          <cell r="I208" t="str">
            <v xml:space="preserve">A1   </v>
          </cell>
          <cell r="J208">
            <v>2020</v>
          </cell>
          <cell r="K208">
            <v>9020</v>
          </cell>
          <cell r="L208" t="str">
            <v>N</v>
          </cell>
          <cell r="M208">
            <v>0.40201723575592002</v>
          </cell>
        </row>
        <row r="209">
          <cell r="B209" t="str">
            <v>M.Mugo.R.8.1_2C</v>
          </cell>
          <cell r="C209" t="str">
            <v>M.Mugo.R.8.1_2</v>
          </cell>
          <cell r="D209" t="str">
            <v>Inc</v>
          </cell>
          <cell r="H209">
            <v>2</v>
          </cell>
          <cell r="I209" t="str">
            <v xml:space="preserve">A2   </v>
          </cell>
          <cell r="J209">
            <v>2020</v>
          </cell>
          <cell r="K209">
            <v>9021</v>
          </cell>
          <cell r="L209" t="str">
            <v>C</v>
          </cell>
          <cell r="M209">
            <v>49.208095550537102</v>
          </cell>
        </row>
        <row r="210">
          <cell r="B210" t="str">
            <v>M.Mugo.R.8.1_2N</v>
          </cell>
          <cell r="C210" t="str">
            <v>M.Mugo.R.8.1_2</v>
          </cell>
          <cell r="D210" t="str">
            <v>Inc</v>
          </cell>
          <cell r="H210">
            <v>2</v>
          </cell>
          <cell r="I210" t="str">
            <v xml:space="preserve">A2   </v>
          </cell>
          <cell r="J210">
            <v>2020</v>
          </cell>
          <cell r="K210">
            <v>9021</v>
          </cell>
          <cell r="L210" t="str">
            <v>N</v>
          </cell>
          <cell r="M210">
            <v>0.75309354066848799</v>
          </cell>
        </row>
        <row r="211">
          <cell r="B211" t="str">
            <v>M.Mugo.R.9.1_2C</v>
          </cell>
          <cell r="C211" t="str">
            <v>M.Mugo.R.9.1_2</v>
          </cell>
          <cell r="D211" t="str">
            <v>Inc</v>
          </cell>
          <cell r="H211">
            <v>2</v>
          </cell>
          <cell r="I211" t="str">
            <v xml:space="preserve">A3   </v>
          </cell>
          <cell r="J211">
            <v>2020</v>
          </cell>
          <cell r="K211">
            <v>9022</v>
          </cell>
          <cell r="L211" t="str">
            <v>C</v>
          </cell>
          <cell r="M211">
            <v>47.788616180419901</v>
          </cell>
        </row>
        <row r="212">
          <cell r="B212" t="str">
            <v>M.Mugo.R.9.1_2N</v>
          </cell>
          <cell r="C212" t="str">
            <v>M.Mugo.R.9.1_2</v>
          </cell>
          <cell r="D212" t="str">
            <v>Inc</v>
          </cell>
          <cell r="H212">
            <v>2</v>
          </cell>
          <cell r="I212" t="str">
            <v xml:space="preserve">A3   </v>
          </cell>
          <cell r="J212">
            <v>2020</v>
          </cell>
          <cell r="K212">
            <v>9022</v>
          </cell>
          <cell r="L212" t="str">
            <v>N</v>
          </cell>
          <cell r="M212">
            <v>0.46283292770385698</v>
          </cell>
        </row>
        <row r="213">
          <cell r="B213" t="str">
            <v>M.Mugo.R.10.1_2C</v>
          </cell>
          <cell r="C213" t="str">
            <v>M.Mugo.R.10.1_2</v>
          </cell>
          <cell r="D213" t="str">
            <v>Inc</v>
          </cell>
          <cell r="H213">
            <v>2</v>
          </cell>
          <cell r="I213" t="str">
            <v xml:space="preserve">A4   </v>
          </cell>
          <cell r="J213">
            <v>2020</v>
          </cell>
          <cell r="K213">
            <v>9023</v>
          </cell>
          <cell r="L213" t="str">
            <v>C</v>
          </cell>
          <cell r="M213">
            <v>49.020496368408203</v>
          </cell>
        </row>
        <row r="214">
          <cell r="B214" t="str">
            <v>M.Mugo.R.10.1_2N</v>
          </cell>
          <cell r="C214" t="str">
            <v>M.Mugo.R.10.1_2</v>
          </cell>
          <cell r="D214" t="str">
            <v>Inc</v>
          </cell>
          <cell r="H214">
            <v>2</v>
          </cell>
          <cell r="I214" t="str">
            <v xml:space="preserve">A4   </v>
          </cell>
          <cell r="J214">
            <v>2020</v>
          </cell>
          <cell r="K214">
            <v>9023</v>
          </cell>
          <cell r="L214" t="str">
            <v>N</v>
          </cell>
          <cell r="M214">
            <v>0.70900154113769498</v>
          </cell>
        </row>
        <row r="215">
          <cell r="B215" t="str">
            <v>L.Mugo.R.11.1_2C</v>
          </cell>
          <cell r="C215" t="str">
            <v>L.Mugo.R.11.1_2</v>
          </cell>
          <cell r="D215" t="str">
            <v>Inc</v>
          </cell>
          <cell r="H215">
            <v>2</v>
          </cell>
          <cell r="I215" t="str">
            <v xml:space="preserve">A5   </v>
          </cell>
          <cell r="J215">
            <v>2020</v>
          </cell>
          <cell r="K215">
            <v>9024</v>
          </cell>
          <cell r="L215" t="str">
            <v>C</v>
          </cell>
          <cell r="M215">
            <v>49.075881958007798</v>
          </cell>
        </row>
        <row r="216">
          <cell r="B216" t="str">
            <v>L.Mugo.R.11.1_2N</v>
          </cell>
          <cell r="C216" t="str">
            <v>L.Mugo.R.11.1_2</v>
          </cell>
          <cell r="D216" t="str">
            <v>Inc</v>
          </cell>
          <cell r="H216">
            <v>2</v>
          </cell>
          <cell r="I216" t="str">
            <v xml:space="preserve">A5   </v>
          </cell>
          <cell r="J216">
            <v>2020</v>
          </cell>
          <cell r="K216">
            <v>9024</v>
          </cell>
          <cell r="L216" t="str">
            <v>N</v>
          </cell>
          <cell r="M216">
            <v>0.47577750682830799</v>
          </cell>
        </row>
        <row r="217">
          <cell r="B217" t="str">
            <v>L.Mugo.R.12.1_2C</v>
          </cell>
          <cell r="C217" t="str">
            <v>L.Mugo.R.12.1_2</v>
          </cell>
          <cell r="D217" t="str">
            <v>Inc</v>
          </cell>
          <cell r="H217">
            <v>2</v>
          </cell>
          <cell r="I217" t="str">
            <v xml:space="preserve">A6   </v>
          </cell>
          <cell r="J217">
            <v>2020</v>
          </cell>
          <cell r="K217">
            <v>9025</v>
          </cell>
          <cell r="L217" t="str">
            <v>C</v>
          </cell>
          <cell r="M217">
            <v>50.419361114502003</v>
          </cell>
        </row>
        <row r="218">
          <cell r="B218" t="str">
            <v>L.Mugo.R.12.1_2N</v>
          </cell>
          <cell r="C218" t="str">
            <v>L.Mugo.R.12.1_2</v>
          </cell>
          <cell r="D218" t="str">
            <v>Inc</v>
          </cell>
          <cell r="H218">
            <v>2</v>
          </cell>
          <cell r="I218" t="str">
            <v xml:space="preserve">A6   </v>
          </cell>
          <cell r="J218">
            <v>2020</v>
          </cell>
          <cell r="K218">
            <v>9025</v>
          </cell>
          <cell r="L218" t="str">
            <v>N</v>
          </cell>
          <cell r="M218">
            <v>0.496715307235718</v>
          </cell>
        </row>
        <row r="219">
          <cell r="B219" t="str">
            <v>L.Mugo.R.13.1_2C</v>
          </cell>
          <cell r="C219" t="str">
            <v>L.Mugo.R.13.1_2</v>
          </cell>
          <cell r="D219" t="str">
            <v>Inc</v>
          </cell>
          <cell r="H219">
            <v>2</v>
          </cell>
          <cell r="I219" t="str">
            <v xml:space="preserve">A7   </v>
          </cell>
          <cell r="J219">
            <v>2020</v>
          </cell>
          <cell r="K219">
            <v>9026</v>
          </cell>
          <cell r="L219" t="str">
            <v>C</v>
          </cell>
          <cell r="M219">
            <v>50.726963043212898</v>
          </cell>
        </row>
        <row r="220">
          <cell r="B220" t="str">
            <v>L.Mugo.R.13.1_2N</v>
          </cell>
          <cell r="C220" t="str">
            <v>L.Mugo.R.13.1_2</v>
          </cell>
          <cell r="D220" t="str">
            <v>Inc</v>
          </cell>
          <cell r="H220">
            <v>2</v>
          </cell>
          <cell r="I220" t="str">
            <v xml:space="preserve">A7   </v>
          </cell>
          <cell r="J220">
            <v>2020</v>
          </cell>
          <cell r="K220">
            <v>9026</v>
          </cell>
          <cell r="L220" t="str">
            <v>N</v>
          </cell>
          <cell r="M220">
            <v>0.43155565857887301</v>
          </cell>
        </row>
        <row r="221">
          <cell r="B221" t="str">
            <v>L.Mugo.R.14.1_2C</v>
          </cell>
          <cell r="C221" t="str">
            <v>L.Mugo.R.14.1_2</v>
          </cell>
          <cell r="D221" t="str">
            <v>Inc</v>
          </cell>
          <cell r="H221">
            <v>2</v>
          </cell>
          <cell r="I221" t="str">
            <v xml:space="preserve">A8   </v>
          </cell>
          <cell r="J221">
            <v>2020</v>
          </cell>
          <cell r="K221">
            <v>9027</v>
          </cell>
          <cell r="L221" t="str">
            <v>C</v>
          </cell>
          <cell r="M221">
            <v>49.630287170410199</v>
          </cell>
        </row>
        <row r="222">
          <cell r="B222" t="str">
            <v>L.Mugo.R.14.1_2N</v>
          </cell>
          <cell r="C222" t="str">
            <v>L.Mugo.R.14.1_2</v>
          </cell>
          <cell r="D222" t="str">
            <v>Inc</v>
          </cell>
          <cell r="H222">
            <v>2</v>
          </cell>
          <cell r="I222" t="str">
            <v xml:space="preserve">A8   </v>
          </cell>
          <cell r="J222">
            <v>2020</v>
          </cell>
          <cell r="K222">
            <v>9027</v>
          </cell>
          <cell r="L222" t="str">
            <v>N</v>
          </cell>
          <cell r="M222">
            <v>0.3694708943367</v>
          </cell>
        </row>
        <row r="223">
          <cell r="B223" t="str">
            <v>L.Mugo.R.15.1_2C</v>
          </cell>
          <cell r="C223" t="str">
            <v>L.Mugo.R.15.1_2</v>
          </cell>
          <cell r="D223" t="str">
            <v>Inc</v>
          </cell>
          <cell r="H223">
            <v>2</v>
          </cell>
          <cell r="I223" t="str">
            <v xml:space="preserve">A9   </v>
          </cell>
          <cell r="J223">
            <v>2020</v>
          </cell>
          <cell r="K223">
            <v>9028</v>
          </cell>
          <cell r="L223" t="str">
            <v>C</v>
          </cell>
          <cell r="M223">
            <v>50.782932281494098</v>
          </cell>
        </row>
        <row r="224">
          <cell r="B224" t="str">
            <v>L.Mugo.R.15.1_2N</v>
          </cell>
          <cell r="C224" t="str">
            <v>L.Mugo.R.15.1_2</v>
          </cell>
          <cell r="D224" t="str">
            <v>Inc</v>
          </cell>
          <cell r="H224">
            <v>2</v>
          </cell>
          <cell r="I224" t="str">
            <v xml:space="preserve">A9   </v>
          </cell>
          <cell r="J224">
            <v>2020</v>
          </cell>
          <cell r="K224">
            <v>9028</v>
          </cell>
          <cell r="L224" t="str">
            <v>N</v>
          </cell>
          <cell r="M224">
            <v>0.36678686738014199</v>
          </cell>
        </row>
        <row r="225">
          <cell r="B225" t="str">
            <v>D.Mugo.R.16.1_2C</v>
          </cell>
          <cell r="C225" t="str">
            <v>D.Mugo.R.16.1_2</v>
          </cell>
          <cell r="D225" t="str">
            <v>Inc</v>
          </cell>
          <cell r="H225">
            <v>2</v>
          </cell>
          <cell r="I225" t="str">
            <v xml:space="preserve">A10  </v>
          </cell>
          <cell r="J225">
            <v>2020</v>
          </cell>
          <cell r="K225">
            <v>9029</v>
          </cell>
          <cell r="L225" t="str">
            <v>C</v>
          </cell>
          <cell r="M225">
            <v>48.140083312988303</v>
          </cell>
        </row>
        <row r="226">
          <cell r="B226" t="str">
            <v>D.Mugo.R.16.1_2N</v>
          </cell>
          <cell r="C226" t="str">
            <v>D.Mugo.R.16.1_2</v>
          </cell>
          <cell r="D226" t="str">
            <v>Inc</v>
          </cell>
          <cell r="H226">
            <v>2</v>
          </cell>
          <cell r="I226" t="str">
            <v xml:space="preserve">A10  </v>
          </cell>
          <cell r="J226">
            <v>2020</v>
          </cell>
          <cell r="K226">
            <v>9029</v>
          </cell>
          <cell r="L226" t="str">
            <v>N</v>
          </cell>
          <cell r="M226">
            <v>0.71764957904815696</v>
          </cell>
        </row>
        <row r="227">
          <cell r="B227" t="str">
            <v>D.Mugo.R.17.1_2C</v>
          </cell>
          <cell r="C227" t="str">
            <v>D.Mugo.R.17.1_2</v>
          </cell>
          <cell r="D227" t="str">
            <v>Inc</v>
          </cell>
          <cell r="H227">
            <v>2</v>
          </cell>
          <cell r="I227" t="str">
            <v xml:space="preserve">A11  </v>
          </cell>
          <cell r="J227">
            <v>2020</v>
          </cell>
          <cell r="K227">
            <v>9030</v>
          </cell>
          <cell r="L227" t="str">
            <v>C</v>
          </cell>
          <cell r="M227">
            <v>48.303688049316399</v>
          </cell>
        </row>
        <row r="228">
          <cell r="B228" t="str">
            <v>D.Mugo.R.17.1_2N</v>
          </cell>
          <cell r="C228" t="str">
            <v>D.Mugo.R.17.1_2</v>
          </cell>
          <cell r="D228" t="str">
            <v>Inc</v>
          </cell>
          <cell r="H228">
            <v>2</v>
          </cell>
          <cell r="I228" t="str">
            <v xml:space="preserve">A11  </v>
          </cell>
          <cell r="J228">
            <v>2020</v>
          </cell>
          <cell r="K228">
            <v>9030</v>
          </cell>
          <cell r="L228" t="str">
            <v>N</v>
          </cell>
          <cell r="M228">
            <v>0.90130269527435303</v>
          </cell>
        </row>
        <row r="229">
          <cell r="B229" t="str">
            <v>D.Mugo.R.18.1_2C</v>
          </cell>
          <cell r="C229" t="str">
            <v>D.Mugo.R.18.1_2</v>
          </cell>
          <cell r="D229" t="str">
            <v>Inc</v>
          </cell>
          <cell r="H229">
            <v>2</v>
          </cell>
          <cell r="I229" t="str">
            <v xml:space="preserve">A12  </v>
          </cell>
          <cell r="J229">
            <v>2020</v>
          </cell>
          <cell r="K229">
            <v>9031</v>
          </cell>
          <cell r="L229" t="str">
            <v>C</v>
          </cell>
          <cell r="M229">
            <v>47.9132080078125</v>
          </cell>
        </row>
        <row r="230">
          <cell r="B230" t="str">
            <v>D.Mugo.R.18.1_2N</v>
          </cell>
          <cell r="C230" t="str">
            <v>D.Mugo.R.18.1_2</v>
          </cell>
          <cell r="D230" t="str">
            <v>Inc</v>
          </cell>
          <cell r="H230">
            <v>2</v>
          </cell>
          <cell r="I230" t="str">
            <v xml:space="preserve">A12  </v>
          </cell>
          <cell r="J230">
            <v>2020</v>
          </cell>
          <cell r="K230">
            <v>9031</v>
          </cell>
          <cell r="L230" t="str">
            <v>N</v>
          </cell>
          <cell r="M230">
            <v>0.81076449155807495</v>
          </cell>
        </row>
        <row r="231">
          <cell r="B231" t="str">
            <v>H.Larix.R.1.0.5_1C</v>
          </cell>
          <cell r="C231" t="str">
            <v>H.Larix.R.1.0.5_1</v>
          </cell>
          <cell r="D231" t="str">
            <v>Inc</v>
          </cell>
          <cell r="H231">
            <v>2</v>
          </cell>
          <cell r="I231" t="str">
            <v xml:space="preserve">B1   </v>
          </cell>
          <cell r="J231">
            <v>2020</v>
          </cell>
          <cell r="K231">
            <v>9032</v>
          </cell>
          <cell r="L231" t="str">
            <v>C</v>
          </cell>
          <cell r="M231">
            <v>47.679389953613303</v>
          </cell>
        </row>
        <row r="232">
          <cell r="B232" t="str">
            <v>H.Larix.R.1.0.5_1N</v>
          </cell>
          <cell r="C232" t="str">
            <v>H.Larix.R.1.0.5_1</v>
          </cell>
          <cell r="D232" t="str">
            <v>Inc</v>
          </cell>
          <cell r="H232">
            <v>2</v>
          </cell>
          <cell r="I232" t="str">
            <v xml:space="preserve">B1   </v>
          </cell>
          <cell r="J232">
            <v>2020</v>
          </cell>
          <cell r="K232">
            <v>9032</v>
          </cell>
          <cell r="L232" t="str">
            <v>N</v>
          </cell>
          <cell r="M232">
            <v>0.70226395130157504</v>
          </cell>
        </row>
        <row r="233">
          <cell r="B233" t="str">
            <v>H.Larix.R.2.0.5_1C</v>
          </cell>
          <cell r="C233" t="str">
            <v>H.Larix.R.2.0.5_1</v>
          </cell>
          <cell r="D233" t="str">
            <v>Inc</v>
          </cell>
          <cell r="H233">
            <v>2</v>
          </cell>
          <cell r="I233" t="str">
            <v xml:space="preserve">B2   </v>
          </cell>
          <cell r="J233">
            <v>2020</v>
          </cell>
          <cell r="K233">
            <v>9033</v>
          </cell>
          <cell r="L233" t="str">
            <v>C</v>
          </cell>
          <cell r="M233">
            <v>48.014835357666001</v>
          </cell>
        </row>
        <row r="234">
          <cell r="B234" t="str">
            <v>H.Larix.R.2.0.5_1N</v>
          </cell>
          <cell r="C234" t="str">
            <v>H.Larix.R.2.0.5_1</v>
          </cell>
          <cell r="D234" t="str">
            <v>Inc</v>
          </cell>
          <cell r="H234">
            <v>2</v>
          </cell>
          <cell r="I234" t="str">
            <v xml:space="preserve">B2   </v>
          </cell>
          <cell r="J234">
            <v>2020</v>
          </cell>
          <cell r="K234">
            <v>9033</v>
          </cell>
          <cell r="L234" t="str">
            <v>N</v>
          </cell>
          <cell r="M234">
            <v>0.62102383375167802</v>
          </cell>
        </row>
        <row r="235">
          <cell r="B235" t="str">
            <v>H.Larix.R.3.0.5_1C</v>
          </cell>
          <cell r="C235" t="str">
            <v>H.Larix.R.3.0.5_1</v>
          </cell>
          <cell r="D235" t="str">
            <v>Inc</v>
          </cell>
          <cell r="H235">
            <v>2</v>
          </cell>
          <cell r="I235" t="str">
            <v xml:space="preserve">B3   </v>
          </cell>
          <cell r="J235">
            <v>2020</v>
          </cell>
          <cell r="K235">
            <v>9034</v>
          </cell>
          <cell r="L235" t="str">
            <v>C</v>
          </cell>
          <cell r="M235">
            <v>49.554141998291001</v>
          </cell>
        </row>
        <row r="236">
          <cell r="B236" t="str">
            <v>H.Larix.R.3.0.5_1N</v>
          </cell>
          <cell r="C236" t="str">
            <v>H.Larix.R.3.0.5_1</v>
          </cell>
          <cell r="D236" t="str">
            <v>Inc</v>
          </cell>
          <cell r="H236">
            <v>2</v>
          </cell>
          <cell r="I236" t="str">
            <v xml:space="preserve">B3   </v>
          </cell>
          <cell r="J236">
            <v>2020</v>
          </cell>
          <cell r="K236">
            <v>9034</v>
          </cell>
          <cell r="L236" t="str">
            <v>N</v>
          </cell>
          <cell r="M236">
            <v>0.66797912120819103</v>
          </cell>
        </row>
        <row r="237">
          <cell r="B237" t="str">
            <v>H.Larix.R.4.0.5_1C</v>
          </cell>
          <cell r="C237" t="str">
            <v>H.Larix.R.4.0.5_1</v>
          </cell>
          <cell r="D237" t="str">
            <v>Inc</v>
          </cell>
          <cell r="H237">
            <v>2</v>
          </cell>
          <cell r="I237" t="str">
            <v xml:space="preserve">B4   </v>
          </cell>
          <cell r="J237">
            <v>2020</v>
          </cell>
          <cell r="K237">
            <v>9035</v>
          </cell>
          <cell r="L237" t="str">
            <v>C</v>
          </cell>
          <cell r="M237">
            <v>47.5732231140137</v>
          </cell>
        </row>
        <row r="238">
          <cell r="B238" t="str">
            <v>H.Larix.R.4.0.5_1N</v>
          </cell>
          <cell r="C238" t="str">
            <v>H.Larix.R.4.0.5_1</v>
          </cell>
          <cell r="D238" t="str">
            <v>Inc</v>
          </cell>
          <cell r="H238">
            <v>2</v>
          </cell>
          <cell r="I238" t="str">
            <v xml:space="preserve">B4   </v>
          </cell>
          <cell r="J238">
            <v>2020</v>
          </cell>
          <cell r="K238">
            <v>9035</v>
          </cell>
          <cell r="L238" t="str">
            <v>N</v>
          </cell>
          <cell r="M238">
            <v>0.47447392344474798</v>
          </cell>
        </row>
        <row r="239">
          <cell r="B239" t="str">
            <v>H.Larix.R.5.0.5_1C</v>
          </cell>
          <cell r="C239" t="str">
            <v>H.Larix.R.5.0.5_1</v>
          </cell>
          <cell r="D239" t="str">
            <v>Inc</v>
          </cell>
          <cell r="H239">
            <v>2</v>
          </cell>
          <cell r="I239" t="str">
            <v xml:space="preserve">B5   </v>
          </cell>
          <cell r="J239">
            <v>2020</v>
          </cell>
          <cell r="K239">
            <v>9036</v>
          </cell>
          <cell r="L239" t="str">
            <v>C</v>
          </cell>
          <cell r="M239">
            <v>47.542270660400398</v>
          </cell>
        </row>
        <row r="240">
          <cell r="B240" t="str">
            <v>H.Larix.R.5.0.5_1N</v>
          </cell>
          <cell r="C240" t="str">
            <v>H.Larix.R.5.0.5_1</v>
          </cell>
          <cell r="D240" t="str">
            <v>Inc</v>
          </cell>
          <cell r="H240">
            <v>2</v>
          </cell>
          <cell r="I240" t="str">
            <v xml:space="preserve">B5   </v>
          </cell>
          <cell r="J240">
            <v>2020</v>
          </cell>
          <cell r="K240">
            <v>9036</v>
          </cell>
          <cell r="L240" t="str">
            <v>N</v>
          </cell>
          <cell r="M240">
            <v>0.53860133886337302</v>
          </cell>
        </row>
        <row r="241">
          <cell r="B241" t="str">
            <v>M.Larix.R.6.0.5_1C</v>
          </cell>
          <cell r="C241" t="str">
            <v>M.Larix.R.6.0.5_1</v>
          </cell>
          <cell r="D241" t="str">
            <v>Inc</v>
          </cell>
          <cell r="H241">
            <v>2</v>
          </cell>
          <cell r="I241" t="str">
            <v xml:space="preserve">B6   </v>
          </cell>
          <cell r="J241">
            <v>2020</v>
          </cell>
          <cell r="K241">
            <v>9037</v>
          </cell>
          <cell r="L241" t="str">
            <v>C</v>
          </cell>
          <cell r="M241">
            <v>48.522998809814503</v>
          </cell>
        </row>
        <row r="242">
          <cell r="B242" t="str">
            <v>M.Larix.R.6.0.5_1N</v>
          </cell>
          <cell r="C242" t="str">
            <v>M.Larix.R.6.0.5_1</v>
          </cell>
          <cell r="D242" t="str">
            <v>Inc</v>
          </cell>
          <cell r="H242">
            <v>2</v>
          </cell>
          <cell r="I242" t="str">
            <v xml:space="preserve">B6   </v>
          </cell>
          <cell r="J242">
            <v>2020</v>
          </cell>
          <cell r="K242">
            <v>9037</v>
          </cell>
          <cell r="L242" t="str">
            <v>N</v>
          </cell>
          <cell r="M242">
            <v>0.62018239498138406</v>
          </cell>
        </row>
        <row r="243">
          <cell r="B243" t="str">
            <v>M.Larix.R.8.0.5_1C</v>
          </cell>
          <cell r="C243" t="str">
            <v>M.Larix.R.8.0.5_1</v>
          </cell>
          <cell r="D243" t="str">
            <v>Inc</v>
          </cell>
          <cell r="H243">
            <v>2</v>
          </cell>
          <cell r="I243" t="str">
            <v xml:space="preserve">B7   </v>
          </cell>
          <cell r="J243">
            <v>2020</v>
          </cell>
          <cell r="K243">
            <v>9038</v>
          </cell>
          <cell r="L243" t="str">
            <v>C</v>
          </cell>
          <cell r="M243">
            <v>47.547542572021499</v>
          </cell>
        </row>
        <row r="244">
          <cell r="B244" t="str">
            <v>M.Larix.R.8.0.5_1N</v>
          </cell>
          <cell r="C244" t="str">
            <v>M.Larix.R.8.0.5_1</v>
          </cell>
          <cell r="D244" t="str">
            <v>Inc</v>
          </cell>
          <cell r="H244">
            <v>2</v>
          </cell>
          <cell r="I244" t="str">
            <v xml:space="preserve">B7   </v>
          </cell>
          <cell r="J244">
            <v>2020</v>
          </cell>
          <cell r="K244">
            <v>9038</v>
          </cell>
          <cell r="L244" t="str">
            <v>N</v>
          </cell>
          <cell r="M244">
            <v>0.83466351032257102</v>
          </cell>
        </row>
        <row r="245">
          <cell r="B245" t="str">
            <v>M.Larix.R.9.0.5_1C</v>
          </cell>
          <cell r="C245" t="str">
            <v>M.Larix.R.9.0.5_1</v>
          </cell>
          <cell r="D245" t="str">
            <v>Inc</v>
          </cell>
          <cell r="H245">
            <v>2</v>
          </cell>
          <cell r="I245" t="str">
            <v xml:space="preserve">B8   </v>
          </cell>
          <cell r="J245">
            <v>2020</v>
          </cell>
          <cell r="K245">
            <v>9039</v>
          </cell>
          <cell r="L245" t="str">
            <v>C</v>
          </cell>
          <cell r="M245">
            <v>48.105575561523402</v>
          </cell>
        </row>
        <row r="246">
          <cell r="B246" t="str">
            <v>M.Larix.R.9.0.5_1N</v>
          </cell>
          <cell r="C246" t="str">
            <v>M.Larix.R.9.0.5_1</v>
          </cell>
          <cell r="D246" t="str">
            <v>Inc</v>
          </cell>
          <cell r="H246">
            <v>2</v>
          </cell>
          <cell r="I246" t="str">
            <v xml:space="preserve">B8   </v>
          </cell>
          <cell r="J246">
            <v>2020</v>
          </cell>
          <cell r="K246">
            <v>9039</v>
          </cell>
          <cell r="L246" t="str">
            <v>N</v>
          </cell>
          <cell r="M246">
            <v>0.67284744977951105</v>
          </cell>
        </row>
        <row r="247">
          <cell r="B247" t="str">
            <v>M.Larix.R.10.0.5_1C</v>
          </cell>
          <cell r="C247" t="str">
            <v>M.Larix.R.10.0.5_1</v>
          </cell>
          <cell r="D247" t="str">
            <v>Inc</v>
          </cell>
          <cell r="H247">
            <v>2</v>
          </cell>
          <cell r="I247" t="str">
            <v xml:space="preserve">B9   </v>
          </cell>
          <cell r="J247">
            <v>2020</v>
          </cell>
          <cell r="K247">
            <v>9040</v>
          </cell>
          <cell r="L247" t="str">
            <v>C</v>
          </cell>
          <cell r="M247">
            <v>48.8749389648438</v>
          </cell>
        </row>
        <row r="248">
          <cell r="B248" t="str">
            <v>M.Larix.R.10.0.5_1N</v>
          </cell>
          <cell r="C248" t="str">
            <v>M.Larix.R.10.0.5_1</v>
          </cell>
          <cell r="D248" t="str">
            <v>Inc</v>
          </cell>
          <cell r="H248">
            <v>2</v>
          </cell>
          <cell r="I248" t="str">
            <v xml:space="preserve">B9   </v>
          </cell>
          <cell r="J248">
            <v>2020</v>
          </cell>
          <cell r="K248">
            <v>9040</v>
          </cell>
          <cell r="L248" t="str">
            <v>N</v>
          </cell>
          <cell r="M248">
            <v>0.56004869937896695</v>
          </cell>
        </row>
        <row r="249">
          <cell r="B249" t="str">
            <v>L.Larix.R.11.0.5_1C</v>
          </cell>
          <cell r="C249" t="str">
            <v>L.Larix.R.11.0.5_1</v>
          </cell>
          <cell r="D249" t="str">
            <v>Inc</v>
          </cell>
          <cell r="H249">
            <v>2</v>
          </cell>
          <cell r="I249" t="str">
            <v xml:space="preserve">B10  </v>
          </cell>
          <cell r="J249">
            <v>2020</v>
          </cell>
          <cell r="K249">
            <v>9041</v>
          </cell>
          <cell r="L249" t="str">
            <v>C</v>
          </cell>
          <cell r="M249">
            <v>49.6649169921875</v>
          </cell>
        </row>
        <row r="250">
          <cell r="B250" t="str">
            <v>L.Larix.R.11.0.5_1N</v>
          </cell>
          <cell r="C250" t="str">
            <v>L.Larix.R.11.0.5_1</v>
          </cell>
          <cell r="D250" t="str">
            <v>Inc</v>
          </cell>
          <cell r="H250">
            <v>2</v>
          </cell>
          <cell r="I250" t="str">
            <v xml:space="preserve">B10  </v>
          </cell>
          <cell r="J250">
            <v>2020</v>
          </cell>
          <cell r="K250">
            <v>9041</v>
          </cell>
          <cell r="L250" t="str">
            <v>N</v>
          </cell>
          <cell r="M250">
            <v>0.75928586721420299</v>
          </cell>
        </row>
        <row r="251">
          <cell r="B251" t="str">
            <v>L.Larix.R.12.0.5_1C</v>
          </cell>
          <cell r="C251" t="str">
            <v>L.Larix.R.12.0.5_1</v>
          </cell>
          <cell r="D251" t="str">
            <v>Inc</v>
          </cell>
          <cell r="H251">
            <v>2</v>
          </cell>
          <cell r="I251" t="str">
            <v xml:space="preserve">B11  </v>
          </cell>
          <cell r="J251">
            <v>2020</v>
          </cell>
          <cell r="K251">
            <v>9042</v>
          </cell>
          <cell r="L251" t="str">
            <v>C</v>
          </cell>
          <cell r="M251">
            <v>46.6960639953613</v>
          </cell>
        </row>
        <row r="252">
          <cell r="B252" t="str">
            <v>L.Larix.R.12.0.5_1N</v>
          </cell>
          <cell r="C252" t="str">
            <v>L.Larix.R.12.0.5_1</v>
          </cell>
          <cell r="D252" t="str">
            <v>Inc</v>
          </cell>
          <cell r="H252">
            <v>2</v>
          </cell>
          <cell r="I252" t="str">
            <v xml:space="preserve">B11  </v>
          </cell>
          <cell r="J252">
            <v>2020</v>
          </cell>
          <cell r="K252">
            <v>9042</v>
          </cell>
          <cell r="L252" t="str">
            <v>N</v>
          </cell>
          <cell r="M252">
            <v>1.0591632127761801</v>
          </cell>
        </row>
        <row r="253">
          <cell r="B253" t="str">
            <v>L.Larix.R.13.0.5_1C</v>
          </cell>
          <cell r="C253" t="str">
            <v>L.Larix.R.13.0.5_1</v>
          </cell>
          <cell r="D253" t="str">
            <v>Inc</v>
          </cell>
          <cell r="H253">
            <v>2</v>
          </cell>
          <cell r="I253" t="str">
            <v xml:space="preserve">B12  </v>
          </cell>
          <cell r="J253">
            <v>2020</v>
          </cell>
          <cell r="K253">
            <v>9043</v>
          </cell>
          <cell r="L253" t="str">
            <v>C</v>
          </cell>
          <cell r="M253">
            <v>47.949333190917997</v>
          </cell>
        </row>
        <row r="254">
          <cell r="B254" t="str">
            <v>L.Larix.R.13.0.5_1N</v>
          </cell>
          <cell r="C254" t="str">
            <v>L.Larix.R.13.0.5_1</v>
          </cell>
          <cell r="D254" t="str">
            <v>Inc</v>
          </cell>
          <cell r="H254">
            <v>2</v>
          </cell>
          <cell r="I254" t="str">
            <v xml:space="preserve">B12  </v>
          </cell>
          <cell r="J254">
            <v>2020</v>
          </cell>
          <cell r="K254">
            <v>9043</v>
          </cell>
          <cell r="L254" t="str">
            <v>N</v>
          </cell>
          <cell r="M254">
            <v>0.63667058944702104</v>
          </cell>
        </row>
        <row r="255">
          <cell r="B255" t="str">
            <v>L.Larix.R.14.0.5_1C</v>
          </cell>
          <cell r="C255" t="str">
            <v>L.Larix.R.14.0.5_1</v>
          </cell>
          <cell r="D255" t="str">
            <v>Inc</v>
          </cell>
          <cell r="H255">
            <v>2</v>
          </cell>
          <cell r="I255" t="str">
            <v xml:space="preserve">C1   </v>
          </cell>
          <cell r="J255">
            <v>2020</v>
          </cell>
          <cell r="K255">
            <v>9044</v>
          </cell>
          <cell r="L255" t="str">
            <v>C</v>
          </cell>
          <cell r="M255">
            <v>48.142177581787102</v>
          </cell>
        </row>
        <row r="256">
          <cell r="B256" t="str">
            <v>L.Larix.R.14.0.5_1N</v>
          </cell>
          <cell r="C256" t="str">
            <v>L.Larix.R.14.0.5_1</v>
          </cell>
          <cell r="D256" t="str">
            <v>Inc</v>
          </cell>
          <cell r="H256">
            <v>2</v>
          </cell>
          <cell r="I256" t="str">
            <v xml:space="preserve">C1   </v>
          </cell>
          <cell r="J256">
            <v>2020</v>
          </cell>
          <cell r="K256">
            <v>9044</v>
          </cell>
          <cell r="L256" t="str">
            <v>N</v>
          </cell>
          <cell r="M256">
            <v>0.93113827705383301</v>
          </cell>
        </row>
        <row r="257">
          <cell r="B257" t="str">
            <v>L.Larix.R.15.0.5_1C</v>
          </cell>
          <cell r="C257" t="str">
            <v>L.Larix.R.15.0.5_1</v>
          </cell>
          <cell r="D257" t="str">
            <v>Inc</v>
          </cell>
          <cell r="H257">
            <v>2</v>
          </cell>
          <cell r="I257" t="str">
            <v xml:space="preserve">C2   </v>
          </cell>
          <cell r="J257">
            <v>2020</v>
          </cell>
          <cell r="K257">
            <v>9045</v>
          </cell>
          <cell r="L257" t="str">
            <v>C</v>
          </cell>
          <cell r="M257">
            <v>49.378097534179702</v>
          </cell>
        </row>
        <row r="258">
          <cell r="B258" t="str">
            <v>L.Larix.R.15.0.5_1N</v>
          </cell>
          <cell r="C258" t="str">
            <v>L.Larix.R.15.0.5_1</v>
          </cell>
          <cell r="D258" t="str">
            <v>Inc</v>
          </cell>
          <cell r="H258">
            <v>2</v>
          </cell>
          <cell r="I258" t="str">
            <v xml:space="preserve">C2   </v>
          </cell>
          <cell r="J258">
            <v>2020</v>
          </cell>
          <cell r="K258">
            <v>9045</v>
          </cell>
          <cell r="L258" t="str">
            <v>N</v>
          </cell>
          <cell r="M258">
            <v>0.70372557640075695</v>
          </cell>
        </row>
        <row r="259">
          <cell r="B259" t="str">
            <v>D.Larix.R.16.0.5_1C</v>
          </cell>
          <cell r="C259" t="str">
            <v>D.Larix.R.16.0.5_1</v>
          </cell>
          <cell r="D259" t="str">
            <v>Inc</v>
          </cell>
          <cell r="H259">
            <v>2</v>
          </cell>
          <cell r="I259" t="str">
            <v xml:space="preserve">C3   </v>
          </cell>
          <cell r="J259">
            <v>2020</v>
          </cell>
          <cell r="K259">
            <v>9046</v>
          </cell>
          <cell r="L259" t="str">
            <v>C</v>
          </cell>
          <cell r="M259">
            <v>47.390377044677699</v>
          </cell>
        </row>
        <row r="260">
          <cell r="B260" t="str">
            <v>D.Larix.R.16.0.5_1N</v>
          </cell>
          <cell r="C260" t="str">
            <v>D.Larix.R.16.0.5_1</v>
          </cell>
          <cell r="D260" t="str">
            <v>Inc</v>
          </cell>
          <cell r="H260">
            <v>2</v>
          </cell>
          <cell r="I260" t="str">
            <v xml:space="preserve">C3   </v>
          </cell>
          <cell r="J260">
            <v>2020</v>
          </cell>
          <cell r="K260">
            <v>9046</v>
          </cell>
          <cell r="L260" t="str">
            <v>N</v>
          </cell>
          <cell r="M260">
            <v>0.85760354995727495</v>
          </cell>
        </row>
        <row r="261">
          <cell r="B261" t="str">
            <v>D.Larix.R.17.0.5_1C</v>
          </cell>
          <cell r="C261" t="str">
            <v>D.Larix.R.17.0.5_1</v>
          </cell>
          <cell r="D261" t="str">
            <v>Inc</v>
          </cell>
          <cell r="H261">
            <v>2</v>
          </cell>
          <cell r="I261" t="str">
            <v xml:space="preserve">C4   </v>
          </cell>
          <cell r="J261">
            <v>2020</v>
          </cell>
          <cell r="K261">
            <v>9047</v>
          </cell>
          <cell r="L261" t="str">
            <v>C</v>
          </cell>
          <cell r="M261">
            <v>46.210487365722699</v>
          </cell>
        </row>
        <row r="262">
          <cell r="B262" t="str">
            <v>D.Larix.R.17.0.5_1N</v>
          </cell>
          <cell r="C262" t="str">
            <v>D.Larix.R.17.0.5_1</v>
          </cell>
          <cell r="D262" t="str">
            <v>Inc</v>
          </cell>
          <cell r="H262">
            <v>2</v>
          </cell>
          <cell r="I262" t="str">
            <v xml:space="preserve">C4   </v>
          </cell>
          <cell r="J262">
            <v>2020</v>
          </cell>
          <cell r="K262">
            <v>9047</v>
          </cell>
          <cell r="L262" t="str">
            <v>N</v>
          </cell>
          <cell r="M262">
            <v>1.0323828458786</v>
          </cell>
        </row>
        <row r="263">
          <cell r="B263" t="str">
            <v>D.Larix.R.18.0.5_1C</v>
          </cell>
          <cell r="C263" t="str">
            <v>D.Larix.R.18.0.5_1</v>
          </cell>
          <cell r="D263" t="str">
            <v>Inc</v>
          </cell>
          <cell r="H263">
            <v>2</v>
          </cell>
          <cell r="I263" t="str">
            <v xml:space="preserve">C5   </v>
          </cell>
          <cell r="J263">
            <v>2020</v>
          </cell>
          <cell r="K263">
            <v>9048</v>
          </cell>
          <cell r="L263" t="str">
            <v>C</v>
          </cell>
          <cell r="M263">
            <v>48.626640319824197</v>
          </cell>
        </row>
        <row r="264">
          <cell r="B264" t="str">
            <v>D.Larix.R.18.0.5_1N</v>
          </cell>
          <cell r="C264" t="str">
            <v>D.Larix.R.18.0.5_1</v>
          </cell>
          <cell r="D264" t="str">
            <v>Inc</v>
          </cell>
          <cell r="H264">
            <v>2</v>
          </cell>
          <cell r="I264" t="str">
            <v xml:space="preserve">C5   </v>
          </cell>
          <cell r="J264">
            <v>2020</v>
          </cell>
          <cell r="K264">
            <v>9048</v>
          </cell>
          <cell r="L264" t="str">
            <v>N</v>
          </cell>
          <cell r="M264">
            <v>0.86152386665344205</v>
          </cell>
        </row>
        <row r="265">
          <cell r="B265" t="str">
            <v>H.Larix.R.1.1_2C</v>
          </cell>
          <cell r="C265" t="str">
            <v>H.Larix.R.1.1_2</v>
          </cell>
          <cell r="D265" t="str">
            <v>Inc</v>
          </cell>
          <cell r="H265">
            <v>2</v>
          </cell>
          <cell r="I265" t="str">
            <v xml:space="preserve">C6   </v>
          </cell>
          <cell r="J265">
            <v>2020</v>
          </cell>
          <cell r="K265">
            <v>9049</v>
          </cell>
          <cell r="L265" t="str">
            <v>C</v>
          </cell>
          <cell r="M265">
            <v>48.931262969970703</v>
          </cell>
        </row>
        <row r="266">
          <cell r="B266" t="str">
            <v>H.Larix.R.1.1_2N</v>
          </cell>
          <cell r="C266" t="str">
            <v>H.Larix.R.1.1_2</v>
          </cell>
          <cell r="D266" t="str">
            <v>Inc</v>
          </cell>
          <cell r="H266">
            <v>2</v>
          </cell>
          <cell r="I266" t="str">
            <v xml:space="preserve">C6   </v>
          </cell>
          <cell r="J266">
            <v>2020</v>
          </cell>
          <cell r="K266">
            <v>9049</v>
          </cell>
          <cell r="L266" t="str">
            <v>N</v>
          </cell>
          <cell r="M266">
            <v>0.67386370897293102</v>
          </cell>
        </row>
        <row r="267">
          <cell r="B267" t="str">
            <v>H.Larix.R.2.1_2C</v>
          </cell>
          <cell r="C267" t="str">
            <v>H.Larix.R.2.1_2</v>
          </cell>
          <cell r="D267" t="str">
            <v>Inc</v>
          </cell>
          <cell r="H267">
            <v>2</v>
          </cell>
          <cell r="I267" t="str">
            <v xml:space="preserve">C7   </v>
          </cell>
          <cell r="J267">
            <v>2020</v>
          </cell>
          <cell r="K267">
            <v>9050</v>
          </cell>
          <cell r="L267" t="str">
            <v>C</v>
          </cell>
          <cell r="M267">
            <v>48.261131286621101</v>
          </cell>
        </row>
        <row r="268">
          <cell r="B268" t="str">
            <v>H.Larix.R.2.1_2N</v>
          </cell>
          <cell r="C268" t="str">
            <v>H.Larix.R.2.1_2</v>
          </cell>
          <cell r="D268" t="str">
            <v>Inc</v>
          </cell>
          <cell r="H268">
            <v>2</v>
          </cell>
          <cell r="I268" t="str">
            <v xml:space="preserve">C7   </v>
          </cell>
          <cell r="J268">
            <v>2020</v>
          </cell>
          <cell r="K268">
            <v>9050</v>
          </cell>
          <cell r="L268" t="str">
            <v>N</v>
          </cell>
          <cell r="M268">
            <v>0.443303883075714</v>
          </cell>
        </row>
        <row r="269">
          <cell r="B269" t="str">
            <v>H.Larix.R.3.1_2C</v>
          </cell>
          <cell r="C269" t="str">
            <v>H.Larix.R.3.1_2</v>
          </cell>
          <cell r="D269" t="str">
            <v>Inc</v>
          </cell>
          <cell r="H269">
            <v>2</v>
          </cell>
          <cell r="I269" t="str">
            <v xml:space="preserve">C8   </v>
          </cell>
          <cell r="J269">
            <v>2020</v>
          </cell>
          <cell r="K269">
            <v>9051</v>
          </cell>
          <cell r="L269" t="str">
            <v>C</v>
          </cell>
          <cell r="M269">
            <v>48.751888275146499</v>
          </cell>
        </row>
        <row r="270">
          <cell r="B270" t="str">
            <v>H.Larix.R.3.1_2N</v>
          </cell>
          <cell r="C270" t="str">
            <v>H.Larix.R.3.1_2</v>
          </cell>
          <cell r="D270" t="str">
            <v>Inc</v>
          </cell>
          <cell r="H270">
            <v>2</v>
          </cell>
          <cell r="I270" t="str">
            <v xml:space="preserve">C8   </v>
          </cell>
          <cell r="J270">
            <v>2020</v>
          </cell>
          <cell r="K270">
            <v>9051</v>
          </cell>
          <cell r="L270" t="str">
            <v>N</v>
          </cell>
          <cell r="M270">
            <v>0.461663097143173</v>
          </cell>
        </row>
        <row r="271">
          <cell r="B271" t="str">
            <v>H.Larix.R.4.1_2C</v>
          </cell>
          <cell r="C271" t="str">
            <v>H.Larix.R.4.1_2</v>
          </cell>
          <cell r="D271" t="str">
            <v>Inc</v>
          </cell>
          <cell r="H271">
            <v>2</v>
          </cell>
          <cell r="I271" t="str">
            <v xml:space="preserve">C9   </v>
          </cell>
          <cell r="J271">
            <v>2020</v>
          </cell>
          <cell r="K271">
            <v>9052</v>
          </cell>
          <cell r="L271" t="str">
            <v>C</v>
          </cell>
          <cell r="M271">
            <v>49.117599487304702</v>
          </cell>
        </row>
        <row r="272">
          <cell r="B272" t="str">
            <v>H.Larix.R.4.1_2N</v>
          </cell>
          <cell r="C272" t="str">
            <v>H.Larix.R.4.1_2</v>
          </cell>
          <cell r="D272" t="str">
            <v>Inc</v>
          </cell>
          <cell r="H272">
            <v>2</v>
          </cell>
          <cell r="I272" t="str">
            <v xml:space="preserve">C9   </v>
          </cell>
          <cell r="J272">
            <v>2020</v>
          </cell>
          <cell r="K272">
            <v>9052</v>
          </cell>
          <cell r="L272" t="str">
            <v>N</v>
          </cell>
          <cell r="M272">
            <v>0.41742217540741</v>
          </cell>
        </row>
        <row r="273">
          <cell r="B273" t="str">
            <v>H.Larix.R.5.1_2C</v>
          </cell>
          <cell r="C273" t="str">
            <v>H.Larix.R.5.1_2</v>
          </cell>
          <cell r="D273" t="str">
            <v>Inc</v>
          </cell>
          <cell r="H273">
            <v>2</v>
          </cell>
          <cell r="I273" t="str">
            <v xml:space="preserve">C10  </v>
          </cell>
          <cell r="J273">
            <v>2020</v>
          </cell>
          <cell r="K273">
            <v>9053</v>
          </cell>
          <cell r="L273" t="str">
            <v>C</v>
          </cell>
          <cell r="M273">
            <v>51.395656585693402</v>
          </cell>
        </row>
        <row r="274">
          <cell r="B274" t="str">
            <v>H.Larix.R.5.1_2N</v>
          </cell>
          <cell r="C274" t="str">
            <v>H.Larix.R.5.1_2</v>
          </cell>
          <cell r="D274" t="str">
            <v>Inc</v>
          </cell>
          <cell r="H274">
            <v>2</v>
          </cell>
          <cell r="I274" t="str">
            <v xml:space="preserve">C10  </v>
          </cell>
          <cell r="J274">
            <v>2020</v>
          </cell>
          <cell r="K274">
            <v>9053</v>
          </cell>
          <cell r="L274" t="str">
            <v>N</v>
          </cell>
          <cell r="M274">
            <v>0.44937196373939498</v>
          </cell>
        </row>
        <row r="275">
          <cell r="B275" t="str">
            <v>M.Larix.R.6.1_2C</v>
          </cell>
          <cell r="C275" t="str">
            <v>M.Larix.R.6.1_2</v>
          </cell>
          <cell r="D275" t="str">
            <v>Inc</v>
          </cell>
          <cell r="H275">
            <v>2</v>
          </cell>
          <cell r="I275" t="str">
            <v xml:space="preserve">C11  </v>
          </cell>
          <cell r="J275">
            <v>2020</v>
          </cell>
          <cell r="K275">
            <v>9054</v>
          </cell>
          <cell r="L275" t="str">
            <v>C</v>
          </cell>
          <cell r="M275">
            <v>48.3497123718262</v>
          </cell>
        </row>
        <row r="276">
          <cell r="B276" t="str">
            <v>M.Larix.R.6.1_2N</v>
          </cell>
          <cell r="C276" t="str">
            <v>M.Larix.R.6.1_2</v>
          </cell>
          <cell r="D276" t="str">
            <v>Inc</v>
          </cell>
          <cell r="H276">
            <v>2</v>
          </cell>
          <cell r="I276" t="str">
            <v xml:space="preserve">C11  </v>
          </cell>
          <cell r="J276">
            <v>2020</v>
          </cell>
          <cell r="K276">
            <v>9054</v>
          </cell>
          <cell r="L276" t="str">
            <v>N</v>
          </cell>
          <cell r="M276">
            <v>0.48292091488838201</v>
          </cell>
        </row>
        <row r="277">
          <cell r="B277" t="str">
            <v>M.Larix.R.7.1_2C</v>
          </cell>
          <cell r="C277" t="str">
            <v>M.Larix.R.7.1_2</v>
          </cell>
          <cell r="D277" t="str">
            <v>Inc</v>
          </cell>
          <cell r="H277">
            <v>2</v>
          </cell>
          <cell r="I277" t="str">
            <v xml:space="preserve">C12  </v>
          </cell>
          <cell r="J277">
            <v>2020</v>
          </cell>
          <cell r="K277">
            <v>9055</v>
          </cell>
          <cell r="L277" t="str">
            <v>C</v>
          </cell>
          <cell r="M277">
            <v>47.853725433349602</v>
          </cell>
        </row>
        <row r="278">
          <cell r="B278" t="str">
            <v>M.Larix.R.7.1_2N</v>
          </cell>
          <cell r="C278" t="str">
            <v>M.Larix.R.7.1_2</v>
          </cell>
          <cell r="D278" t="str">
            <v>Inc</v>
          </cell>
          <cell r="H278">
            <v>2</v>
          </cell>
          <cell r="I278" t="str">
            <v xml:space="preserve">C12  </v>
          </cell>
          <cell r="J278">
            <v>2020</v>
          </cell>
          <cell r="K278">
            <v>9055</v>
          </cell>
          <cell r="L278" t="str">
            <v>N</v>
          </cell>
          <cell r="M278">
            <v>0.83629298210143999</v>
          </cell>
        </row>
        <row r="279">
          <cell r="B279" t="str">
            <v>M.Larix.R.8.1_2C</v>
          </cell>
          <cell r="C279" t="str">
            <v>M.Larix.R.8.1_2</v>
          </cell>
          <cell r="D279" t="str">
            <v>Inc</v>
          </cell>
          <cell r="H279">
            <v>2</v>
          </cell>
          <cell r="I279" t="str">
            <v xml:space="preserve">D1   </v>
          </cell>
          <cell r="J279">
            <v>2020</v>
          </cell>
          <cell r="K279">
            <v>9056</v>
          </cell>
          <cell r="L279" t="str">
            <v>C</v>
          </cell>
          <cell r="M279">
            <v>48.938991546630902</v>
          </cell>
        </row>
        <row r="280">
          <cell r="B280" t="str">
            <v>M.Larix.R.8.1_2N</v>
          </cell>
          <cell r="C280" t="str">
            <v>M.Larix.R.8.1_2</v>
          </cell>
          <cell r="D280" t="str">
            <v>Inc</v>
          </cell>
          <cell r="H280">
            <v>2</v>
          </cell>
          <cell r="I280" t="str">
            <v xml:space="preserve">D1   </v>
          </cell>
          <cell r="J280">
            <v>2020</v>
          </cell>
          <cell r="K280">
            <v>9056</v>
          </cell>
          <cell r="L280" t="str">
            <v>N</v>
          </cell>
          <cell r="M280">
            <v>0.46198120713233898</v>
          </cell>
        </row>
        <row r="281">
          <cell r="B281" t="str">
            <v>M.Larix.R.9.1_2C</v>
          </cell>
          <cell r="C281" t="str">
            <v>M.Larix.R.9.1_2</v>
          </cell>
          <cell r="D281" t="str">
            <v>Inc</v>
          </cell>
          <cell r="H281">
            <v>2</v>
          </cell>
          <cell r="I281" t="str">
            <v xml:space="preserve">D2   </v>
          </cell>
          <cell r="J281">
            <v>2020</v>
          </cell>
          <cell r="K281">
            <v>9057</v>
          </cell>
          <cell r="L281" t="str">
            <v>C</v>
          </cell>
          <cell r="M281">
            <v>48.6971244812012</v>
          </cell>
        </row>
        <row r="282">
          <cell r="B282" t="str">
            <v>M.Larix.R.9.1_2N</v>
          </cell>
          <cell r="C282" t="str">
            <v>M.Larix.R.9.1_2</v>
          </cell>
          <cell r="D282" t="str">
            <v>Inc</v>
          </cell>
          <cell r="H282">
            <v>2</v>
          </cell>
          <cell r="I282" t="str">
            <v xml:space="preserve">D2   </v>
          </cell>
          <cell r="J282">
            <v>2020</v>
          </cell>
          <cell r="K282">
            <v>9057</v>
          </cell>
          <cell r="L282" t="str">
            <v>N</v>
          </cell>
          <cell r="M282">
            <v>0.49637463688850397</v>
          </cell>
        </row>
        <row r="283">
          <cell r="B283" t="str">
            <v>M.Larix.R.10.1_2C</v>
          </cell>
          <cell r="C283" t="str">
            <v>M.Larix.R.10.1_2</v>
          </cell>
          <cell r="D283" t="str">
            <v>Inc</v>
          </cell>
          <cell r="H283">
            <v>2</v>
          </cell>
          <cell r="I283" t="str">
            <v xml:space="preserve">D3   </v>
          </cell>
          <cell r="J283">
            <v>2020</v>
          </cell>
          <cell r="K283">
            <v>9058</v>
          </cell>
          <cell r="L283" t="str">
            <v>C</v>
          </cell>
          <cell r="M283">
            <v>48.694976806640597</v>
          </cell>
        </row>
        <row r="284">
          <cell r="B284" t="str">
            <v>M.Larix.R.10.1_2N</v>
          </cell>
          <cell r="C284" t="str">
            <v>M.Larix.R.10.1_2</v>
          </cell>
          <cell r="D284" t="str">
            <v>Inc</v>
          </cell>
          <cell r="H284">
            <v>2</v>
          </cell>
          <cell r="I284" t="str">
            <v xml:space="preserve">D3   </v>
          </cell>
          <cell r="J284">
            <v>2020</v>
          </cell>
          <cell r="K284">
            <v>9058</v>
          </cell>
          <cell r="L284" t="str">
            <v>N</v>
          </cell>
          <cell r="M284">
            <v>0.34788984060287498</v>
          </cell>
        </row>
        <row r="285">
          <cell r="B285" t="str">
            <v>L.Larix.R.11.1_2C</v>
          </cell>
          <cell r="C285" t="str">
            <v>L.Larix.R.11.1_2</v>
          </cell>
          <cell r="D285" t="str">
            <v>Inc</v>
          </cell>
          <cell r="H285">
            <v>2</v>
          </cell>
          <cell r="I285" t="str">
            <v xml:space="preserve">D4   </v>
          </cell>
          <cell r="J285">
            <v>2020</v>
          </cell>
          <cell r="K285">
            <v>9059</v>
          </cell>
          <cell r="L285" t="str">
            <v>C</v>
          </cell>
          <cell r="M285">
            <v>49.787216186523402</v>
          </cell>
        </row>
        <row r="286">
          <cell r="B286" t="str">
            <v>L.Larix.R.11.1_2N</v>
          </cell>
          <cell r="C286" t="str">
            <v>L.Larix.R.11.1_2</v>
          </cell>
          <cell r="D286" t="str">
            <v>Inc</v>
          </cell>
          <cell r="H286">
            <v>2</v>
          </cell>
          <cell r="I286" t="str">
            <v xml:space="preserve">D4   </v>
          </cell>
          <cell r="J286">
            <v>2020</v>
          </cell>
          <cell r="K286">
            <v>9059</v>
          </cell>
          <cell r="L286" t="str">
            <v>N</v>
          </cell>
          <cell r="M286">
            <v>0.54460978507995605</v>
          </cell>
        </row>
        <row r="287">
          <cell r="B287" t="str">
            <v>L.Larix.R.12.1_2C</v>
          </cell>
          <cell r="C287" t="str">
            <v>L.Larix.R.12.1_2</v>
          </cell>
          <cell r="D287" t="str">
            <v>Inc</v>
          </cell>
          <cell r="H287">
            <v>2</v>
          </cell>
          <cell r="I287" t="str">
            <v xml:space="preserve">D5   </v>
          </cell>
          <cell r="J287">
            <v>2020</v>
          </cell>
          <cell r="K287">
            <v>9060</v>
          </cell>
          <cell r="L287" t="str">
            <v>C</v>
          </cell>
          <cell r="M287">
            <v>48.380817413330099</v>
          </cell>
        </row>
        <row r="288">
          <cell r="B288" t="str">
            <v>L.Larix.R.12.1_2N</v>
          </cell>
          <cell r="C288" t="str">
            <v>L.Larix.R.12.1_2</v>
          </cell>
          <cell r="D288" t="str">
            <v>Inc</v>
          </cell>
          <cell r="H288">
            <v>2</v>
          </cell>
          <cell r="I288" t="str">
            <v xml:space="preserve">D5   </v>
          </cell>
          <cell r="J288">
            <v>2020</v>
          </cell>
          <cell r="K288">
            <v>9060</v>
          </cell>
          <cell r="L288" t="str">
            <v>N</v>
          </cell>
          <cell r="M288">
            <v>0.57537889480590798</v>
          </cell>
        </row>
        <row r="289">
          <cell r="B289" t="str">
            <v>L.Larix.R.13.1_2C</v>
          </cell>
          <cell r="C289" t="str">
            <v>L.Larix.R.13.1_2</v>
          </cell>
          <cell r="D289" t="str">
            <v>Inc</v>
          </cell>
          <cell r="H289">
            <v>2</v>
          </cell>
          <cell r="I289" t="str">
            <v xml:space="preserve">D6   </v>
          </cell>
          <cell r="J289">
            <v>2020</v>
          </cell>
          <cell r="K289">
            <v>9061</v>
          </cell>
          <cell r="L289" t="str">
            <v>C</v>
          </cell>
          <cell r="M289">
            <v>49.864631652832003</v>
          </cell>
        </row>
        <row r="290">
          <cell r="B290" t="str">
            <v>L.Larix.R.13.1_2N</v>
          </cell>
          <cell r="C290" t="str">
            <v>L.Larix.R.13.1_2</v>
          </cell>
          <cell r="D290" t="str">
            <v>Inc</v>
          </cell>
          <cell r="H290">
            <v>2</v>
          </cell>
          <cell r="I290" t="str">
            <v xml:space="preserve">D6   </v>
          </cell>
          <cell r="J290">
            <v>2020</v>
          </cell>
          <cell r="K290">
            <v>9061</v>
          </cell>
          <cell r="L290" t="str">
            <v>N</v>
          </cell>
          <cell r="M290">
            <v>0.422408998012543</v>
          </cell>
        </row>
        <row r="291">
          <cell r="B291" t="str">
            <v>L.Larix.R.15.1_2C</v>
          </cell>
          <cell r="C291" t="str">
            <v>L.Larix.R.15.1_2</v>
          </cell>
          <cell r="D291" t="str">
            <v>Inc</v>
          </cell>
          <cell r="H291">
            <v>2</v>
          </cell>
          <cell r="I291" t="str">
            <v xml:space="preserve">D7   </v>
          </cell>
          <cell r="J291">
            <v>2020</v>
          </cell>
          <cell r="K291">
            <v>9062</v>
          </cell>
          <cell r="L291" t="str">
            <v>C</v>
          </cell>
          <cell r="M291">
            <v>49.3864936828613</v>
          </cell>
        </row>
        <row r="292">
          <cell r="B292" t="str">
            <v>L.Larix.R.15.1_2N</v>
          </cell>
          <cell r="C292" t="str">
            <v>L.Larix.R.15.1_2</v>
          </cell>
          <cell r="D292" t="str">
            <v>Inc</v>
          </cell>
          <cell r="H292">
            <v>2</v>
          </cell>
          <cell r="I292" t="str">
            <v xml:space="preserve">D7   </v>
          </cell>
          <cell r="J292">
            <v>2020</v>
          </cell>
          <cell r="K292">
            <v>9062</v>
          </cell>
          <cell r="L292" t="str">
            <v>N</v>
          </cell>
          <cell r="M292">
            <v>0.537553191184998</v>
          </cell>
        </row>
        <row r="293">
          <cell r="B293" t="str">
            <v>D.Larix.R.16.1_2C</v>
          </cell>
          <cell r="C293" t="str">
            <v>D.Larix.R.16.1_2</v>
          </cell>
          <cell r="D293" t="str">
            <v>Inc</v>
          </cell>
          <cell r="H293">
            <v>2</v>
          </cell>
          <cell r="I293" t="str">
            <v xml:space="preserve">D8   </v>
          </cell>
          <cell r="J293">
            <v>2020</v>
          </cell>
          <cell r="K293">
            <v>9063</v>
          </cell>
          <cell r="L293" t="str">
            <v>C</v>
          </cell>
          <cell r="M293">
            <v>49.496990203857401</v>
          </cell>
        </row>
        <row r="294">
          <cell r="B294" t="str">
            <v>D.Larix.R.16.1_2N</v>
          </cell>
          <cell r="C294" t="str">
            <v>D.Larix.R.16.1_2</v>
          </cell>
          <cell r="D294" t="str">
            <v>Inc</v>
          </cell>
          <cell r="H294">
            <v>2</v>
          </cell>
          <cell r="I294" t="str">
            <v xml:space="preserve">D8   </v>
          </cell>
          <cell r="J294">
            <v>2020</v>
          </cell>
          <cell r="K294">
            <v>9063</v>
          </cell>
          <cell r="L294" t="str">
            <v>N</v>
          </cell>
          <cell r="M294">
            <v>0.66921496391296398</v>
          </cell>
        </row>
        <row r="295">
          <cell r="B295" t="str">
            <v>D.Larix.R.17.1_2C</v>
          </cell>
          <cell r="C295" t="str">
            <v>D.Larix.R.17.1_2</v>
          </cell>
          <cell r="D295" t="str">
            <v>Inc</v>
          </cell>
          <cell r="H295">
            <v>2</v>
          </cell>
          <cell r="I295" t="str">
            <v xml:space="preserve">D9   </v>
          </cell>
          <cell r="J295">
            <v>2020</v>
          </cell>
          <cell r="K295">
            <v>9064</v>
          </cell>
          <cell r="L295" t="str">
            <v>C</v>
          </cell>
          <cell r="M295">
            <v>48.494960784912102</v>
          </cell>
        </row>
        <row r="296">
          <cell r="B296" t="str">
            <v>D.Larix.R.17.1_2N</v>
          </cell>
          <cell r="C296" t="str">
            <v>D.Larix.R.17.1_2</v>
          </cell>
          <cell r="D296" t="str">
            <v>Inc</v>
          </cell>
          <cell r="H296">
            <v>2</v>
          </cell>
          <cell r="I296" t="str">
            <v xml:space="preserve">D9   </v>
          </cell>
          <cell r="J296">
            <v>2020</v>
          </cell>
          <cell r="K296">
            <v>9064</v>
          </cell>
          <cell r="L296" t="str">
            <v>N</v>
          </cell>
          <cell r="M296">
            <v>0.58773386478424094</v>
          </cell>
        </row>
        <row r="297">
          <cell r="B297" t="str">
            <v>D.Larix.R.18.1_2C</v>
          </cell>
          <cell r="C297" t="str">
            <v>D.Larix.R.18.1_2</v>
          </cell>
          <cell r="D297" t="str">
            <v>Inc</v>
          </cell>
          <cell r="H297">
            <v>2</v>
          </cell>
          <cell r="I297" t="str">
            <v xml:space="preserve">D10  </v>
          </cell>
          <cell r="J297">
            <v>2020</v>
          </cell>
          <cell r="K297">
            <v>9065</v>
          </cell>
          <cell r="L297" t="str">
            <v>C</v>
          </cell>
          <cell r="M297">
            <v>49.202556610107401</v>
          </cell>
        </row>
        <row r="298">
          <cell r="B298" t="str">
            <v>D.Larix.R.18.1_2N</v>
          </cell>
          <cell r="C298" t="str">
            <v>D.Larix.R.18.1_2</v>
          </cell>
          <cell r="D298" t="str">
            <v>Inc</v>
          </cell>
          <cell r="H298">
            <v>2</v>
          </cell>
          <cell r="I298" t="str">
            <v xml:space="preserve">D10  </v>
          </cell>
          <cell r="J298">
            <v>2020</v>
          </cell>
          <cell r="K298">
            <v>9065</v>
          </cell>
          <cell r="L298" t="str">
            <v>N</v>
          </cell>
          <cell r="M298">
            <v>0.79985129833221402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piration_sample_list"/>
      <sheetName val="ARQ"/>
      <sheetName val="C14"/>
      <sheetName val="copy"/>
      <sheetName val="Air_D14c"/>
    </sheetNames>
    <sheetDataSet>
      <sheetData sheetId="0"/>
      <sheetData sheetId="1">
        <row r="2">
          <cell r="AP2" t="str">
            <v>H.Mugo.B.1</v>
          </cell>
          <cell r="AQ2">
            <v>61.764705882352942</v>
          </cell>
          <cell r="AR2">
            <v>2.9157108080519407</v>
          </cell>
          <cell r="AS2">
            <v>-28.45341127995756</v>
          </cell>
          <cell r="AT2">
            <v>1.6472106394507486</v>
          </cell>
          <cell r="AU2">
            <v>1.6459123959700732</v>
          </cell>
          <cell r="AV2">
            <v>0.38220745029631142</v>
          </cell>
          <cell r="AW2">
            <v>0.14284654358565457</v>
          </cell>
          <cell r="AX2">
            <v>61.764705882352942</v>
          </cell>
          <cell r="AY2">
            <v>1.6459123959700732</v>
          </cell>
        </row>
        <row r="3">
          <cell r="AP3" t="str">
            <v>H.Mugo.B.2</v>
          </cell>
          <cell r="AQ3">
            <v>61.764705882352942</v>
          </cell>
          <cell r="AR3">
            <v>3.8165800595948798</v>
          </cell>
          <cell r="AS3">
            <v>-26.536486533810525</v>
          </cell>
          <cell r="AT3">
            <v>1.9204951148491818</v>
          </cell>
          <cell r="AU3">
            <v>1.8303132482857807</v>
          </cell>
          <cell r="AV3">
            <v>0.45790507196365438</v>
          </cell>
          <cell r="AW3">
            <v>0.18763940405834686</v>
          </cell>
          <cell r="AX3">
            <v>61.764705882352942</v>
          </cell>
          <cell r="AY3">
            <v>1.8303132482857807</v>
          </cell>
        </row>
        <row r="4">
          <cell r="AP4" t="str">
            <v>H.Mugo.B.3</v>
          </cell>
          <cell r="AQ4">
            <v>61.764705882352942</v>
          </cell>
          <cell r="AR4">
            <v>9.2339087848888362</v>
          </cell>
          <cell r="AS4">
            <v>-26.582568082110043</v>
          </cell>
          <cell r="AT4">
            <v>0.97036341689832106</v>
          </cell>
          <cell r="AU4">
            <v>1.0014547304550923</v>
          </cell>
          <cell r="AV4">
            <v>0.45683077493581886</v>
          </cell>
          <cell r="AW4">
            <v>0.10938411113028999</v>
          </cell>
          <cell r="AX4">
            <v>61.764705882352942</v>
          </cell>
          <cell r="AY4">
            <v>1.0014547304550923</v>
          </cell>
        </row>
        <row r="5">
          <cell r="AP5" t="str">
            <v>H.Mugo.B.4</v>
          </cell>
          <cell r="AQ5">
            <v>61.764705882352942</v>
          </cell>
          <cell r="AR5">
            <v>4.3164330046252379</v>
          </cell>
          <cell r="AS5">
            <v>-27.234876201992876</v>
          </cell>
          <cell r="AT5">
            <v>1.8937901333141958</v>
          </cell>
          <cell r="AU5">
            <v>1.9699399313378569</v>
          </cell>
          <cell r="AV5">
            <v>0.48489448686377817</v>
          </cell>
          <cell r="AW5">
            <v>0.17532774839510151</v>
          </cell>
          <cell r="AX5">
            <v>61.764705882352942</v>
          </cell>
          <cell r="AY5">
            <v>1.9699399313378569</v>
          </cell>
        </row>
        <row r="6">
          <cell r="AP6" t="str">
            <v>H.Mugo.B.5</v>
          </cell>
          <cell r="AQ6">
            <v>197.3568281938326</v>
          </cell>
          <cell r="AR6">
            <v>3.0635984787409414</v>
          </cell>
          <cell r="AS6">
            <v>-26.030102986512254</v>
          </cell>
          <cell r="AT6">
            <v>1.4241150379008019</v>
          </cell>
          <cell r="AU6">
            <v>1.4018340956645474</v>
          </cell>
          <cell r="AV6">
            <v>0.62937835524950192</v>
          </cell>
          <cell r="AW6">
            <v>0.14495404168785431</v>
          </cell>
          <cell r="AX6">
            <v>197.3568281938326</v>
          </cell>
          <cell r="AY6">
            <v>1.4018340956645474</v>
          </cell>
        </row>
        <row r="7">
          <cell r="AP7" t="str">
            <v>M.Mugo.B.6</v>
          </cell>
          <cell r="AQ7">
            <v>197.3568281938326</v>
          </cell>
          <cell r="AR7">
            <v>1.5738879436061448</v>
          </cell>
          <cell r="AS7">
            <v>-28.629613142334907</v>
          </cell>
          <cell r="AT7">
            <v>1.1062666811215269</v>
          </cell>
          <cell r="AU7">
            <v>1.0095754969006629</v>
          </cell>
          <cell r="AV7">
            <v>0.67670777519817304</v>
          </cell>
          <cell r="AW7">
            <v>0.11853811864946598</v>
          </cell>
          <cell r="AX7">
            <v>197.3568281938326</v>
          </cell>
          <cell r="AY7">
            <v>1.0095754969006629</v>
          </cell>
        </row>
        <row r="8">
          <cell r="AP8" t="str">
            <v>M.Mugo.B.7</v>
          </cell>
          <cell r="AQ8">
            <v>61.764705882352942</v>
          </cell>
          <cell r="AR8">
            <v>-2.0925297944899652</v>
          </cell>
          <cell r="AS8">
            <v>-28.335351425205058</v>
          </cell>
          <cell r="AT8">
            <v>0.93269825712657484</v>
          </cell>
          <cell r="AU8">
            <v>0.84782851841663798</v>
          </cell>
          <cell r="AV8">
            <v>0.53569498011983785</v>
          </cell>
          <cell r="AW8">
            <v>8.4487014073665032E-2</v>
          </cell>
          <cell r="AX8">
            <v>61.764705882352942</v>
          </cell>
          <cell r="AY8">
            <v>0.84782851841663798</v>
          </cell>
        </row>
        <row r="9">
          <cell r="AP9" t="str">
            <v>M.Mugo.B.8</v>
          </cell>
          <cell r="AQ9">
            <v>61.764705882352942</v>
          </cell>
          <cell r="AR9">
            <v>-2.5891145161050306</v>
          </cell>
          <cell r="AS9">
            <v>-30.336205945802224</v>
          </cell>
          <cell r="AT9">
            <v>1.0696642190704631</v>
          </cell>
          <cell r="AU9">
            <v>1.0242694537713384</v>
          </cell>
          <cell r="AV9">
            <v>0.31483710971883599</v>
          </cell>
          <cell r="AW9">
            <v>0.10125457672553519</v>
          </cell>
          <cell r="AX9">
            <v>61.764705882352942</v>
          </cell>
          <cell r="AY9">
            <v>1.0242694537713384</v>
          </cell>
        </row>
        <row r="10">
          <cell r="AP10" t="str">
            <v>M.Mugo.B.9</v>
          </cell>
          <cell r="AQ10">
            <v>61.764705882352942</v>
          </cell>
          <cell r="AR10">
            <v>10.231383319427145</v>
          </cell>
          <cell r="AS10">
            <v>-27.802647393229446</v>
          </cell>
          <cell r="AT10">
            <v>1.6454416856424363</v>
          </cell>
          <cell r="AU10">
            <v>1.5206883802034608</v>
          </cell>
          <cell r="AV10">
            <v>0.58409559698383218</v>
          </cell>
          <cell r="AW10">
            <v>0.1579073446812079</v>
          </cell>
          <cell r="AX10">
            <v>61.764705882352942</v>
          </cell>
          <cell r="AY10">
            <v>1.5206883802034608</v>
          </cell>
        </row>
        <row r="11">
          <cell r="AP11" t="str">
            <v>M.Mugo.B.10</v>
          </cell>
          <cell r="AQ11">
            <v>197.3568281938326</v>
          </cell>
          <cell r="AR11">
            <v>10.254017136304721</v>
          </cell>
          <cell r="AS11">
            <v>-27.108783362118789</v>
          </cell>
          <cell r="AT11">
            <v>1.0584274819213808</v>
          </cell>
          <cell r="AU11">
            <v>1.0668057173097489</v>
          </cell>
          <cell r="AV11">
            <v>0.45617494837657491</v>
          </cell>
          <cell r="AW11">
            <v>0.11466702855434419</v>
          </cell>
          <cell r="AX11">
            <v>197.3568281938326</v>
          </cell>
          <cell r="AY11">
            <v>1.0668057173097489</v>
          </cell>
        </row>
        <row r="12">
          <cell r="AP12" t="str">
            <v>L.Mugo.B.11</v>
          </cell>
          <cell r="AQ12">
            <v>61.764705882352942</v>
          </cell>
          <cell r="AR12">
            <v>6.1441668882588356</v>
          </cell>
          <cell r="AS12">
            <v>-28.789583561332346</v>
          </cell>
          <cell r="AT12">
            <v>1.3517970465306373</v>
          </cell>
          <cell r="AU12">
            <v>1.289336069681891</v>
          </cell>
          <cell r="AV12">
            <v>0.43149370710438661</v>
          </cell>
          <cell r="AW12">
            <v>0.18224724547262244</v>
          </cell>
          <cell r="AX12">
            <v>61.764705882352942</v>
          </cell>
          <cell r="AY12">
            <v>1.289336069681891</v>
          </cell>
        </row>
        <row r="13">
          <cell r="AP13" t="str">
            <v>L.Mugo.B.12</v>
          </cell>
          <cell r="AQ13">
            <v>197.3568281938326</v>
          </cell>
          <cell r="AR13">
            <v>9.5500636526424998</v>
          </cell>
          <cell r="AS13">
            <v>-27.483187442189319</v>
          </cell>
          <cell r="AT13">
            <v>1.2416942899320336</v>
          </cell>
          <cell r="AU13">
            <v>1.2107574727820176</v>
          </cell>
          <cell r="AV13">
            <v>0.60352307847483044</v>
          </cell>
          <cell r="AW13">
            <v>0.18727922061826258</v>
          </cell>
          <cell r="AX13">
            <v>197.3568281938326</v>
          </cell>
          <cell r="AY13">
            <v>1.2107574727820176</v>
          </cell>
        </row>
        <row r="14">
          <cell r="AP14" t="str">
            <v>L.Mugo.B.13</v>
          </cell>
          <cell r="AQ14">
            <v>61.764705882352942</v>
          </cell>
          <cell r="AR14">
            <v>-2.104937879157045</v>
          </cell>
          <cell r="AS14">
            <v>-26.906888795019455</v>
          </cell>
          <cell r="AV14">
            <v>0.48753164918127551</v>
          </cell>
          <cell r="AW14">
            <v>0.26386863901932384</v>
          </cell>
          <cell r="AX14">
            <v>61.764705882352942</v>
          </cell>
        </row>
        <row r="15">
          <cell r="AP15" t="str">
            <v>L.Mugo.B.14</v>
          </cell>
          <cell r="AQ15">
            <v>61.764705882352942</v>
          </cell>
          <cell r="AR15">
            <v>1.8022126344769982</v>
          </cell>
          <cell r="AS15">
            <v>-27.677581978846334</v>
          </cell>
          <cell r="AV15">
            <v>0.46690113536991845</v>
          </cell>
          <cell r="AW15">
            <v>0.10627186122747354</v>
          </cell>
          <cell r="AX15">
            <v>61.764705882352942</v>
          </cell>
        </row>
        <row r="16">
          <cell r="AP16" t="str">
            <v>L.Mugo.B.15</v>
          </cell>
          <cell r="AQ16">
            <v>197.3568281938326</v>
          </cell>
          <cell r="AR16">
            <v>1.6064466052560318</v>
          </cell>
          <cell r="AS16">
            <v>-25.932793054712313</v>
          </cell>
          <cell r="AV16">
            <v>0.70442715272543166</v>
          </cell>
          <cell r="AW16">
            <v>0.14521942301853627</v>
          </cell>
          <cell r="AX16">
            <v>197.3568281938326</v>
          </cell>
        </row>
        <row r="17">
          <cell r="AP17" t="str">
            <v>D.Mugo.B.16</v>
          </cell>
          <cell r="AQ17">
            <v>61.764705882352942</v>
          </cell>
          <cell r="AR17">
            <v>2.0094971205601047</v>
          </cell>
          <cell r="AS17">
            <v>-27.033685476975997</v>
          </cell>
          <cell r="AV17">
            <v>0.45800952919218491</v>
          </cell>
          <cell r="AW17">
            <v>0.37048641516951553</v>
          </cell>
          <cell r="AX17">
            <v>61.764705882352942</v>
          </cell>
        </row>
        <row r="18">
          <cell r="AP18" t="str">
            <v>D.Mugo.B.17</v>
          </cell>
          <cell r="AQ18">
            <v>61.764705882352942</v>
          </cell>
          <cell r="AR18">
            <v>-22.699701682884378</v>
          </cell>
          <cell r="AS18">
            <v>-28.716238954634306</v>
          </cell>
          <cell r="AV18" t="e">
            <v>#N/A</v>
          </cell>
          <cell r="AW18" t="e">
            <v>#N/A</v>
          </cell>
          <cell r="AX18">
            <v>61.764705882352942</v>
          </cell>
        </row>
        <row r="19">
          <cell r="AP19" t="str">
            <v>D.Mugo.B.18</v>
          </cell>
          <cell r="AQ19">
            <v>61.764705882352942</v>
          </cell>
          <cell r="AR19">
            <v>1.7115633593123676</v>
          </cell>
          <cell r="AS19">
            <v>-27.70003533271808</v>
          </cell>
          <cell r="AV19">
            <v>0.47631677399018302</v>
          </cell>
          <cell r="AW19">
            <v>0.35716955916140658</v>
          </cell>
          <cell r="AX19">
            <v>61.764705882352942</v>
          </cell>
        </row>
        <row r="20">
          <cell r="AP20" t="str">
            <v>H.Larix.B.1</v>
          </cell>
          <cell r="AQ20">
            <v>61.764705882352942</v>
          </cell>
          <cell r="AR20">
            <v>-1.4952116639961333</v>
          </cell>
          <cell r="AS20">
            <v>-28.426383859023694</v>
          </cell>
          <cell r="AT20">
            <v>0.92398928487131382</v>
          </cell>
          <cell r="AU20">
            <v>0.92398928487131382</v>
          </cell>
          <cell r="AV20">
            <v>0.50648865727452552</v>
          </cell>
          <cell r="AW20">
            <v>7.8359514656968068E-2</v>
          </cell>
          <cell r="AX20">
            <v>61.764705882352942</v>
          </cell>
          <cell r="AY20">
            <v>0.92398928487131382</v>
          </cell>
        </row>
        <row r="21">
          <cell r="AP21" t="str">
            <v>H.Larix.B.2</v>
          </cell>
          <cell r="AQ21">
            <v>61.764705882352942</v>
          </cell>
          <cell r="AR21">
            <v>8.7252389603781104</v>
          </cell>
          <cell r="AS21">
            <v>-25.834451034614965</v>
          </cell>
          <cell r="AT21">
            <v>1.9281604384644</v>
          </cell>
          <cell r="AU21">
            <v>1.9899404270089802</v>
          </cell>
          <cell r="AV21">
            <v>0.36826562985755545</v>
          </cell>
          <cell r="AW21">
            <v>0.14186069378818045</v>
          </cell>
          <cell r="AX21">
            <v>61.764705882352942</v>
          </cell>
          <cell r="AY21">
            <v>1.9899404270089802</v>
          </cell>
        </row>
        <row r="22">
          <cell r="AP22" t="str">
            <v>H.Larix.B.3</v>
          </cell>
          <cell r="AQ22">
            <v>61.764705882352942</v>
          </cell>
          <cell r="AR22">
            <v>-2.196376496700378</v>
          </cell>
          <cell r="AS22">
            <v>-26.824593310290226</v>
          </cell>
          <cell r="AT22">
            <v>1.9567115608680605</v>
          </cell>
          <cell r="AU22">
            <v>1.9878118011857602</v>
          </cell>
          <cell r="AV22">
            <v>0.57145159463261963</v>
          </cell>
          <cell r="AW22">
            <v>0.21573518491911314</v>
          </cell>
          <cell r="AX22">
            <v>61.764705882352942</v>
          </cell>
          <cell r="AY22">
            <v>1.9878118011857602</v>
          </cell>
        </row>
        <row r="23">
          <cell r="AP23" t="str">
            <v>H.Larix.B.4</v>
          </cell>
          <cell r="AQ23">
            <v>61.764705882352942</v>
          </cell>
          <cell r="AR23">
            <v>1.9140014386038631</v>
          </cell>
          <cell r="AS23">
            <v>-27.178631294830264</v>
          </cell>
          <cell r="AT23">
            <v>1.8012888250402168</v>
          </cell>
          <cell r="AU23">
            <v>1.7661304882150204</v>
          </cell>
          <cell r="AV23">
            <v>0.37506360314787673</v>
          </cell>
          <cell r="AW23">
            <v>0.15360168708284233</v>
          </cell>
          <cell r="AX23">
            <v>61.764705882352942</v>
          </cell>
          <cell r="AY23">
            <v>1.7661304882150204</v>
          </cell>
        </row>
        <row r="24">
          <cell r="AP24" t="str">
            <v>H.Larix.B.5</v>
          </cell>
          <cell r="AQ24">
            <v>61.764705882352942</v>
          </cell>
          <cell r="AR24">
            <v>1.5117419980806348E-2</v>
          </cell>
          <cell r="AS24">
            <v>-28.086255041856344</v>
          </cell>
          <cell r="AT24">
            <v>1.8629470511951396</v>
          </cell>
          <cell r="AU24">
            <v>1.8051097180167852</v>
          </cell>
          <cell r="AV24">
            <v>0.28662137840305041</v>
          </cell>
          <cell r="AW24">
            <v>0.19779897282215883</v>
          </cell>
          <cell r="AX24">
            <v>61.764705882352942</v>
          </cell>
          <cell r="AY24">
            <v>1.8051097180167852</v>
          </cell>
        </row>
        <row r="25">
          <cell r="AP25" t="str">
            <v>M.Larix.B.6</v>
          </cell>
          <cell r="AQ25">
            <v>61.764705882352942</v>
          </cell>
          <cell r="AR25">
            <v>-8.4142608855535403</v>
          </cell>
          <cell r="AS25">
            <v>-29.277912060985962</v>
          </cell>
          <cell r="AT25">
            <v>0.93600032036872949</v>
          </cell>
          <cell r="AU25">
            <v>0.88574030975379447</v>
          </cell>
          <cell r="AV25">
            <v>0.2271227880629923</v>
          </cell>
          <cell r="AW25">
            <v>9.9366167828848384E-2</v>
          </cell>
          <cell r="AX25">
            <v>61.764705882352942</v>
          </cell>
          <cell r="AY25">
            <v>0.88574030975379447</v>
          </cell>
        </row>
        <row r="26">
          <cell r="AP26" t="str">
            <v>M.Larix.B.7</v>
          </cell>
          <cell r="AQ26">
            <v>61.764705882352942</v>
          </cell>
          <cell r="AR26">
            <v>0.41717267476656439</v>
          </cell>
          <cell r="AS26">
            <v>-27.770562783465561</v>
          </cell>
          <cell r="AT26">
            <v>1.1016828939626431</v>
          </cell>
          <cell r="AU26">
            <v>1.0181560307704325</v>
          </cell>
          <cell r="AV26">
            <v>0.39486599754166135</v>
          </cell>
          <cell r="AW26">
            <v>0.10655865188085026</v>
          </cell>
          <cell r="AX26">
            <v>61.764705882352942</v>
          </cell>
          <cell r="AY26">
            <v>1.0181560307704325</v>
          </cell>
        </row>
        <row r="27">
          <cell r="AP27" t="str">
            <v>M.Larix.B.8</v>
          </cell>
          <cell r="AQ27">
            <v>61.764705882352942</v>
          </cell>
          <cell r="AR27">
            <v>-11.519828858547585</v>
          </cell>
          <cell r="AS27">
            <v>-28.187333347829149</v>
          </cell>
          <cell r="AT27">
            <v>1.2273077887610093</v>
          </cell>
          <cell r="AU27">
            <v>1.1432348347398067</v>
          </cell>
          <cell r="AV27">
            <v>0.3233028375294113</v>
          </cell>
          <cell r="AW27">
            <v>0.11444220166832372</v>
          </cell>
          <cell r="AX27">
            <v>61.764705882352942</v>
          </cell>
          <cell r="AY27">
            <v>1.1432348347398067</v>
          </cell>
        </row>
        <row r="28">
          <cell r="AP28" t="str">
            <v>M.Larix.B.9</v>
          </cell>
          <cell r="AQ28">
            <v>197.3568281938326</v>
          </cell>
          <cell r="AR28">
            <v>8.0339660397590382</v>
          </cell>
          <cell r="AS28">
            <v>-26.717553350639442</v>
          </cell>
          <cell r="AT28">
            <v>0.90838176463184039</v>
          </cell>
          <cell r="AU28">
            <v>0.88505132969072864</v>
          </cell>
          <cell r="AV28">
            <v>0.58455373582042225</v>
          </cell>
          <cell r="AW28">
            <v>0.13368421504167108</v>
          </cell>
          <cell r="AX28">
            <v>197.3568281938326</v>
          </cell>
          <cell r="AY28">
            <v>0.88505132969072864</v>
          </cell>
        </row>
        <row r="29">
          <cell r="AP29" t="str">
            <v>M.Larix.B.10</v>
          </cell>
          <cell r="AQ29">
            <v>61.764705882352942</v>
          </cell>
          <cell r="AR29">
            <v>6.1422839929327813</v>
          </cell>
          <cell r="AS29">
            <v>-30.705788603062079</v>
          </cell>
          <cell r="AT29">
            <v>1.3523583379199757</v>
          </cell>
          <cell r="AU29">
            <v>1.3207453872492243</v>
          </cell>
          <cell r="AV29">
            <v>0.41712666076156885</v>
          </cell>
          <cell r="AW29">
            <v>0.16847266031054997</v>
          </cell>
          <cell r="AX29">
            <v>61.764705882352942</v>
          </cell>
          <cell r="AY29">
            <v>1.3207453872492243</v>
          </cell>
        </row>
        <row r="30">
          <cell r="AP30" t="str">
            <v>L.Larix.B.11</v>
          </cell>
          <cell r="AQ30">
            <v>61.764705882352942</v>
          </cell>
          <cell r="AR30">
            <v>7.6924420883646754</v>
          </cell>
          <cell r="AS30">
            <v>-29.22561507535902</v>
          </cell>
          <cell r="AT30">
            <v>1.2074742020198821</v>
          </cell>
          <cell r="AU30">
            <v>1.1318769109734566</v>
          </cell>
          <cell r="AV30">
            <v>0.30827828373886323</v>
          </cell>
          <cell r="AW30">
            <v>0.23082524333314269</v>
          </cell>
          <cell r="AX30">
            <v>61.764705882352942</v>
          </cell>
          <cell r="AY30">
            <v>1.1318769109734566</v>
          </cell>
        </row>
        <row r="31">
          <cell r="AP31" t="str">
            <v>L.Larix.B.12</v>
          </cell>
          <cell r="AQ31">
            <v>61.764705882352942</v>
          </cell>
          <cell r="AR31">
            <v>-6.8035144260823897</v>
          </cell>
          <cell r="AS31">
            <v>-27.994502310491036</v>
          </cell>
          <cell r="AT31">
            <v>1.4759078052971017</v>
          </cell>
          <cell r="AU31">
            <v>1.3867808559046317</v>
          </cell>
          <cell r="AV31">
            <v>0.45230978640197333</v>
          </cell>
          <cell r="AW31">
            <v>0.1681253812289186</v>
          </cell>
          <cell r="AX31">
            <v>61.764705882352942</v>
          </cell>
          <cell r="AY31">
            <v>1.3867808559046317</v>
          </cell>
        </row>
        <row r="32">
          <cell r="AP32" t="str">
            <v>L.Larix.B.13</v>
          </cell>
          <cell r="AQ32">
            <v>61.764705882352942</v>
          </cell>
          <cell r="AR32">
            <v>5.4423115643437994</v>
          </cell>
          <cell r="AS32">
            <v>-30.06574898675332</v>
          </cell>
          <cell r="AT32">
            <v>1.2622947148861012</v>
          </cell>
          <cell r="AU32">
            <v>1.2039692723463742</v>
          </cell>
          <cell r="AV32">
            <v>0.52097004148288661</v>
          </cell>
          <cell r="AW32">
            <v>0.20849990097414481</v>
          </cell>
          <cell r="AX32">
            <v>61.764705882352942</v>
          </cell>
          <cell r="AY32">
            <v>1.2039692723463742</v>
          </cell>
        </row>
        <row r="33">
          <cell r="AP33" t="str">
            <v>L.Larix.B.14</v>
          </cell>
          <cell r="AQ33">
            <v>61.764705882352942</v>
          </cell>
          <cell r="AR33">
            <v>10.621924460660537</v>
          </cell>
          <cell r="AS33">
            <v>-29.39854358904104</v>
          </cell>
          <cell r="AV33">
            <v>0.23565471557316925</v>
          </cell>
          <cell r="AW33">
            <v>7.0891272216962731E-2</v>
          </cell>
          <cell r="AX33">
            <v>61.764705882352942</v>
          </cell>
        </row>
        <row r="34">
          <cell r="AP34" t="str">
            <v>L.Larix.B.15</v>
          </cell>
          <cell r="AQ34">
            <v>61.764705882352942</v>
          </cell>
          <cell r="AR34">
            <v>-5.4110540850633928</v>
          </cell>
          <cell r="AS34">
            <v>-28.57039799409085</v>
          </cell>
          <cell r="AV34">
            <v>0.30050853433122604</v>
          </cell>
          <cell r="AW34">
            <v>0.10901005780469948</v>
          </cell>
          <cell r="AX34">
            <v>61.764705882352942</v>
          </cell>
        </row>
        <row r="35">
          <cell r="AP35" t="str">
            <v>D.Larix.B.16</v>
          </cell>
          <cell r="AQ35">
            <v>61.764705882352942</v>
          </cell>
          <cell r="AR35">
            <v>-1.1095384586682742</v>
          </cell>
          <cell r="AS35">
            <v>-26.684458594803402</v>
          </cell>
          <cell r="AV35">
            <v>0.29266128806012159</v>
          </cell>
          <cell r="AW35">
            <v>0.28843260540677351</v>
          </cell>
          <cell r="AX35">
            <v>61.764705882352942</v>
          </cell>
        </row>
        <row r="36">
          <cell r="AP36" t="str">
            <v>D.Larix.B.17</v>
          </cell>
          <cell r="AQ36">
            <v>61.764705882352942</v>
          </cell>
          <cell r="AR36">
            <v>0.70250699659646521</v>
          </cell>
          <cell r="AS36">
            <v>-29.057356199596537</v>
          </cell>
          <cell r="AV36">
            <v>0.26435285764960892</v>
          </cell>
          <cell r="AW36">
            <v>0.34771032502495763</v>
          </cell>
          <cell r="AX36">
            <v>61.764705882352942</v>
          </cell>
        </row>
        <row r="37">
          <cell r="AP37" t="str">
            <v>D.Larix.B.18</v>
          </cell>
          <cell r="AQ37">
            <v>61.764705882352942</v>
          </cell>
          <cell r="AR37">
            <v>1.0055910021143131</v>
          </cell>
          <cell r="AS37">
            <v>-27.088672658024585</v>
          </cell>
          <cell r="AV37">
            <v>0.30986871371995051</v>
          </cell>
          <cell r="AW37">
            <v>0.44782979947335572</v>
          </cell>
          <cell r="AX37">
            <v>61.764705882352942</v>
          </cell>
        </row>
        <row r="38">
          <cell r="AP38" t="str">
            <v>H.Mugo.R.1.1_2</v>
          </cell>
          <cell r="AQ38">
            <v>61.764705882352942</v>
          </cell>
          <cell r="AR38">
            <v>5.6359094337771278</v>
          </cell>
          <cell r="AS38">
            <v>-26.997894418670906</v>
          </cell>
          <cell r="AT38">
            <v>0.98013692413704812</v>
          </cell>
          <cell r="AU38">
            <v>0.99336290004891403</v>
          </cell>
          <cell r="AV38">
            <v>0.39546637612601654</v>
          </cell>
          <cell r="AW38">
            <v>0.13859688780851931</v>
          </cell>
          <cell r="AX38">
            <v>61.764705882352942</v>
          </cell>
          <cell r="AY38">
            <v>0.99336290004891403</v>
          </cell>
        </row>
        <row r="39">
          <cell r="AP39" t="str">
            <v>H.Mugo.R.2.1_2</v>
          </cell>
          <cell r="AQ39">
            <v>61.764705882352942</v>
          </cell>
          <cell r="AR39">
            <v>3.2190611102394477</v>
          </cell>
          <cell r="AS39">
            <v>-26.811737285594173</v>
          </cell>
          <cell r="AT39">
            <v>1.4750210364793808</v>
          </cell>
          <cell r="AU39">
            <v>1.5174885774131908</v>
          </cell>
          <cell r="AV39">
            <v>0.5254380966887251</v>
          </cell>
          <cell r="AW39">
            <v>0.18925320273042645</v>
          </cell>
          <cell r="AX39">
            <v>61.764705882352942</v>
          </cell>
          <cell r="AY39">
            <v>1.5174885774131908</v>
          </cell>
        </row>
        <row r="40">
          <cell r="AP40" t="str">
            <v>H.Mugo.R.3.1_2</v>
          </cell>
          <cell r="AQ40">
            <v>197.3568281938326</v>
          </cell>
          <cell r="AR40">
            <v>-8.7583182827813797</v>
          </cell>
          <cell r="AS40">
            <v>-27.989005238625118</v>
          </cell>
          <cell r="AT40">
            <v>0.96883313928092718</v>
          </cell>
          <cell r="AU40">
            <v>0.96274130313382744</v>
          </cell>
          <cell r="AV40">
            <v>0.71211598185057556</v>
          </cell>
          <cell r="AW40">
            <v>0.15069767136699322</v>
          </cell>
          <cell r="AX40">
            <v>197.3568281938326</v>
          </cell>
          <cell r="AY40">
            <v>0.96274130313382744</v>
          </cell>
        </row>
        <row r="41">
          <cell r="AP41" t="str">
            <v>H.Mugo.R.4.1_2</v>
          </cell>
          <cell r="AQ41">
            <v>61.764705882352942</v>
          </cell>
          <cell r="AR41">
            <v>3.4267278677022861</v>
          </cell>
          <cell r="AS41">
            <v>-26.724689361288124</v>
          </cell>
          <cell r="AT41">
            <v>1.5085559761632177</v>
          </cell>
          <cell r="AU41">
            <v>1.5816369068203553</v>
          </cell>
          <cell r="AV41">
            <v>0.41857962028309509</v>
          </cell>
          <cell r="AW41">
            <v>0.20737290104716719</v>
          </cell>
          <cell r="AX41">
            <v>61.764705882352942</v>
          </cell>
          <cell r="AY41">
            <v>1.5816369068203553</v>
          </cell>
        </row>
        <row r="42">
          <cell r="AP42" t="str">
            <v>H.Mugo.R.5.1_2</v>
          </cell>
          <cell r="AQ42">
            <v>61.764705882352942</v>
          </cell>
          <cell r="AR42">
            <v>20.915257681287677</v>
          </cell>
          <cell r="AS42">
            <v>-27.90787950122462</v>
          </cell>
          <cell r="AT42">
            <v>0.95252070336310091</v>
          </cell>
          <cell r="AU42">
            <v>0.9908218107025496</v>
          </cell>
          <cell r="AV42">
            <v>0.31344172478139365</v>
          </cell>
          <cell r="AW42">
            <v>0.12585776030513524</v>
          </cell>
          <cell r="AX42">
            <v>61.764705882352942</v>
          </cell>
          <cell r="AY42">
            <v>0.9908218107025496</v>
          </cell>
        </row>
        <row r="43">
          <cell r="AP43" t="str">
            <v>M.Mugo.R.6.1_2</v>
          </cell>
          <cell r="AQ43">
            <v>61.764705882352942</v>
          </cell>
          <cell r="AR43">
            <v>14.110574953432229</v>
          </cell>
          <cell r="AS43">
            <v>-28.164065923024559</v>
          </cell>
          <cell r="AT43">
            <v>0.99003392509048682</v>
          </cell>
          <cell r="AU43">
            <v>1.0371773279961836</v>
          </cell>
          <cell r="AV43" t="e">
            <v>#N/A</v>
          </cell>
          <cell r="AW43" t="e">
            <v>#N/A</v>
          </cell>
          <cell r="AX43">
            <v>61.764705882352942</v>
          </cell>
          <cell r="AY43">
            <v>1.0371773279961836</v>
          </cell>
        </row>
        <row r="44">
          <cell r="AP44" t="str">
            <v>M.Mugo.R.7.1_2</v>
          </cell>
          <cell r="AQ44">
            <v>61.764705882352942</v>
          </cell>
          <cell r="AR44">
            <v>6.4977661818459058</v>
          </cell>
          <cell r="AS44">
            <v>-26.194720381089425</v>
          </cell>
          <cell r="AT44">
            <v>0.66987446995206512</v>
          </cell>
          <cell r="AU44">
            <v>0.70788549598273454</v>
          </cell>
          <cell r="AV44">
            <v>0.27904744737695858</v>
          </cell>
          <cell r="AW44">
            <v>0.12538261142245696</v>
          </cell>
          <cell r="AX44">
            <v>61.764705882352942</v>
          </cell>
          <cell r="AY44">
            <v>0.70788549598273454</v>
          </cell>
        </row>
        <row r="45">
          <cell r="AP45" t="str">
            <v>M.Mugo.R.8.1_2</v>
          </cell>
          <cell r="AQ45">
            <v>197.3568281938326</v>
          </cell>
          <cell r="AR45">
            <v>5.8769494643805675</v>
          </cell>
          <cell r="AS45">
            <v>-29.007209323887615</v>
          </cell>
          <cell r="AT45">
            <v>1.4139714622716846</v>
          </cell>
          <cell r="AU45">
            <v>1.3809182330843697</v>
          </cell>
          <cell r="AV45" t="e">
            <v>#N/A</v>
          </cell>
          <cell r="AW45" t="e">
            <v>#N/A</v>
          </cell>
          <cell r="AX45">
            <v>197.3568281938326</v>
          </cell>
          <cell r="AY45">
            <v>1.3809182330843697</v>
          </cell>
        </row>
        <row r="46">
          <cell r="AP46" t="str">
            <v>M.Mugo.R.9.1_2</v>
          </cell>
          <cell r="AQ46">
            <v>61.764705882352942</v>
          </cell>
          <cell r="AR46">
            <v>10.518789972307566</v>
          </cell>
          <cell r="AS46">
            <v>-27.096633568438033</v>
          </cell>
          <cell r="AT46">
            <v>0.79826428567068697</v>
          </cell>
          <cell r="AU46">
            <v>0.804583137176069</v>
          </cell>
          <cell r="AV46">
            <v>0.27192104827319902</v>
          </cell>
          <cell r="AW46">
            <v>0.12844901192190955</v>
          </cell>
          <cell r="AX46">
            <v>61.764705882352942</v>
          </cell>
          <cell r="AY46">
            <v>0.804583137176069</v>
          </cell>
        </row>
        <row r="47">
          <cell r="AP47" t="str">
            <v>M.Mugo.R.10.1_2</v>
          </cell>
          <cell r="AQ47">
            <v>61.764705882352942</v>
          </cell>
          <cell r="AR47">
            <v>6.0484905535863733</v>
          </cell>
          <cell r="AS47">
            <v>-26.739720005746335</v>
          </cell>
          <cell r="AT47">
            <v>0.93414336252101116</v>
          </cell>
          <cell r="AU47">
            <v>0.92680700047242803</v>
          </cell>
          <cell r="AV47">
            <v>0.4539909650579928</v>
          </cell>
          <cell r="AW47">
            <v>0.14035487959755252</v>
          </cell>
          <cell r="AX47">
            <v>61.764705882352942</v>
          </cell>
          <cell r="AY47">
            <v>0.92680700047242803</v>
          </cell>
        </row>
        <row r="48">
          <cell r="AP48" t="str">
            <v>L.Mugo.R.11.1_2</v>
          </cell>
          <cell r="AQ48">
            <v>61.764705882352942</v>
          </cell>
          <cell r="AR48">
            <v>-14.419115891460287</v>
          </cell>
          <cell r="AS48">
            <v>0.23064830680029924</v>
          </cell>
          <cell r="AU48">
            <v>0</v>
          </cell>
          <cell r="AV48" t="e">
            <v>#N/A</v>
          </cell>
          <cell r="AW48" t="e">
            <v>#N/A</v>
          </cell>
          <cell r="AX48">
            <v>61.764705882352942</v>
          </cell>
          <cell r="AY48">
            <v>0</v>
          </cell>
        </row>
        <row r="49">
          <cell r="AP49" t="str">
            <v>L.Mugo.R.12.1_2</v>
          </cell>
          <cell r="AQ49">
            <v>197.3568281938326</v>
          </cell>
          <cell r="AR49">
            <v>1.9730858649353522</v>
          </cell>
          <cell r="AS49">
            <v>-27.320383086639215</v>
          </cell>
          <cell r="AT49">
            <v>1.1754731256050261</v>
          </cell>
          <cell r="AU49">
            <v>1.1479950727158039</v>
          </cell>
          <cell r="AV49">
            <v>1.2137701662608467</v>
          </cell>
          <cell r="AW49">
            <v>0.18197501853422973</v>
          </cell>
          <cell r="AX49">
            <v>197.3568281938326</v>
          </cell>
          <cell r="AY49">
            <v>1.1479950727158039</v>
          </cell>
        </row>
        <row r="50">
          <cell r="AP50" t="str">
            <v>L.Mugo.R.13.1_2</v>
          </cell>
          <cell r="AQ50">
            <v>61.764705882352942</v>
          </cell>
          <cell r="AR50">
            <v>8.7220439487174595</v>
          </cell>
          <cell r="AS50">
            <v>-27.399880032088529</v>
          </cell>
          <cell r="AV50">
            <v>0.29170775299393664</v>
          </cell>
          <cell r="AW50">
            <v>0.1097481461467579</v>
          </cell>
          <cell r="AX50">
            <v>61.764705882352942</v>
          </cell>
        </row>
        <row r="51">
          <cell r="AP51" t="str">
            <v>L.Mugo.R.14.1_2</v>
          </cell>
          <cell r="AQ51">
            <v>61.764705882352942</v>
          </cell>
          <cell r="AR51">
            <v>8.8356432946908132</v>
          </cell>
          <cell r="AS51">
            <v>-27.637843258290292</v>
          </cell>
          <cell r="AV51">
            <v>0.23156640895278299</v>
          </cell>
          <cell r="AW51">
            <v>0.11105317185871344</v>
          </cell>
          <cell r="AX51">
            <v>61.764705882352942</v>
          </cell>
        </row>
        <row r="52">
          <cell r="AP52" t="str">
            <v>L.Mugo.R.15.1_2</v>
          </cell>
          <cell r="AQ52">
            <v>61.764705882352942</v>
          </cell>
          <cell r="AR52">
            <v>1.102611182522079</v>
          </cell>
          <cell r="AS52">
            <v>-26.177159433427626</v>
          </cell>
          <cell r="AV52">
            <v>0.28540058061718854</v>
          </cell>
          <cell r="AW52">
            <v>9.4362114423431551E-2</v>
          </cell>
          <cell r="AX52">
            <v>61.764705882352942</v>
          </cell>
        </row>
        <row r="53">
          <cell r="AP53" t="str">
            <v>D.Mugo.R.16.1_2</v>
          </cell>
          <cell r="AQ53">
            <v>197.3568281938326</v>
          </cell>
          <cell r="AR53">
            <v>3.3742466203321331</v>
          </cell>
          <cell r="AS53">
            <v>-28.371878888350718</v>
          </cell>
          <cell r="AV53">
            <v>0.38663066929929696</v>
          </cell>
          <cell r="AW53">
            <v>0.15985943336700831</v>
          </cell>
          <cell r="AX53">
            <v>197.3568281938326</v>
          </cell>
        </row>
        <row r="54">
          <cell r="AP54" t="str">
            <v>D.Mugo.R.17.1_2</v>
          </cell>
          <cell r="AQ54">
            <v>61.764705882352942</v>
          </cell>
          <cell r="AR54">
            <v>4.5218376045695221</v>
          </cell>
          <cell r="AS54">
            <v>-26.672070861331644</v>
          </cell>
          <cell r="AV54">
            <v>0.30326256650413785</v>
          </cell>
          <cell r="AW54">
            <v>0.13801769160979357</v>
          </cell>
          <cell r="AX54">
            <v>61.764705882352942</v>
          </cell>
        </row>
        <row r="55">
          <cell r="AP55" t="str">
            <v>D.Mugo.R.18.1_2</v>
          </cell>
          <cell r="AQ55">
            <v>61.764705882352942</v>
          </cell>
          <cell r="AR55">
            <v>-2.8093340107053595</v>
          </cell>
          <cell r="AS55">
            <v>-27.544161788612101</v>
          </cell>
          <cell r="AV55">
            <v>0.47179643230323526</v>
          </cell>
          <cell r="AW55">
            <v>0.21599320085246959</v>
          </cell>
          <cell r="AX55">
            <v>61.764705882352942</v>
          </cell>
        </row>
        <row r="56">
          <cell r="AP56" t="str">
            <v>H.Larix.R.1.1_2</v>
          </cell>
          <cell r="AQ56">
            <v>61.764705882352942</v>
          </cell>
          <cell r="AR56">
            <v>0.81448820279568479</v>
          </cell>
          <cell r="AS56">
            <v>-28.156193698698356</v>
          </cell>
          <cell r="AT56">
            <v>1.5863647369926084</v>
          </cell>
          <cell r="AU56">
            <v>1.634613605241076</v>
          </cell>
          <cell r="AV56">
            <v>0.51524642880341776</v>
          </cell>
          <cell r="AW56">
            <v>0.2290670057447606</v>
          </cell>
          <cell r="AX56">
            <v>61.764705882352942</v>
          </cell>
        </row>
        <row r="57">
          <cell r="AP57" t="str">
            <v>H.Larix.R.2.1_2</v>
          </cell>
          <cell r="AQ57">
            <v>61.764705882352942</v>
          </cell>
          <cell r="AR57">
            <v>2.0240188922962767</v>
          </cell>
          <cell r="AS57">
            <v>-27.375365928430668</v>
          </cell>
          <cell r="AT57">
            <v>1.0619232563492458</v>
          </cell>
          <cell r="AX57">
            <v>61.764705882352942</v>
          </cell>
        </row>
        <row r="58">
          <cell r="AP58" t="str">
            <v>H.Larix.R.3.1_2</v>
          </cell>
          <cell r="AQ58">
            <v>61.764705882352942</v>
          </cell>
          <cell r="AR58">
            <v>12.173460058762011</v>
          </cell>
          <cell r="AS58">
            <v>-28.311055716566795</v>
          </cell>
          <cell r="AT58">
            <v>1.2723479662283343</v>
          </cell>
          <cell r="AU58">
            <v>1.3583978404154449</v>
          </cell>
          <cell r="AV58">
            <v>0.31355129032469248</v>
          </cell>
          <cell r="AW58">
            <v>0.174730135583469</v>
          </cell>
          <cell r="AX58">
            <v>61.764705882352942</v>
          </cell>
          <cell r="AY58">
            <v>1.3583978404154449</v>
          </cell>
        </row>
        <row r="59">
          <cell r="AP59" t="str">
            <v>H.Larix.R.4.1_2</v>
          </cell>
          <cell r="AQ59">
            <v>61.764705882352942</v>
          </cell>
          <cell r="AR59">
            <v>0.21721234915538526</v>
          </cell>
          <cell r="AS59">
            <v>-28.588999919855834</v>
          </cell>
          <cell r="AT59">
            <v>1.1633576527784277</v>
          </cell>
          <cell r="AU59">
            <v>1.2187543792525701</v>
          </cell>
          <cell r="AV59">
            <v>0.33103603491179612</v>
          </cell>
          <cell r="AW59">
            <v>0.14545318852536682</v>
          </cell>
          <cell r="AX59">
            <v>61.764705882352942</v>
          </cell>
          <cell r="AY59">
            <v>1.2187543792525701</v>
          </cell>
        </row>
        <row r="60">
          <cell r="AP60" t="str">
            <v>H.Larix.R.5.1_2</v>
          </cell>
          <cell r="AQ60">
            <v>61.764705882352942</v>
          </cell>
          <cell r="AR60">
            <v>-2.8961257477137896</v>
          </cell>
          <cell r="AS60">
            <v>-28.754402219443371</v>
          </cell>
          <cell r="AT60">
            <v>1.0446674675535845</v>
          </cell>
          <cell r="AU60">
            <v>1.1456224721350812</v>
          </cell>
          <cell r="AV60">
            <v>0.44846028279271888</v>
          </cell>
          <cell r="AW60">
            <v>0.1351318684989416</v>
          </cell>
          <cell r="AX60">
            <v>61.764705882352942</v>
          </cell>
          <cell r="AY60">
            <v>1.1456224721350812</v>
          </cell>
        </row>
        <row r="61">
          <cell r="AP61" t="str">
            <v>M.Larix.R.6.1_2</v>
          </cell>
          <cell r="AQ61">
            <v>197.3568281938326</v>
          </cell>
          <cell r="AR61">
            <v>5.8574635995214113</v>
          </cell>
          <cell r="AS61">
            <v>-28.064234747210747</v>
          </cell>
          <cell r="AT61">
            <v>0.81488599914376381</v>
          </cell>
          <cell r="AU61">
            <v>0.82653350726296448</v>
          </cell>
          <cell r="AV61">
            <v>0.40701366776199427</v>
          </cell>
          <cell r="AW61">
            <v>0.15082824856817889</v>
          </cell>
          <cell r="AX61">
            <v>197.3568281938326</v>
          </cell>
          <cell r="AY61">
            <v>0.82653350726296448</v>
          </cell>
        </row>
        <row r="62">
          <cell r="AP62" t="str">
            <v>M.Larix.R.7.1_2</v>
          </cell>
          <cell r="AQ62">
            <v>83.848797250859107</v>
          </cell>
          <cell r="AR62">
            <v>6.4639009073081066</v>
          </cell>
          <cell r="AS62">
            <v>-27.945974109174124</v>
          </cell>
          <cell r="AT62">
            <v>1.1900497865762505</v>
          </cell>
          <cell r="AU62">
            <v>1.2252783786297026</v>
          </cell>
          <cell r="AV62">
            <v>0.56837001235193574</v>
          </cell>
          <cell r="AW62">
            <v>0.19320703190153299</v>
          </cell>
          <cell r="AX62">
            <v>83.848797250859107</v>
          </cell>
          <cell r="AY62">
            <v>1.2252783786297026</v>
          </cell>
        </row>
        <row r="63">
          <cell r="AP63" t="str">
            <v>M.Larix.R.8.1_2</v>
          </cell>
          <cell r="AQ63">
            <v>61.764705882352942</v>
          </cell>
          <cell r="AR63">
            <v>6.0451942808616552</v>
          </cell>
          <cell r="AS63">
            <v>-27.493727560861277</v>
          </cell>
          <cell r="AT63">
            <v>1.4377635129438022</v>
          </cell>
          <cell r="AU63">
            <v>1.4491444732363139</v>
          </cell>
          <cell r="AV63">
            <v>0.49757996883112554</v>
          </cell>
          <cell r="AW63">
            <v>0.2203917375421299</v>
          </cell>
          <cell r="AX63">
            <v>61.764705882352942</v>
          </cell>
          <cell r="AY63">
            <v>1.4491444732363139</v>
          </cell>
        </row>
        <row r="64">
          <cell r="AP64" t="str">
            <v>M.Larix.R.9.1_2</v>
          </cell>
          <cell r="AQ64">
            <v>61.764705882352942</v>
          </cell>
          <cell r="AR64">
            <v>2.430949651936428</v>
          </cell>
          <cell r="AS64">
            <v>-27.616161081667109</v>
          </cell>
          <cell r="AT64">
            <v>1.29111025641879</v>
          </cell>
          <cell r="AX64">
            <v>61.764705882352942</v>
          </cell>
        </row>
        <row r="65">
          <cell r="AP65" t="str">
            <v>M.Larix.R.10.1_2</v>
          </cell>
          <cell r="AQ65">
            <v>61.764705882352942</v>
          </cell>
          <cell r="AR65">
            <v>11.912793393229521</v>
          </cell>
          <cell r="AS65">
            <v>-28.893525951459473</v>
          </cell>
          <cell r="AT65">
            <v>0.97879585387977908</v>
          </cell>
          <cell r="AU65">
            <v>0.97879585387977908</v>
          </cell>
          <cell r="AV65">
            <v>0.28097154710525302</v>
          </cell>
          <cell r="AW65">
            <v>0.14318281905526528</v>
          </cell>
          <cell r="AX65">
            <v>61.764705882352942</v>
          </cell>
          <cell r="AY65">
            <v>0.97879585387977908</v>
          </cell>
        </row>
        <row r="66">
          <cell r="AP66" t="str">
            <v>L.Larix.R.11.1_2</v>
          </cell>
          <cell r="AQ66">
            <v>197.3568281938326</v>
          </cell>
          <cell r="AR66">
            <v>9.9810173730514062</v>
          </cell>
          <cell r="AS66">
            <v>-28.028115432228699</v>
          </cell>
          <cell r="AT66">
            <v>0.8837668863595961</v>
          </cell>
          <cell r="AU66">
            <v>0.86856920226571732</v>
          </cell>
          <cell r="AV66" t="e">
            <v>#N/A</v>
          </cell>
          <cell r="AW66" t="e">
            <v>#N/A</v>
          </cell>
          <cell r="AX66">
            <v>197.3568281938326</v>
          </cell>
          <cell r="AY66">
            <v>0.86856920226571732</v>
          </cell>
        </row>
        <row r="67">
          <cell r="AP67" t="str">
            <v>L.Larix.R.12.1_2</v>
          </cell>
          <cell r="AQ67">
            <v>197.3568281938326</v>
          </cell>
          <cell r="AR67">
            <v>-0.23963764117860326</v>
          </cell>
          <cell r="AS67">
            <v>-27.41508426518639</v>
          </cell>
          <cell r="AT67">
            <v>1.0976242823924356</v>
          </cell>
          <cell r="AU67">
            <v>1.0855748885517624</v>
          </cell>
          <cell r="AV67">
            <v>0.52346662158850632</v>
          </cell>
          <cell r="AW67">
            <v>0.26393431162554815</v>
          </cell>
          <cell r="AX67">
            <v>197.3568281938326</v>
          </cell>
          <cell r="AY67">
            <v>1.0855748885517624</v>
          </cell>
        </row>
        <row r="68">
          <cell r="AP68" t="str">
            <v>L.Larix.R.13.1_2</v>
          </cell>
          <cell r="AQ68">
            <v>66.666666666666671</v>
          </cell>
          <cell r="AR68">
            <v>8.675853988615092</v>
          </cell>
          <cell r="AS68">
            <v>-28.526209787158535</v>
          </cell>
          <cell r="AT68">
            <v>0.98590193378669422</v>
          </cell>
          <cell r="AU68">
            <v>1.0207051744198059</v>
          </cell>
          <cell r="AV68">
            <v>0.37684988534337238</v>
          </cell>
          <cell r="AW68">
            <v>0.14869811715594619</v>
          </cell>
          <cell r="AX68">
            <v>66.666666666666671</v>
          </cell>
          <cell r="AY68">
            <v>1.0207051744198059</v>
          </cell>
        </row>
        <row r="69">
          <cell r="AP69" t="str">
            <v>L.Larix.R.14.1_2</v>
          </cell>
          <cell r="AQ69">
            <v>61.764705882352942</v>
          </cell>
          <cell r="AR69">
            <v>12.627066521134624</v>
          </cell>
          <cell r="AS69">
            <v>-28.42927587743878</v>
          </cell>
          <cell r="AV69">
            <v>0.47224284706175113</v>
          </cell>
          <cell r="AW69">
            <v>0.1929342428940706</v>
          </cell>
          <cell r="AX69">
            <v>61.764705882352942</v>
          </cell>
        </row>
        <row r="70">
          <cell r="AP70" t="str">
            <v>L.Larix.R.15.1_2</v>
          </cell>
          <cell r="AQ70">
            <v>61.764705882352942</v>
          </cell>
          <cell r="AR70">
            <v>7.0217527819449597</v>
          </cell>
          <cell r="AS70">
            <v>-28.342530308763948</v>
          </cell>
          <cell r="AV70">
            <v>0.35844643055272185</v>
          </cell>
          <cell r="AW70">
            <v>0.14695965086768248</v>
          </cell>
          <cell r="AX70">
            <v>61.764705882352942</v>
          </cell>
        </row>
        <row r="71">
          <cell r="AP71" t="str">
            <v>D.Larix.R.16.1_2</v>
          </cell>
          <cell r="AQ71">
            <v>61.764705882352942</v>
          </cell>
          <cell r="AR71">
            <v>4.8196807698447568</v>
          </cell>
          <cell r="AS71">
            <v>-27.642858163164902</v>
          </cell>
          <cell r="AV71">
            <v>0.46657665615121968</v>
          </cell>
          <cell r="AW71">
            <v>0.14341386111711979</v>
          </cell>
          <cell r="AX71">
            <v>61.764705882352942</v>
          </cell>
        </row>
        <row r="72">
          <cell r="AP72" t="str">
            <v>D.Larix.R.17.1_2</v>
          </cell>
          <cell r="AQ72">
            <v>197.3568281938326</v>
          </cell>
          <cell r="AR72">
            <v>-4.8199116985517891</v>
          </cell>
          <cell r="AS72">
            <v>-26.933225321564496</v>
          </cell>
          <cell r="AV72">
            <v>0.42028759567331669</v>
          </cell>
          <cell r="AW72">
            <v>0.16146015098653593</v>
          </cell>
          <cell r="AX72">
            <v>197.3568281938326</v>
          </cell>
        </row>
        <row r="73">
          <cell r="AP73" t="str">
            <v>D.Larix.R.18.1_2</v>
          </cell>
          <cell r="AQ73">
            <v>61.764705882352942</v>
          </cell>
          <cell r="AR73">
            <v>9.2197543788726879</v>
          </cell>
          <cell r="AS73">
            <v>-26.424916946380776</v>
          </cell>
          <cell r="AV73">
            <v>0.5323190160527882</v>
          </cell>
          <cell r="AW73">
            <v>0.27021462410207314</v>
          </cell>
          <cell r="AX73">
            <v>61.764705882352942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piration_sample_list"/>
      <sheetName val="ARQ"/>
      <sheetName val="C14"/>
      <sheetName val="copy"/>
      <sheetName val="Air_D14c"/>
    </sheetNames>
    <sheetDataSet>
      <sheetData sheetId="0"/>
      <sheetData sheetId="1">
        <row r="2">
          <cell r="AP2" t="str">
            <v>H.Mugo.B.1</v>
          </cell>
          <cell r="AQ2">
            <v>61.764705882352942</v>
          </cell>
          <cell r="AR2">
            <v>2.9157108080519407</v>
          </cell>
          <cell r="AS2">
            <v>1.1988390261052211</v>
          </cell>
          <cell r="AT2">
            <v>1.6472106394507486</v>
          </cell>
          <cell r="AU2">
            <v>0.38220745029631142</v>
          </cell>
          <cell r="AV2">
            <v>0.14284654358565457</v>
          </cell>
        </row>
        <row r="3">
          <cell r="AP3" t="str">
            <v>H.Mugo.B.2</v>
          </cell>
          <cell r="AQ3">
            <v>61.764705882352942</v>
          </cell>
          <cell r="AR3">
            <v>3.8165800595948798</v>
          </cell>
          <cell r="AS3">
            <v>1.2083798819105116</v>
          </cell>
          <cell r="AT3">
            <v>1.9204951148491818</v>
          </cell>
          <cell r="AU3">
            <v>0.45790507196365438</v>
          </cell>
          <cell r="AV3">
            <v>0.18763940405834686</v>
          </cell>
        </row>
        <row r="4">
          <cell r="AP4" t="str">
            <v>H.Mugo.B.3</v>
          </cell>
          <cell r="AQ4">
            <v>61.764705882352942</v>
          </cell>
          <cell r="AR4">
            <v>9.2339087848888362</v>
          </cell>
          <cell r="AS4">
            <v>1.1257502802539294</v>
          </cell>
          <cell r="AT4">
            <v>0.97036341689832106</v>
          </cell>
          <cell r="AU4">
            <v>0.45683077493581886</v>
          </cell>
          <cell r="AV4">
            <v>0.10938411113028999</v>
          </cell>
        </row>
        <row r="5">
          <cell r="AP5" t="str">
            <v>H.Mugo.B.4</v>
          </cell>
          <cell r="AQ5">
            <v>61.764705882352942</v>
          </cell>
          <cell r="AR5">
            <v>4.3164330046252379</v>
          </cell>
          <cell r="AS5">
            <v>1.1698565472554954</v>
          </cell>
          <cell r="AT5">
            <v>1.8937901333141958</v>
          </cell>
          <cell r="AU5">
            <v>0.48489448686377817</v>
          </cell>
          <cell r="AV5">
            <v>0.17532774839510151</v>
          </cell>
        </row>
        <row r="6">
          <cell r="AP6" t="str">
            <v>H.Mugo.B.5</v>
          </cell>
          <cell r="AQ6">
            <v>197.3568281938326</v>
          </cell>
          <cell r="AR6">
            <v>3.0635984787409414</v>
          </cell>
          <cell r="AS6">
            <v>1.2721966355016234</v>
          </cell>
          <cell r="AT6">
            <v>1.4241150379008019</v>
          </cell>
          <cell r="AU6">
            <v>0.62937835524950192</v>
          </cell>
          <cell r="AV6">
            <v>0.14495404168785431</v>
          </cell>
        </row>
        <row r="7">
          <cell r="AP7" t="str">
            <v>M.Mugo.B.6</v>
          </cell>
          <cell r="AQ7">
            <v>197.3568281938326</v>
          </cell>
          <cell r="AR7">
            <v>1.5738879436061448</v>
          </cell>
          <cell r="AS7">
            <v>1.2326625304675574</v>
          </cell>
          <cell r="AT7">
            <v>1.1062666811215269</v>
          </cell>
          <cell r="AU7">
            <v>0.67670777519817304</v>
          </cell>
          <cell r="AV7">
            <v>0.11853811864946598</v>
          </cell>
        </row>
        <row r="8">
          <cell r="AP8" t="str">
            <v>M.Mugo.B.7</v>
          </cell>
          <cell r="AQ8">
            <v>61.764705882352942</v>
          </cell>
          <cell r="AR8">
            <v>-2.0925297944899652</v>
          </cell>
          <cell r="AS8">
            <v>1.1723605791922151</v>
          </cell>
          <cell r="AT8">
            <v>0.93269825712657484</v>
          </cell>
          <cell r="AU8">
            <v>0.53569498011983785</v>
          </cell>
          <cell r="AV8">
            <v>8.4487014073665032E-2</v>
          </cell>
        </row>
        <row r="9">
          <cell r="AP9" t="str">
            <v>M.Mugo.B.8</v>
          </cell>
          <cell r="AQ9">
            <v>61.764705882352942</v>
          </cell>
          <cell r="AR9">
            <v>-2.5891145161050306</v>
          </cell>
          <cell r="AS9">
            <v>1.1802040487313341</v>
          </cell>
          <cell r="AT9">
            <v>1.0696642190704631</v>
          </cell>
          <cell r="AU9">
            <v>0.31483710971883599</v>
          </cell>
          <cell r="AV9">
            <v>0.10125457672553519</v>
          </cell>
        </row>
        <row r="10">
          <cell r="AP10" t="str">
            <v>M.Mugo.B.9</v>
          </cell>
          <cell r="AQ10">
            <v>61.764705882352942</v>
          </cell>
          <cell r="AR10">
            <v>10.231383319427145</v>
          </cell>
          <cell r="AS10">
            <v>1.2211981855821019</v>
          </cell>
          <cell r="AT10">
            <v>1.6454416856424363</v>
          </cell>
          <cell r="AU10">
            <v>0.58409559698383218</v>
          </cell>
          <cell r="AV10">
            <v>0.1579073446812079</v>
          </cell>
        </row>
        <row r="11">
          <cell r="AP11" t="str">
            <v>M.Mugo.B.10</v>
          </cell>
          <cell r="AQ11">
            <v>197.3568281938326</v>
          </cell>
          <cell r="AR11">
            <v>10.254017136304721</v>
          </cell>
          <cell r="AS11">
            <v>1.3005187024654734</v>
          </cell>
          <cell r="AT11">
            <v>1.0584274819213808</v>
          </cell>
          <cell r="AU11">
            <v>0.45617494837657491</v>
          </cell>
          <cell r="AV11">
            <v>0.11466702855434419</v>
          </cell>
        </row>
        <row r="12">
          <cell r="AP12" t="str">
            <v>L.Mugo.B.11</v>
          </cell>
          <cell r="AQ12">
            <v>61.764705882352942</v>
          </cell>
          <cell r="AR12">
            <v>6.1441668882588356</v>
          </cell>
          <cell r="AS12">
            <v>1.2142504046742049</v>
          </cell>
          <cell r="AT12">
            <v>1.3517970465306373</v>
          </cell>
          <cell r="AU12">
            <v>0.43149370710438661</v>
          </cell>
          <cell r="AV12">
            <v>0.18224724547262244</v>
          </cell>
        </row>
        <row r="13">
          <cell r="AP13" t="str">
            <v>L.Mugo.B.12</v>
          </cell>
          <cell r="AQ13">
            <v>197.3568281938326</v>
          </cell>
          <cell r="AR13">
            <v>9.5500636526424998</v>
          </cell>
          <cell r="AS13">
            <v>1.3075749371564991</v>
          </cell>
          <cell r="AT13">
            <v>1.2416942899320336</v>
          </cell>
          <cell r="AU13">
            <v>0.60352307847483044</v>
          </cell>
          <cell r="AV13">
            <v>0.18727922061826258</v>
          </cell>
        </row>
        <row r="14">
          <cell r="AP14" t="str">
            <v>L.Mugo.B.13</v>
          </cell>
          <cell r="AQ14">
            <v>61.764705882352942</v>
          </cell>
          <cell r="AR14">
            <v>-2.104937879157045</v>
          </cell>
          <cell r="AS14">
            <v>1.1656469497754416</v>
          </cell>
          <cell r="AT14">
            <v>2.8179458862845377</v>
          </cell>
          <cell r="AU14">
            <v>0.48753164918127551</v>
          </cell>
          <cell r="AV14">
            <v>0.26386863901932384</v>
          </cell>
        </row>
        <row r="15">
          <cell r="AP15" t="str">
            <v>L.Mugo.B.14</v>
          </cell>
          <cell r="AQ15">
            <v>61.764705882352942</v>
          </cell>
          <cell r="AR15">
            <v>1.8022126344769982</v>
          </cell>
          <cell r="AS15">
            <v>1.1966849029450697</v>
          </cell>
          <cell r="AT15">
            <v>1.5067275707255521</v>
          </cell>
          <cell r="AU15">
            <v>0.46690113536991845</v>
          </cell>
          <cell r="AV15">
            <v>0.10627186122747354</v>
          </cell>
        </row>
        <row r="16">
          <cell r="AP16" t="str">
            <v>L.Mugo.B.15</v>
          </cell>
          <cell r="AQ16">
            <v>197.3568281938326</v>
          </cell>
          <cell r="AR16">
            <v>1.6064466052560318</v>
          </cell>
          <cell r="AS16">
            <v>1.2189655674885147</v>
          </cell>
          <cell r="AT16">
            <v>2.1511751315802194</v>
          </cell>
          <cell r="AU16">
            <v>0.70442715272543166</v>
          </cell>
          <cell r="AV16">
            <v>0.14521942301853627</v>
          </cell>
        </row>
        <row r="17">
          <cell r="AP17" t="str">
            <v>D.Mugo.B.16</v>
          </cell>
          <cell r="AQ17">
            <v>61.764705882352942</v>
          </cell>
          <cell r="AR17">
            <v>2.0094971205601047</v>
          </cell>
          <cell r="AS17">
            <v>1.2453930184926094</v>
          </cell>
          <cell r="AT17">
            <v>1.5515624816974234</v>
          </cell>
          <cell r="AU17">
            <v>0.45800952919218491</v>
          </cell>
          <cell r="AV17">
            <v>0.37048641516951553</v>
          </cell>
        </row>
        <row r="18">
          <cell r="AP18" t="str">
            <v>D.Mugo.B.17</v>
          </cell>
          <cell r="AQ18">
            <v>61.764705882352942</v>
          </cell>
          <cell r="AR18">
            <v>-22.699701682884378</v>
          </cell>
          <cell r="AS18">
            <v>1.3415568440946752</v>
          </cell>
          <cell r="AT18" t="e">
            <v>#N/A</v>
          </cell>
          <cell r="AU18" t="e">
            <v>#N/A</v>
          </cell>
          <cell r="AV18" t="e">
            <v>#N/A</v>
          </cell>
        </row>
        <row r="19">
          <cell r="AP19" t="str">
            <v>D.Mugo.B.18</v>
          </cell>
          <cell r="AQ19">
            <v>61.764705882352942</v>
          </cell>
          <cell r="AR19">
            <v>1.7115633593123676</v>
          </cell>
          <cell r="AS19">
            <v>1.2852737558018703</v>
          </cell>
          <cell r="AT19">
            <v>0.99937793112373441</v>
          </cell>
          <cell r="AU19">
            <v>0.47631677399018302</v>
          </cell>
          <cell r="AV19">
            <v>0.35716955916140658</v>
          </cell>
        </row>
        <row r="20">
          <cell r="AP20" t="str">
            <v>H.Larix.B.1</v>
          </cell>
          <cell r="AQ20">
            <v>61.764705882352942</v>
          </cell>
          <cell r="AR20">
            <v>-1.4952116639961333</v>
          </cell>
          <cell r="AS20">
            <v>1.1496579354058347</v>
          </cell>
          <cell r="AT20">
            <v>0.92398928487131382</v>
          </cell>
          <cell r="AU20">
            <v>0.50648865727452552</v>
          </cell>
          <cell r="AV20">
            <v>7.8359514656968068E-2</v>
          </cell>
        </row>
        <row r="21">
          <cell r="AP21" t="str">
            <v>H.Larix.B.2</v>
          </cell>
          <cell r="AQ21">
            <v>61.764705882352942</v>
          </cell>
          <cell r="AR21">
            <v>8.7252389603781104</v>
          </cell>
          <cell r="AS21">
            <v>1.1770275094187865</v>
          </cell>
          <cell r="AT21">
            <v>1.9281604384644</v>
          </cell>
          <cell r="AU21">
            <v>0.36826562985755545</v>
          </cell>
          <cell r="AV21">
            <v>0.14186069378818045</v>
          </cell>
        </row>
        <row r="22">
          <cell r="AP22" t="str">
            <v>H.Larix.B.3</v>
          </cell>
          <cell r="AQ22">
            <v>61.764705882352942</v>
          </cell>
          <cell r="AR22">
            <v>-2.196376496700378</v>
          </cell>
          <cell r="AS22">
            <v>1.1342903873029884</v>
          </cell>
          <cell r="AT22">
            <v>1.9567115608680605</v>
          </cell>
          <cell r="AU22">
            <v>0.57145159463261963</v>
          </cell>
          <cell r="AV22">
            <v>0.21573518491911314</v>
          </cell>
        </row>
        <row r="23">
          <cell r="AP23" t="str">
            <v>H.Larix.B.4</v>
          </cell>
          <cell r="AQ23">
            <v>61.764705882352942</v>
          </cell>
          <cell r="AR23">
            <v>1.9140014386038631</v>
          </cell>
          <cell r="AS23">
            <v>1.1516344283633204</v>
          </cell>
          <cell r="AT23">
            <v>1.8012888250402168</v>
          </cell>
          <cell r="AU23">
            <v>0.37506360314787673</v>
          </cell>
          <cell r="AV23">
            <v>0.15360168708284233</v>
          </cell>
        </row>
        <row r="24">
          <cell r="AP24" t="str">
            <v>H.Larix.B.5</v>
          </cell>
          <cell r="AQ24">
            <v>61.764705882352942</v>
          </cell>
          <cell r="AR24">
            <v>1.5117419980806348E-2</v>
          </cell>
          <cell r="AS24">
            <v>1.2235575707132909</v>
          </cell>
          <cell r="AT24">
            <v>1.8629470511951396</v>
          </cell>
          <cell r="AU24">
            <v>0.28662137840305041</v>
          </cell>
          <cell r="AV24">
            <v>0.19779897282215883</v>
          </cell>
        </row>
        <row r="25">
          <cell r="AP25" t="str">
            <v>M.Larix.B.6</v>
          </cell>
          <cell r="AQ25">
            <v>61.764705882352942</v>
          </cell>
          <cell r="AR25">
            <v>-8.4142608855535403</v>
          </cell>
          <cell r="AS25">
            <v>1.2458586205262652</v>
          </cell>
          <cell r="AT25">
            <v>0.93600032036872949</v>
          </cell>
          <cell r="AU25">
            <v>0.2271227880629923</v>
          </cell>
          <cell r="AV25">
            <v>9.9366167828848384E-2</v>
          </cell>
        </row>
        <row r="26">
          <cell r="AP26" t="str">
            <v>M.Larix.B.7</v>
          </cell>
          <cell r="AQ26">
            <v>61.764705882352942</v>
          </cell>
          <cell r="AR26">
            <v>0.41717267476656439</v>
          </cell>
          <cell r="AS26">
            <v>1.1557450706381813</v>
          </cell>
          <cell r="AT26">
            <v>1.1016828939626431</v>
          </cell>
          <cell r="AU26">
            <v>0.39486599754166135</v>
          </cell>
          <cell r="AV26">
            <v>0.10655865188085026</v>
          </cell>
        </row>
        <row r="27">
          <cell r="AP27" t="str">
            <v>M.Larix.B.8</v>
          </cell>
          <cell r="AQ27">
            <v>61.764705882352942</v>
          </cell>
          <cell r="AR27">
            <v>-11.519828858547585</v>
          </cell>
          <cell r="AS27">
            <v>1.2235361093574959</v>
          </cell>
          <cell r="AT27">
            <v>1.2273077887610093</v>
          </cell>
          <cell r="AU27">
            <v>0.3233028375294113</v>
          </cell>
          <cell r="AV27">
            <v>0.11444220166832372</v>
          </cell>
        </row>
        <row r="28">
          <cell r="AP28" t="str">
            <v>M.Larix.B.9</v>
          </cell>
          <cell r="AQ28">
            <v>197.3568281938326</v>
          </cell>
          <cell r="AR28">
            <v>8.0339660397590382</v>
          </cell>
          <cell r="AS28">
            <v>1.316387780160345</v>
          </cell>
          <cell r="AT28">
            <v>0.90838176463184039</v>
          </cell>
          <cell r="AU28">
            <v>0.58455373582042225</v>
          </cell>
          <cell r="AV28">
            <v>0.13368421504167108</v>
          </cell>
        </row>
        <row r="29">
          <cell r="AP29" t="str">
            <v>M.Larix.B.10</v>
          </cell>
          <cell r="AQ29">
            <v>61.764705882352942</v>
          </cell>
          <cell r="AR29">
            <v>6.1422839929327813</v>
          </cell>
          <cell r="AS29">
            <v>1.1855225739808333</v>
          </cell>
          <cell r="AT29">
            <v>1.3523583379199757</v>
          </cell>
          <cell r="AU29">
            <v>0.41712666076156885</v>
          </cell>
          <cell r="AV29">
            <v>0.16847266031054997</v>
          </cell>
        </row>
        <row r="30">
          <cell r="AP30" t="str">
            <v>L.Larix.B.11</v>
          </cell>
          <cell r="AQ30">
            <v>61.764705882352942</v>
          </cell>
          <cell r="AR30">
            <v>7.6924420883646754</v>
          </cell>
          <cell r="AS30">
            <v>1.2077234301700155</v>
          </cell>
          <cell r="AT30">
            <v>1.2074742020198821</v>
          </cell>
          <cell r="AU30">
            <v>0.30827828373886323</v>
          </cell>
          <cell r="AV30">
            <v>0.23082524333314269</v>
          </cell>
        </row>
        <row r="31">
          <cell r="AP31" t="str">
            <v>L.Larix.B.12</v>
          </cell>
          <cell r="AQ31">
            <v>61.764705882352942</v>
          </cell>
          <cell r="AR31">
            <v>-6.8035144260823897</v>
          </cell>
          <cell r="AS31">
            <v>1.1509269495250301</v>
          </cell>
          <cell r="AT31">
            <v>1.4759078052971017</v>
          </cell>
          <cell r="AU31">
            <v>0.45230978640197333</v>
          </cell>
          <cell r="AV31">
            <v>0.1681253812289186</v>
          </cell>
        </row>
        <row r="32">
          <cell r="AP32" t="str">
            <v>L.Larix.B.13</v>
          </cell>
          <cell r="AQ32">
            <v>61.764705882352942</v>
          </cell>
          <cell r="AR32">
            <v>5.4423115643437994</v>
          </cell>
          <cell r="AS32">
            <v>1.1808347407759998</v>
          </cell>
          <cell r="AT32">
            <v>1.2622947148861012</v>
          </cell>
          <cell r="AU32">
            <v>0.52097004148288661</v>
          </cell>
          <cell r="AV32">
            <v>0.20849990097414481</v>
          </cell>
        </row>
        <row r="33">
          <cell r="AP33" t="str">
            <v>L.Larix.B.14</v>
          </cell>
          <cell r="AQ33">
            <v>61.764705882352942</v>
          </cell>
          <cell r="AR33">
            <v>10.621924460660537</v>
          </cell>
          <cell r="AS33">
            <v>1.1859547012959304</v>
          </cell>
          <cell r="AT33">
            <v>1.6944035740451375</v>
          </cell>
          <cell r="AU33">
            <v>0.23565471557316925</v>
          </cell>
          <cell r="AV33">
            <v>7.0891272216962731E-2</v>
          </cell>
        </row>
        <row r="34">
          <cell r="AP34" t="str">
            <v>L.Larix.B.15</v>
          </cell>
          <cell r="AQ34">
            <v>61.764705882352942</v>
          </cell>
          <cell r="AR34">
            <v>-5.4110540850633928</v>
          </cell>
          <cell r="AS34">
            <v>1.2152662309925397</v>
          </cell>
          <cell r="AT34">
            <v>1.9900619274494376</v>
          </cell>
          <cell r="AU34">
            <v>0.30050853433122604</v>
          </cell>
          <cell r="AV34">
            <v>0.10901005780469948</v>
          </cell>
        </row>
        <row r="35">
          <cell r="AP35" t="str">
            <v>D.Larix.B.16</v>
          </cell>
          <cell r="AQ35">
            <v>61.764705882352942</v>
          </cell>
          <cell r="AR35">
            <v>-1.1095384586682742</v>
          </cell>
          <cell r="AS35">
            <v>1.2527076734385247</v>
          </cell>
          <cell r="AT35">
            <v>1.792325533939821</v>
          </cell>
          <cell r="AU35">
            <v>0.29266128806012159</v>
          </cell>
          <cell r="AV35">
            <v>0.28843260540677351</v>
          </cell>
        </row>
        <row r="36">
          <cell r="AP36" t="str">
            <v>D.Larix.B.17</v>
          </cell>
          <cell r="AQ36">
            <v>61.764705882352942</v>
          </cell>
          <cell r="AR36">
            <v>0.70250699659646521</v>
          </cell>
          <cell r="AS36">
            <v>1.2851149853672237</v>
          </cell>
          <cell r="AT36">
            <v>1.6221199682451466</v>
          </cell>
          <cell r="AU36">
            <v>0.26435285764960892</v>
          </cell>
          <cell r="AV36">
            <v>0.34771032502495763</v>
          </cell>
        </row>
        <row r="37">
          <cell r="AP37" t="str">
            <v>D.Larix.B.18</v>
          </cell>
          <cell r="AQ37">
            <v>61.764705882352942</v>
          </cell>
          <cell r="AR37">
            <v>1.0055910021143131</v>
          </cell>
          <cell r="AS37">
            <v>1.2925758555322455</v>
          </cell>
          <cell r="AT37">
            <v>1.7104372244605122</v>
          </cell>
          <cell r="AU37">
            <v>0.30986871371995051</v>
          </cell>
          <cell r="AV37">
            <v>0.44782979947335572</v>
          </cell>
        </row>
        <row r="38">
          <cell r="AP38" t="str">
            <v>H.Mugo.R.1.1_2</v>
          </cell>
          <cell r="AQ38">
            <v>61.764705882352942</v>
          </cell>
          <cell r="AR38">
            <v>5.6359094337771278</v>
          </cell>
          <cell r="AS38">
            <v>1.1263495131316947</v>
          </cell>
          <cell r="AT38">
            <v>0.98013692413704812</v>
          </cell>
          <cell r="AU38">
            <v>0.39546637612601654</v>
          </cell>
          <cell r="AV38">
            <v>0.13859688780851931</v>
          </cell>
        </row>
        <row r="39">
          <cell r="AP39" t="str">
            <v>H.Mugo.R.2.1_2</v>
          </cell>
          <cell r="AQ39">
            <v>61.764705882352942</v>
          </cell>
          <cell r="AR39">
            <v>3.2190611102394477</v>
          </cell>
          <cell r="AS39">
            <v>1.1143408876843208</v>
          </cell>
          <cell r="AT39">
            <v>1.4750210364793808</v>
          </cell>
          <cell r="AU39">
            <v>0.5254380966887251</v>
          </cell>
          <cell r="AV39">
            <v>0.18925320273042645</v>
          </cell>
        </row>
        <row r="40">
          <cell r="AP40" t="str">
            <v>H.Mugo.R.3.1_2</v>
          </cell>
          <cell r="AQ40">
            <v>197.3568281938326</v>
          </cell>
          <cell r="AR40">
            <v>-8.7583182827813797</v>
          </cell>
          <cell r="AS40">
            <v>1.2675411019826972</v>
          </cell>
          <cell r="AT40">
            <v>0.96883313928092718</v>
          </cell>
          <cell r="AU40">
            <v>0.71211598185057556</v>
          </cell>
          <cell r="AV40">
            <v>0.15069767136699322</v>
          </cell>
        </row>
        <row r="41">
          <cell r="AP41" t="str">
            <v>H.Mugo.R.4.1_2</v>
          </cell>
          <cell r="AQ41">
            <v>61.764705882352942</v>
          </cell>
          <cell r="AR41">
            <v>3.4267278677022861</v>
          </cell>
          <cell r="AS41">
            <v>1.2112608071827682</v>
          </cell>
          <cell r="AT41">
            <v>1.5085559761632177</v>
          </cell>
          <cell r="AU41">
            <v>0.41857962028309509</v>
          </cell>
          <cell r="AV41">
            <v>0.20737290104716719</v>
          </cell>
        </row>
        <row r="42">
          <cell r="AP42" t="str">
            <v>H.Mugo.R.5.1_2</v>
          </cell>
          <cell r="AQ42">
            <v>61.764705882352942</v>
          </cell>
          <cell r="AR42">
            <v>20.915257681287677</v>
          </cell>
          <cell r="AS42">
            <v>1.1839223741049465</v>
          </cell>
          <cell r="AT42">
            <v>0.95252070336310091</v>
          </cell>
          <cell r="AU42">
            <v>0.31344172478139365</v>
          </cell>
          <cell r="AV42">
            <v>0.12585776030513524</v>
          </cell>
        </row>
        <row r="43">
          <cell r="AP43" t="str">
            <v>M.Mugo.R.6.1_2</v>
          </cell>
          <cell r="AQ43">
            <v>61.764705882352942</v>
          </cell>
          <cell r="AR43">
            <v>14.110574953432229</v>
          </cell>
          <cell r="AS43">
            <v>1.2051050700982318</v>
          </cell>
          <cell r="AT43">
            <v>0.99003392509048682</v>
          </cell>
          <cell r="AU43" t="e">
            <v>#N/A</v>
          </cell>
          <cell r="AV43" t="e">
            <v>#N/A</v>
          </cell>
        </row>
        <row r="44">
          <cell r="AP44" t="str">
            <v>M.Mugo.R.7.1_2</v>
          </cell>
          <cell r="AQ44">
            <v>61.764705882352942</v>
          </cell>
          <cell r="AR44">
            <v>6.4977661818459058</v>
          </cell>
          <cell r="AS44">
            <v>1.2263020870244699</v>
          </cell>
          <cell r="AT44">
            <v>0.66987446995206512</v>
          </cell>
          <cell r="AU44">
            <v>0.27904744737695858</v>
          </cell>
          <cell r="AV44">
            <v>0.12538261142245696</v>
          </cell>
        </row>
        <row r="45">
          <cell r="AP45" t="str">
            <v>M.Mugo.R.8.1_2</v>
          </cell>
          <cell r="AQ45">
            <v>197.3568281938326</v>
          </cell>
          <cell r="AR45">
            <v>5.8769494643805675</v>
          </cell>
          <cell r="AS45">
            <v>1.2686331307799037</v>
          </cell>
          <cell r="AT45">
            <v>1.4139714622716846</v>
          </cell>
          <cell r="AU45" t="e">
            <v>#N/A</v>
          </cell>
          <cell r="AV45" t="e">
            <v>#N/A</v>
          </cell>
        </row>
        <row r="46">
          <cell r="AP46" t="str">
            <v>M.Mugo.R.9.1_2</v>
          </cell>
          <cell r="AQ46">
            <v>61.764705882352942</v>
          </cell>
          <cell r="AR46">
            <v>10.518789972307566</v>
          </cell>
          <cell r="AS46">
            <v>1.1878487844203365</v>
          </cell>
          <cell r="AT46">
            <v>0.79826428567068697</v>
          </cell>
          <cell r="AU46">
            <v>0.27192104827319902</v>
          </cell>
          <cell r="AV46">
            <v>0.12844901192190955</v>
          </cell>
        </row>
        <row r="47">
          <cell r="AP47" t="str">
            <v>M.Mugo.R.10.1_2</v>
          </cell>
          <cell r="AQ47">
            <v>61.764705882352942</v>
          </cell>
          <cell r="AR47">
            <v>6.0484905535863733</v>
          </cell>
          <cell r="AS47">
            <v>1.2605301696605631</v>
          </cell>
          <cell r="AT47">
            <v>0.93414336252101116</v>
          </cell>
          <cell r="AU47">
            <v>0.4539909650579928</v>
          </cell>
          <cell r="AV47">
            <v>0.14035487959755252</v>
          </cell>
        </row>
        <row r="48">
          <cell r="AP48" t="str">
            <v>L.Mugo.R.11.1_2</v>
          </cell>
          <cell r="AQ48">
            <v>61.764705882352942</v>
          </cell>
          <cell r="AR48">
            <v>-14.419115891460287</v>
          </cell>
          <cell r="AS48">
            <v>0.23064830680029924</v>
          </cell>
          <cell r="AT48">
            <v>0.16911352005472849</v>
          </cell>
          <cell r="AU48" t="e">
            <v>#N/A</v>
          </cell>
          <cell r="AV48" t="e">
            <v>#N/A</v>
          </cell>
        </row>
        <row r="49">
          <cell r="AP49" t="str">
            <v>L.Mugo.R.12.1_2</v>
          </cell>
          <cell r="AQ49">
            <v>197.3568281938326</v>
          </cell>
          <cell r="AR49">
            <v>1.9730858649353522</v>
          </cell>
          <cell r="AS49">
            <v>1.2280609022245188</v>
          </cell>
          <cell r="AT49">
            <v>1.1754731256050261</v>
          </cell>
          <cell r="AU49">
            <v>1.2137701662608467</v>
          </cell>
          <cell r="AV49">
            <v>0.18197501853422973</v>
          </cell>
        </row>
        <row r="50">
          <cell r="AP50" t="str">
            <v>L.Mugo.R.13.1_2</v>
          </cell>
          <cell r="AQ50">
            <v>61.764705882352942</v>
          </cell>
          <cell r="AR50">
            <v>8.7220439487174595</v>
          </cell>
          <cell r="AS50">
            <v>1.1971741767826134</v>
          </cell>
          <cell r="AT50">
            <v>1.5067809540846322</v>
          </cell>
          <cell r="AU50">
            <v>0.29170775299393664</v>
          </cell>
          <cell r="AV50">
            <v>0.1097481461467579</v>
          </cell>
        </row>
        <row r="51">
          <cell r="AP51" t="str">
            <v>L.Mugo.R.14.1_2</v>
          </cell>
          <cell r="AQ51">
            <v>61.764705882352942</v>
          </cell>
          <cell r="AR51">
            <v>8.8356432946908132</v>
          </cell>
          <cell r="AS51">
            <v>1.2114037150199022</v>
          </cell>
          <cell r="AT51">
            <v>1.1900845694291433</v>
          </cell>
          <cell r="AU51">
            <v>0.23156640895278299</v>
          </cell>
          <cell r="AV51">
            <v>0.11105317185871344</v>
          </cell>
        </row>
        <row r="52">
          <cell r="AP52" t="str">
            <v>L.Mugo.R.15.1_2</v>
          </cell>
          <cell r="AQ52">
            <v>61.764705882352942</v>
          </cell>
          <cell r="AR52">
            <v>1.102611182522079</v>
          </cell>
          <cell r="AS52">
            <v>1.2108549634608332</v>
          </cell>
          <cell r="AT52">
            <v>0.99192176852604952</v>
          </cell>
          <cell r="AU52">
            <v>0.28540058061718854</v>
          </cell>
          <cell r="AV52">
            <v>9.4362114423431551E-2</v>
          </cell>
        </row>
        <row r="53">
          <cell r="AP53" t="str">
            <v>D.Mugo.R.16.1_2</v>
          </cell>
          <cell r="AQ53">
            <v>197.3568281938326</v>
          </cell>
          <cell r="AR53">
            <v>3.3742466203321331</v>
          </cell>
          <cell r="AS53">
            <v>1.4544381805488087</v>
          </cell>
          <cell r="AT53">
            <v>0.94967369585085482</v>
          </cell>
          <cell r="AU53">
            <v>0.38663066929929696</v>
          </cell>
          <cell r="AV53">
            <v>0.15985943336700831</v>
          </cell>
        </row>
        <row r="54">
          <cell r="AP54" t="str">
            <v>D.Mugo.R.17.1_2</v>
          </cell>
          <cell r="AQ54">
            <v>61.764705882352942</v>
          </cell>
          <cell r="AR54">
            <v>4.5218376045695221</v>
          </cell>
          <cell r="AS54">
            <v>1.2479606675005266</v>
          </cell>
          <cell r="AT54">
            <v>1.0627578533511501</v>
          </cell>
          <cell r="AU54">
            <v>0.30326256650413785</v>
          </cell>
          <cell r="AV54">
            <v>0.13801769160979357</v>
          </cell>
        </row>
        <row r="55">
          <cell r="AP55" t="str">
            <v>D.Mugo.R.18.1_2</v>
          </cell>
          <cell r="AQ55">
            <v>61.764705882352942</v>
          </cell>
          <cell r="AR55">
            <v>-2.8093340107053595</v>
          </cell>
          <cell r="AS55">
            <v>1.2182628415621264</v>
          </cell>
          <cell r="AT55">
            <v>1.8783242701182281</v>
          </cell>
          <cell r="AU55">
            <v>0.47179643230323526</v>
          </cell>
          <cell r="AV55">
            <v>0.21599320085246959</v>
          </cell>
        </row>
        <row r="56">
          <cell r="AP56" t="str">
            <v>H.Larix.R.1.1_2</v>
          </cell>
          <cell r="AQ56">
            <v>61.764705882352942</v>
          </cell>
          <cell r="AR56">
            <v>0.81448820279568479</v>
          </cell>
          <cell r="AS56">
            <v>1.1278575248634337</v>
          </cell>
          <cell r="AT56">
            <v>1.5863647369926084</v>
          </cell>
          <cell r="AU56">
            <v>0.51524642880341776</v>
          </cell>
          <cell r="AV56">
            <v>0.2290670057447606</v>
          </cell>
        </row>
        <row r="57">
          <cell r="AP57" t="str">
            <v>H.Larix.R.2.1_2</v>
          </cell>
          <cell r="AQ57">
            <v>61.764705882352942</v>
          </cell>
          <cell r="AR57">
            <v>2.0240188922962767</v>
          </cell>
          <cell r="AS57">
            <v>1.1377611105586563</v>
          </cell>
          <cell r="AT57" t="e">
            <v>#N/A</v>
          </cell>
          <cell r="AU57" t="e">
            <v>#N/A</v>
          </cell>
          <cell r="AV57" t="e">
            <v>#N/A</v>
          </cell>
        </row>
        <row r="58">
          <cell r="AP58" t="str">
            <v>H.Larix.R.3.1_2</v>
          </cell>
          <cell r="AQ58">
            <v>61.764705882352942</v>
          </cell>
          <cell r="AR58">
            <v>12.173460058762011</v>
          </cell>
          <cell r="AS58">
            <v>1.2794022704513368</v>
          </cell>
          <cell r="AT58">
            <v>1.2723479662283343</v>
          </cell>
          <cell r="AU58">
            <v>0.31355129032469248</v>
          </cell>
          <cell r="AV58">
            <v>0.174730135583469</v>
          </cell>
        </row>
        <row r="59">
          <cell r="AP59" t="str">
            <v>H.Larix.R.4.1_2</v>
          </cell>
          <cell r="AQ59">
            <v>61.764705882352942</v>
          </cell>
          <cell r="AR59">
            <v>0.21721234915538526</v>
          </cell>
          <cell r="AS59">
            <v>1.2076971985727445</v>
          </cell>
          <cell r="AT59">
            <v>1.1633576527784277</v>
          </cell>
          <cell r="AU59">
            <v>0.33103603491179612</v>
          </cell>
          <cell r="AV59">
            <v>0.14545318852536682</v>
          </cell>
        </row>
        <row r="60">
          <cell r="AP60" t="str">
            <v>H.Larix.R.5.1_2</v>
          </cell>
          <cell r="AQ60">
            <v>61.764705882352942</v>
          </cell>
          <cell r="AR60">
            <v>-2.8961257477137896</v>
          </cell>
          <cell r="AS60">
            <v>1.1827697172541933</v>
          </cell>
          <cell r="AT60">
            <v>1.0446674675535845</v>
          </cell>
          <cell r="AU60">
            <v>0.44846028279271888</v>
          </cell>
          <cell r="AV60">
            <v>0.1351318684989416</v>
          </cell>
        </row>
        <row r="61">
          <cell r="AP61" t="str">
            <v>M.Larix.R.6.1_2</v>
          </cell>
          <cell r="AQ61">
            <v>197.3568281938326</v>
          </cell>
          <cell r="AR61">
            <v>5.8574635995214113</v>
          </cell>
          <cell r="AS61">
            <v>1.4341217032431814</v>
          </cell>
          <cell r="AT61">
            <v>0.81488599914376381</v>
          </cell>
          <cell r="AU61">
            <v>0.40701366776199427</v>
          </cell>
          <cell r="AV61">
            <v>0.15082824856817889</v>
          </cell>
        </row>
        <row r="62">
          <cell r="AP62" t="str">
            <v>M.Larix.R.7.1_2</v>
          </cell>
          <cell r="AQ62">
            <v>83.848797250859107</v>
          </cell>
          <cell r="AR62">
            <v>6.4639009073081066</v>
          </cell>
          <cell r="AS62">
            <v>1.1716555502193711</v>
          </cell>
          <cell r="AT62">
            <v>1.1900497865762505</v>
          </cell>
          <cell r="AU62">
            <v>0.56837001235193574</v>
          </cell>
          <cell r="AV62">
            <v>0.19320703190153299</v>
          </cell>
        </row>
        <row r="63">
          <cell r="AP63" t="str">
            <v>M.Larix.R.8.1_2</v>
          </cell>
          <cell r="AQ63">
            <v>61.764705882352942</v>
          </cell>
          <cell r="AR63">
            <v>6.0451942808616552</v>
          </cell>
          <cell r="AS63">
            <v>1.1753209640183457</v>
          </cell>
          <cell r="AT63">
            <v>1.4377635129438022</v>
          </cell>
          <cell r="AU63">
            <v>0.49757996883112554</v>
          </cell>
          <cell r="AV63">
            <v>0.2203917375421299</v>
          </cell>
        </row>
        <row r="64">
          <cell r="AP64" t="str">
            <v>M.Larix.R.9.1_2</v>
          </cell>
          <cell r="AQ64">
            <v>61.764705882352942</v>
          </cell>
          <cell r="AR64">
            <v>2.430949651936428</v>
          </cell>
          <cell r="AS64">
            <v>1.1619196678947152</v>
          </cell>
          <cell r="AT64" t="e">
            <v>#N/A</v>
          </cell>
          <cell r="AU64" t="e">
            <v>#N/A</v>
          </cell>
          <cell r="AV64" t="e">
            <v>#N/A</v>
          </cell>
        </row>
        <row r="65">
          <cell r="AP65" t="str">
            <v>M.Larix.R.10.1_2</v>
          </cell>
          <cell r="AQ65">
            <v>61.764705882352942</v>
          </cell>
          <cell r="AR65">
            <v>11.912793393229521</v>
          </cell>
          <cell r="AS65">
            <v>1.2226528650448265</v>
          </cell>
          <cell r="AT65">
            <v>0.97879585387977908</v>
          </cell>
          <cell r="AU65">
            <v>0.28097154710525302</v>
          </cell>
          <cell r="AV65">
            <v>0.14318281905526528</v>
          </cell>
        </row>
        <row r="66">
          <cell r="AP66" t="str">
            <v>L.Larix.R.11.1_2</v>
          </cell>
          <cell r="AQ66">
            <v>197.3568281938326</v>
          </cell>
          <cell r="AR66">
            <v>9.9810173730514062</v>
          </cell>
          <cell r="AS66">
            <v>1.2920320905166498</v>
          </cell>
          <cell r="AT66">
            <v>0.8837668863595961</v>
          </cell>
          <cell r="AU66" t="e">
            <v>#N/A</v>
          </cell>
          <cell r="AV66" t="e">
            <v>#N/A</v>
          </cell>
        </row>
        <row r="67">
          <cell r="AP67" t="str">
            <v>L.Larix.R.12.1_2</v>
          </cell>
          <cell r="AQ67">
            <v>197.3568281938326</v>
          </cell>
          <cell r="AR67">
            <v>-0.23963764117860326</v>
          </cell>
          <cell r="AS67">
            <v>1.4569422580877551</v>
          </cell>
          <cell r="AT67">
            <v>1.0976242823924356</v>
          </cell>
          <cell r="AU67">
            <v>0.52346662158850632</v>
          </cell>
          <cell r="AV67">
            <v>0.26393431162554815</v>
          </cell>
        </row>
        <row r="68">
          <cell r="AP68" t="str">
            <v>L.Larix.R.13.1_2</v>
          </cell>
          <cell r="AQ68">
            <v>66.666666666666671</v>
          </cell>
          <cell r="AR68">
            <v>8.675853988615092</v>
          </cell>
          <cell r="AS68">
            <v>1.1819122243293796</v>
          </cell>
          <cell r="AT68">
            <v>0.98590193378669422</v>
          </cell>
          <cell r="AU68">
            <v>0.37684988534337238</v>
          </cell>
          <cell r="AV68">
            <v>0.14869811715594619</v>
          </cell>
        </row>
        <row r="69">
          <cell r="AP69" t="str">
            <v>L.Larix.R.14.1_2</v>
          </cell>
          <cell r="AQ69">
            <v>61.764705882352942</v>
          </cell>
          <cell r="AR69">
            <v>12.627066521134624</v>
          </cell>
          <cell r="AS69">
            <v>1.2026779576255526</v>
          </cell>
          <cell r="AT69">
            <v>1.9477473208417642</v>
          </cell>
          <cell r="AU69">
            <v>0.47224284706175113</v>
          </cell>
          <cell r="AV69">
            <v>0.1929342428940706</v>
          </cell>
        </row>
        <row r="70">
          <cell r="AP70" t="str">
            <v>L.Larix.R.15.1_2</v>
          </cell>
          <cell r="AQ70">
            <v>61.764705882352942</v>
          </cell>
          <cell r="AR70">
            <v>7.0217527819449597</v>
          </cell>
          <cell r="AS70">
            <v>1.2158147825593244</v>
          </cell>
          <cell r="AT70">
            <v>1.3165676247615425</v>
          </cell>
          <cell r="AU70">
            <v>0.35844643055272185</v>
          </cell>
          <cell r="AV70">
            <v>0.14695965086768248</v>
          </cell>
        </row>
        <row r="71">
          <cell r="AP71" t="str">
            <v>D.Larix.R.16.1_2</v>
          </cell>
          <cell r="AQ71">
            <v>61.764705882352942</v>
          </cell>
          <cell r="AR71">
            <v>4.8196807698447568</v>
          </cell>
          <cell r="AS71">
            <v>1.2742746928671658</v>
          </cell>
          <cell r="AT71">
            <v>0.84758650937842872</v>
          </cell>
          <cell r="AU71">
            <v>0.46657665615121968</v>
          </cell>
          <cell r="AV71">
            <v>0.14341386111711979</v>
          </cell>
        </row>
        <row r="72">
          <cell r="AP72" t="str">
            <v>D.Larix.R.17.1_2</v>
          </cell>
          <cell r="AQ72">
            <v>197.3568281938326</v>
          </cell>
          <cell r="AR72">
            <v>-4.8199116985517891</v>
          </cell>
          <cell r="AS72">
            <v>1.412936202808351</v>
          </cell>
          <cell r="AT72">
            <v>1.0760849264272219</v>
          </cell>
          <cell r="AU72">
            <v>0.42028759567331669</v>
          </cell>
          <cell r="AV72">
            <v>0.16146015098653593</v>
          </cell>
        </row>
        <row r="73">
          <cell r="AP73" t="str">
            <v>D.Larix.R.18.1_2</v>
          </cell>
          <cell r="AQ73">
            <v>61.764705882352942</v>
          </cell>
          <cell r="AR73">
            <v>9.2197543788726879</v>
          </cell>
          <cell r="AS73">
            <v>1.2160121581542072</v>
          </cell>
          <cell r="AT73">
            <v>2.6389136631146721</v>
          </cell>
          <cell r="AU73">
            <v>0.5323190160527882</v>
          </cell>
          <cell r="AV73">
            <v>0.27021462410207314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5"/>
      <sheetName val="Sheet1"/>
      <sheetName val="Sheet2"/>
      <sheetName val="Sheet3"/>
    </sheetNames>
    <sheetDataSet>
      <sheetData sheetId="0" refreshError="1"/>
      <sheetData sheetId="1" refreshError="1"/>
      <sheetData sheetId="2">
        <row r="5">
          <cell r="A5" t="str">
            <v>H.Mugo.B.2_E</v>
          </cell>
          <cell r="B5" t="str">
            <v>2020_2670</v>
          </cell>
          <cell r="C5">
            <v>28</v>
          </cell>
          <cell r="D5">
            <v>2</v>
          </cell>
          <cell r="E5">
            <v>41.295099999999998</v>
          </cell>
          <cell r="F5" t="str">
            <v>n.a.</v>
          </cell>
          <cell r="G5" t="str">
            <v>n.a.</v>
          </cell>
          <cell r="H5">
            <v>1</v>
          </cell>
          <cell r="I5">
            <v>50.18</v>
          </cell>
          <cell r="J5">
            <v>0.44438728577122366</v>
          </cell>
        </row>
        <row r="6">
          <cell r="A6" t="str">
            <v>H.Mugo.B.3_E</v>
          </cell>
          <cell r="B6" t="str">
            <v>2020_2671</v>
          </cell>
          <cell r="C6">
            <v>28</v>
          </cell>
          <cell r="D6">
            <v>3</v>
          </cell>
          <cell r="E6">
            <v>9.8742000000000001</v>
          </cell>
          <cell r="F6" t="str">
            <v>n.a.</v>
          </cell>
          <cell r="G6" t="str">
            <v>n.a.</v>
          </cell>
          <cell r="H6">
            <v>1</v>
          </cell>
          <cell r="I6">
            <v>40.51</v>
          </cell>
          <cell r="J6">
            <v>0.13162350037027895</v>
          </cell>
        </row>
        <row r="7">
          <cell r="A7" t="str">
            <v>H.Mugo.B.4_E</v>
          </cell>
          <cell r="B7" t="str">
            <v>2020_2672</v>
          </cell>
          <cell r="C7">
            <v>28</v>
          </cell>
          <cell r="D7">
            <v>4</v>
          </cell>
          <cell r="E7">
            <v>35.076999999999998</v>
          </cell>
          <cell r="F7" t="str">
            <v>n.a.</v>
          </cell>
          <cell r="G7" t="str">
            <v>n.a.</v>
          </cell>
          <cell r="H7">
            <v>1</v>
          </cell>
          <cell r="I7">
            <v>50.43</v>
          </cell>
          <cell r="J7">
            <v>0.37560142772159427</v>
          </cell>
        </row>
        <row r="8">
          <cell r="A8" t="str">
            <v>H.Mugo.B.5_E</v>
          </cell>
          <cell r="B8" t="str">
            <v>2020_2673</v>
          </cell>
          <cell r="C8">
            <v>28</v>
          </cell>
          <cell r="D8">
            <v>5</v>
          </cell>
          <cell r="E8">
            <v>18.552099999999999</v>
          </cell>
          <cell r="F8" t="str">
            <v>n.a.</v>
          </cell>
          <cell r="G8" t="str">
            <v>n.a.</v>
          </cell>
          <cell r="H8">
            <v>1</v>
          </cell>
          <cell r="I8">
            <v>50.26</v>
          </cell>
          <cell r="J8">
            <v>0.19932618384401113</v>
          </cell>
        </row>
        <row r="9">
          <cell r="A9" t="str">
            <v>M.Mugo.B.6_E</v>
          </cell>
          <cell r="B9" t="str">
            <v>2020_2674</v>
          </cell>
          <cell r="C9">
            <v>28</v>
          </cell>
          <cell r="D9">
            <v>6</v>
          </cell>
          <cell r="E9">
            <v>25.043299999999999</v>
          </cell>
          <cell r="F9" t="str">
            <v>n.a.</v>
          </cell>
          <cell r="G9" t="str">
            <v>n.a.</v>
          </cell>
          <cell r="H9">
            <v>1</v>
          </cell>
          <cell r="I9">
            <v>50.74</v>
          </cell>
          <cell r="J9">
            <v>0.2665230981474182</v>
          </cell>
        </row>
        <row r="10">
          <cell r="A10" t="str">
            <v>M.Mugo.B.7_E</v>
          </cell>
          <cell r="B10" t="str">
            <v>2020_2675</v>
          </cell>
          <cell r="C10">
            <v>28</v>
          </cell>
          <cell r="D10">
            <v>7</v>
          </cell>
          <cell r="E10">
            <v>16.469000000000001</v>
          </cell>
          <cell r="F10" t="str">
            <v>n.a.</v>
          </cell>
          <cell r="G10" t="str">
            <v>n.a.</v>
          </cell>
          <cell r="H10">
            <v>1</v>
          </cell>
          <cell r="I10">
            <v>50.66</v>
          </cell>
          <cell r="J10">
            <v>0.17554796683774185</v>
          </cell>
        </row>
        <row r="11">
          <cell r="A11" t="str">
            <v>M.Mugo.B.8_E</v>
          </cell>
          <cell r="B11" t="str">
            <v>2020_2676</v>
          </cell>
          <cell r="C11">
            <v>28</v>
          </cell>
          <cell r="D11">
            <v>8</v>
          </cell>
          <cell r="E11">
            <v>25.1159</v>
          </cell>
          <cell r="F11" t="str">
            <v>n.a.</v>
          </cell>
          <cell r="G11" t="str">
            <v>n.a.</v>
          </cell>
          <cell r="H11">
            <v>1</v>
          </cell>
          <cell r="I11">
            <v>45.25</v>
          </cell>
          <cell r="J11">
            <v>0.29972565745856355</v>
          </cell>
        </row>
        <row r="12">
          <cell r="A12" t="str">
            <v>M.Mugo.B.9_E</v>
          </cell>
          <cell r="B12" t="str">
            <v>2020_2677</v>
          </cell>
          <cell r="C12">
            <v>28</v>
          </cell>
          <cell r="D12">
            <v>9</v>
          </cell>
          <cell r="E12">
            <v>0</v>
          </cell>
          <cell r="F12" t="str">
            <v>n.a.</v>
          </cell>
          <cell r="G12" t="str">
            <v>n.a.</v>
          </cell>
          <cell r="H12">
            <v>1</v>
          </cell>
          <cell r="I12">
            <v>53.5</v>
          </cell>
          <cell r="J12">
            <v>0</v>
          </cell>
        </row>
        <row r="13">
          <cell r="A13" t="str">
            <v>M.Mugo.B.10_E</v>
          </cell>
          <cell r="B13" t="str">
            <v>2020_2678</v>
          </cell>
          <cell r="C13">
            <v>28</v>
          </cell>
          <cell r="D13">
            <v>10</v>
          </cell>
          <cell r="E13">
            <v>38.3063</v>
          </cell>
          <cell r="F13" t="str">
            <v>n.a.</v>
          </cell>
          <cell r="G13" t="str">
            <v>n.a.</v>
          </cell>
          <cell r="H13">
            <v>1</v>
          </cell>
          <cell r="I13">
            <v>50.27</v>
          </cell>
          <cell r="J13">
            <v>0.41148601551621244</v>
          </cell>
        </row>
        <row r="14">
          <cell r="A14" t="str">
            <v>L.Mugo.B.11_E</v>
          </cell>
          <cell r="B14" t="str">
            <v>2020_2679</v>
          </cell>
          <cell r="C14">
            <v>28</v>
          </cell>
          <cell r="D14">
            <v>11</v>
          </cell>
          <cell r="E14">
            <v>10.166</v>
          </cell>
          <cell r="F14" t="str">
            <v>n.a.</v>
          </cell>
          <cell r="G14" t="str">
            <v>n.a.</v>
          </cell>
          <cell r="H14">
            <v>1</v>
          </cell>
          <cell r="I14">
            <v>51.01</v>
          </cell>
          <cell r="J14">
            <v>0.10761889825524408</v>
          </cell>
        </row>
        <row r="15">
          <cell r="A15" t="str">
            <v>L.Mugo.B.12_E</v>
          </cell>
          <cell r="B15" t="str">
            <v>2020_2680</v>
          </cell>
          <cell r="C15">
            <v>28</v>
          </cell>
          <cell r="D15">
            <v>12</v>
          </cell>
          <cell r="E15">
            <v>24.589700000000001</v>
          </cell>
          <cell r="F15" t="str">
            <v>n.a.</v>
          </cell>
          <cell r="G15" t="str">
            <v>n.a.</v>
          </cell>
          <cell r="H15">
            <v>1</v>
          </cell>
          <cell r="I15">
            <v>50.72</v>
          </cell>
          <cell r="J15">
            <v>0.26179885646687701</v>
          </cell>
        </row>
        <row r="16">
          <cell r="B16" t="str">
            <v>2020_2681</v>
          </cell>
          <cell r="C16">
            <v>28</v>
          </cell>
          <cell r="D16">
            <v>13</v>
          </cell>
          <cell r="E16">
            <v>78.875100000000003</v>
          </cell>
          <cell r="F16" t="str">
            <v>n.a.</v>
          </cell>
          <cell r="G16" t="str">
            <v>n.a.</v>
          </cell>
          <cell r="H16">
            <v>1</v>
          </cell>
          <cell r="I16" t="e">
            <v>#N/A</v>
          </cell>
          <cell r="J16" t="e">
            <v>#N/A</v>
          </cell>
        </row>
        <row r="17">
          <cell r="A17" t="str">
            <v>L.Mugo.B.14_E</v>
          </cell>
          <cell r="B17" t="str">
            <v>2020_2682</v>
          </cell>
          <cell r="C17">
            <v>28</v>
          </cell>
          <cell r="D17">
            <v>14</v>
          </cell>
          <cell r="E17">
            <v>7.5983000000000001</v>
          </cell>
          <cell r="F17" t="str">
            <v>n.a.</v>
          </cell>
          <cell r="G17" t="str">
            <v>n.a.</v>
          </cell>
          <cell r="H17">
            <v>1</v>
          </cell>
          <cell r="I17">
            <v>50.53</v>
          </cell>
          <cell r="J17">
            <v>8.1200910350286967E-2</v>
          </cell>
        </row>
        <row r="18">
          <cell r="A18" t="str">
            <v>L.Mugo.B.15_E</v>
          </cell>
          <cell r="B18" t="str">
            <v>2020_2683</v>
          </cell>
          <cell r="C18">
            <v>28</v>
          </cell>
          <cell r="D18">
            <v>15</v>
          </cell>
          <cell r="E18">
            <v>17.415400000000002</v>
          </cell>
          <cell r="F18" t="str">
            <v>n.a.</v>
          </cell>
          <cell r="G18" t="str">
            <v>n.a.</v>
          </cell>
          <cell r="H18">
            <v>1</v>
          </cell>
          <cell r="I18">
            <v>50.36</v>
          </cell>
          <cell r="J18">
            <v>0.18674177918983323</v>
          </cell>
        </row>
        <row r="19">
          <cell r="A19" t="str">
            <v>D.Mugo.B.16_E</v>
          </cell>
          <cell r="B19" t="str">
            <v>2020_2684</v>
          </cell>
          <cell r="C19">
            <v>28</v>
          </cell>
          <cell r="D19">
            <v>16</v>
          </cell>
          <cell r="E19">
            <v>19.028300000000002</v>
          </cell>
          <cell r="F19" t="str">
            <v>n.a.</v>
          </cell>
          <cell r="G19" t="str">
            <v>n.a.</v>
          </cell>
          <cell r="H19">
            <v>1</v>
          </cell>
          <cell r="I19">
            <v>50.39</v>
          </cell>
          <cell r="J19">
            <v>0.20391510220281805</v>
          </cell>
        </row>
        <row r="20">
          <cell r="A20" t="str">
            <v>D.Mugo.B.17_E</v>
          </cell>
          <cell r="B20" t="str">
            <v>2020_2685</v>
          </cell>
          <cell r="C20">
            <v>28</v>
          </cell>
          <cell r="D20">
            <v>17</v>
          </cell>
          <cell r="E20">
            <v>22.259499999999999</v>
          </cell>
          <cell r="F20" t="str">
            <v>n.a.</v>
          </cell>
          <cell r="G20" t="str">
            <v>n.a.</v>
          </cell>
          <cell r="H20">
            <v>1</v>
          </cell>
          <cell r="I20">
            <v>51.86</v>
          </cell>
          <cell r="J20">
            <v>0.23178037022753564</v>
          </cell>
        </row>
        <row r="21">
          <cell r="B21" t="str">
            <v>2020_2686</v>
          </cell>
          <cell r="C21">
            <v>28</v>
          </cell>
          <cell r="D21">
            <v>18</v>
          </cell>
          <cell r="E21">
            <v>51.322800000000001</v>
          </cell>
          <cell r="F21" t="str">
            <v>n.a.</v>
          </cell>
          <cell r="G21" t="str">
            <v>n.a.</v>
          </cell>
          <cell r="H21">
            <v>1</v>
          </cell>
          <cell r="I21" t="e">
            <v>#N/A</v>
          </cell>
          <cell r="J21" t="e">
            <v>#N/A</v>
          </cell>
        </row>
        <row r="22">
          <cell r="A22" t="str">
            <v>blank</v>
          </cell>
          <cell r="B22" t="str">
            <v>2020_2687</v>
          </cell>
          <cell r="C22">
            <v>28</v>
          </cell>
          <cell r="D22">
            <v>19</v>
          </cell>
          <cell r="E22">
            <v>0</v>
          </cell>
          <cell r="F22" t="str">
            <v>n.a.</v>
          </cell>
          <cell r="G22" t="str">
            <v>n.a.</v>
          </cell>
          <cell r="H22">
            <v>1</v>
          </cell>
          <cell r="I22" t="e">
            <v>#N/A</v>
          </cell>
          <cell r="J22" t="e">
            <v>#N/A</v>
          </cell>
        </row>
        <row r="23">
          <cell r="A23">
            <v>13</v>
          </cell>
          <cell r="B23" t="str">
            <v>2020_2688</v>
          </cell>
          <cell r="C23">
            <v>28</v>
          </cell>
          <cell r="D23">
            <v>20</v>
          </cell>
          <cell r="E23">
            <v>40.551400000000001</v>
          </cell>
          <cell r="F23" t="str">
            <v>n.a.</v>
          </cell>
          <cell r="G23" t="str">
            <v>n.a.</v>
          </cell>
          <cell r="H23">
            <v>1</v>
          </cell>
          <cell r="I23" t="e">
            <v>#N/A</v>
          </cell>
          <cell r="J23" t="e">
            <v>#N/A</v>
          </cell>
        </row>
        <row r="24">
          <cell r="B24" t="str">
            <v>2020_2689</v>
          </cell>
          <cell r="C24">
            <v>28</v>
          </cell>
          <cell r="D24">
            <v>21</v>
          </cell>
          <cell r="E24">
            <v>54.731200000000001</v>
          </cell>
          <cell r="F24" t="str">
            <v>n.a.</v>
          </cell>
          <cell r="G24" t="str">
            <v>n.a.</v>
          </cell>
          <cell r="H24">
            <v>1</v>
          </cell>
          <cell r="I24" t="e">
            <v>#N/A</v>
          </cell>
          <cell r="J24" t="e">
            <v>#N/A</v>
          </cell>
        </row>
        <row r="25">
          <cell r="B25" t="str">
            <v>2020_2690</v>
          </cell>
          <cell r="C25">
            <v>28</v>
          </cell>
          <cell r="D25">
            <v>22</v>
          </cell>
          <cell r="E25">
            <v>51.630400000000002</v>
          </cell>
          <cell r="F25" t="str">
            <v>n.a.</v>
          </cell>
          <cell r="G25" t="str">
            <v>n.a.</v>
          </cell>
          <cell r="H25">
            <v>1</v>
          </cell>
          <cell r="I25" t="e">
            <v>#N/A</v>
          </cell>
          <cell r="J25" t="e">
            <v>#N/A</v>
          </cell>
        </row>
        <row r="26">
          <cell r="B26" t="str">
            <v>2020_2691</v>
          </cell>
          <cell r="C26">
            <v>28</v>
          </cell>
          <cell r="D26">
            <v>23</v>
          </cell>
          <cell r="E26">
            <v>81.256200000000007</v>
          </cell>
          <cell r="F26" t="str">
            <v>n.a.</v>
          </cell>
          <cell r="G26" t="str">
            <v>n.a.</v>
          </cell>
          <cell r="H26">
            <v>1</v>
          </cell>
          <cell r="I26" t="e">
            <v>#N/A</v>
          </cell>
          <cell r="J26" t="e">
            <v>#N/A</v>
          </cell>
        </row>
        <row r="27">
          <cell r="B27" t="str">
            <v>2020_2692</v>
          </cell>
          <cell r="C27">
            <v>28</v>
          </cell>
          <cell r="D27">
            <v>24</v>
          </cell>
          <cell r="E27">
            <v>67.1297</v>
          </cell>
          <cell r="F27" t="str">
            <v>n.a.</v>
          </cell>
          <cell r="G27" t="str">
            <v>n.a.</v>
          </cell>
          <cell r="H27">
            <v>1</v>
          </cell>
          <cell r="I27" t="e">
            <v>#N/A</v>
          </cell>
          <cell r="J27" t="e">
            <v>#N/A</v>
          </cell>
        </row>
        <row r="28">
          <cell r="B28" t="str">
            <v>2020_2693</v>
          </cell>
          <cell r="C28">
            <v>28</v>
          </cell>
          <cell r="D28">
            <v>25</v>
          </cell>
          <cell r="E28">
            <v>61.508000000000003</v>
          </cell>
          <cell r="F28" t="str">
            <v>n.a.</v>
          </cell>
          <cell r="G28" t="str">
            <v>n.a.</v>
          </cell>
          <cell r="H28">
            <v>1</v>
          </cell>
          <cell r="I28" t="e">
            <v>#N/A</v>
          </cell>
          <cell r="J28" t="e">
            <v>#N/A</v>
          </cell>
        </row>
        <row r="29">
          <cell r="B29" t="str">
            <v>2020_2694</v>
          </cell>
          <cell r="C29">
            <v>28</v>
          </cell>
          <cell r="D29">
            <v>26</v>
          </cell>
          <cell r="E29">
            <v>55.534799999999997</v>
          </cell>
          <cell r="F29" t="str">
            <v>n.a.</v>
          </cell>
          <cell r="G29" t="str">
            <v>n.a.</v>
          </cell>
          <cell r="H29">
            <v>1</v>
          </cell>
          <cell r="I29" t="e">
            <v>#N/A</v>
          </cell>
          <cell r="J29" t="e">
            <v>#N/A</v>
          </cell>
        </row>
        <row r="30">
          <cell r="B30" t="str">
            <v>2020_2695</v>
          </cell>
          <cell r="C30">
            <v>28</v>
          </cell>
          <cell r="D30">
            <v>27</v>
          </cell>
          <cell r="E30">
            <v>59.647599999999997</v>
          </cell>
          <cell r="F30" t="str">
            <v>n.a.</v>
          </cell>
          <cell r="G30" t="str">
            <v>n.a.</v>
          </cell>
          <cell r="H30">
            <v>1</v>
          </cell>
          <cell r="I30" t="e">
            <v>#N/A</v>
          </cell>
          <cell r="J30" t="e">
            <v>#N/A</v>
          </cell>
        </row>
        <row r="31">
          <cell r="B31" t="str">
            <v>2020_2696</v>
          </cell>
          <cell r="C31">
            <v>28</v>
          </cell>
          <cell r="D31">
            <v>28</v>
          </cell>
          <cell r="E31">
            <v>69.623800000000003</v>
          </cell>
          <cell r="F31" t="str">
            <v>n.a.</v>
          </cell>
          <cell r="G31" t="str">
            <v>n.a.</v>
          </cell>
          <cell r="H31">
            <v>1</v>
          </cell>
          <cell r="I31" t="e">
            <v>#N/A</v>
          </cell>
          <cell r="J31" t="e">
            <v>#N/A</v>
          </cell>
        </row>
        <row r="32">
          <cell r="A32">
            <v>0</v>
          </cell>
          <cell r="B32" t="str">
            <v>2020_2697</v>
          </cell>
          <cell r="C32">
            <v>28</v>
          </cell>
          <cell r="D32">
            <v>29</v>
          </cell>
          <cell r="E32">
            <v>53.468800000000002</v>
          </cell>
          <cell r="F32" t="str">
            <v>n.a.</v>
          </cell>
          <cell r="G32" t="str">
            <v>n.a.</v>
          </cell>
          <cell r="H32">
            <v>1</v>
          </cell>
          <cell r="I32" t="e">
            <v>#N/A</v>
          </cell>
          <cell r="J32" t="e">
            <v>#N/A</v>
          </cell>
        </row>
        <row r="33">
          <cell r="B33" t="str">
            <v>2020_2698</v>
          </cell>
          <cell r="C33">
            <v>28</v>
          </cell>
          <cell r="D33">
            <v>30</v>
          </cell>
          <cell r="E33">
            <v>59.225099999999998</v>
          </cell>
          <cell r="F33" t="str">
            <v>n.a.</v>
          </cell>
          <cell r="G33" t="str">
            <v>n.a.</v>
          </cell>
          <cell r="H33">
            <v>1</v>
          </cell>
          <cell r="I33" t="e">
            <v>#N/A</v>
          </cell>
          <cell r="J33" t="e">
            <v>#N/A</v>
          </cell>
        </row>
        <row r="34">
          <cell r="B34" t="str">
            <v>2020_2699</v>
          </cell>
          <cell r="C34">
            <v>28</v>
          </cell>
          <cell r="D34">
            <v>31</v>
          </cell>
          <cell r="E34">
            <v>58.851399999999998</v>
          </cell>
          <cell r="F34" t="str">
            <v>n.a.</v>
          </cell>
          <cell r="G34" t="str">
            <v>n.a.</v>
          </cell>
          <cell r="H34">
            <v>1</v>
          </cell>
          <cell r="I34" t="e">
            <v>#N/A</v>
          </cell>
          <cell r="J34" t="e">
            <v>#N/A</v>
          </cell>
        </row>
        <row r="35">
          <cell r="A35" t="str">
            <v>L.Larix.B.12_E</v>
          </cell>
          <cell r="B35" t="str">
            <v>2020_2700</v>
          </cell>
          <cell r="C35">
            <v>28</v>
          </cell>
          <cell r="D35">
            <v>32</v>
          </cell>
          <cell r="E35">
            <v>70.358150327600015</v>
          </cell>
          <cell r="F35" t="str">
            <v>n.a.</v>
          </cell>
          <cell r="G35" t="str">
            <v>n.a.</v>
          </cell>
          <cell r="H35">
            <v>1</v>
          </cell>
          <cell r="I35">
            <v>51.72</v>
          </cell>
          <cell r="J35">
            <v>0.62859883990719245</v>
          </cell>
        </row>
        <row r="36">
          <cell r="B36" t="str">
            <v>2020_2701</v>
          </cell>
          <cell r="C36">
            <v>28</v>
          </cell>
          <cell r="D36">
            <v>33</v>
          </cell>
          <cell r="E36">
            <v>55.1098</v>
          </cell>
          <cell r="F36" t="str">
            <v>n.a.</v>
          </cell>
          <cell r="G36" t="str">
            <v>n.a.</v>
          </cell>
          <cell r="H36">
            <v>1</v>
          </cell>
          <cell r="I36" t="e">
            <v>#N/A</v>
          </cell>
          <cell r="J36" t="e">
            <v>#N/A</v>
          </cell>
        </row>
        <row r="37">
          <cell r="A37" t="str">
            <v>L.Larix.B.14_E</v>
          </cell>
          <cell r="B37" t="str">
            <v>2020_2702</v>
          </cell>
          <cell r="C37">
            <v>28</v>
          </cell>
          <cell r="D37">
            <v>34</v>
          </cell>
          <cell r="E37">
            <v>47.456600000000002</v>
          </cell>
          <cell r="F37" t="str">
            <v>n.a.</v>
          </cell>
          <cell r="G37" t="str">
            <v>n.a.</v>
          </cell>
          <cell r="H37">
            <v>1</v>
          </cell>
          <cell r="I37">
            <v>51.21</v>
          </cell>
          <cell r="J37">
            <v>0.50042108963093146</v>
          </cell>
        </row>
        <row r="38">
          <cell r="B38" t="str">
            <v>2020_2703</v>
          </cell>
          <cell r="C38">
            <v>28</v>
          </cell>
          <cell r="D38">
            <v>35</v>
          </cell>
          <cell r="E38">
            <v>60.802700000000002</v>
          </cell>
          <cell r="F38" t="str">
            <v>n.a.</v>
          </cell>
          <cell r="G38" t="str">
            <v>n.a.</v>
          </cell>
          <cell r="H38">
            <v>1</v>
          </cell>
          <cell r="I38" t="e">
            <v>#N/A</v>
          </cell>
          <cell r="J38" t="e">
            <v>#N/A</v>
          </cell>
        </row>
        <row r="39">
          <cell r="B39" t="str">
            <v>2020_2704</v>
          </cell>
          <cell r="C39">
            <v>28</v>
          </cell>
          <cell r="D39">
            <v>36</v>
          </cell>
          <cell r="E39">
            <v>83.186199999999999</v>
          </cell>
          <cell r="F39" t="str">
            <v>n.a.</v>
          </cell>
          <cell r="G39" t="str">
            <v>n.a.</v>
          </cell>
          <cell r="H39">
            <v>1</v>
          </cell>
          <cell r="I39" t="e">
            <v>#N/A</v>
          </cell>
          <cell r="J39" t="e">
            <v>#N/A</v>
          </cell>
        </row>
        <row r="40">
          <cell r="A40" t="str">
            <v>D.Larix.B.17_E</v>
          </cell>
          <cell r="B40" t="str">
            <v>2020_2705</v>
          </cell>
          <cell r="C40">
            <v>28</v>
          </cell>
          <cell r="D40">
            <v>37</v>
          </cell>
          <cell r="E40">
            <v>78.744220884769874</v>
          </cell>
          <cell r="F40" t="str">
            <v>n.a.</v>
          </cell>
          <cell r="G40" t="str">
            <v>n.a.</v>
          </cell>
          <cell r="H40">
            <v>1</v>
          </cell>
          <cell r="I40">
            <v>50.46</v>
          </cell>
          <cell r="J40">
            <v>0.72108941736028542</v>
          </cell>
        </row>
        <row r="41">
          <cell r="B41" t="str">
            <v>2020_2706</v>
          </cell>
          <cell r="C41">
            <v>28</v>
          </cell>
          <cell r="D41">
            <v>38</v>
          </cell>
          <cell r="E41">
            <v>83.358099999999993</v>
          </cell>
          <cell r="F41" t="str">
            <v>n.a.</v>
          </cell>
          <cell r="G41" t="str">
            <v>n.a.</v>
          </cell>
          <cell r="H41">
            <v>1</v>
          </cell>
          <cell r="I41" t="e">
            <v>#N/A</v>
          </cell>
          <cell r="J41" t="e">
            <v>#N/A</v>
          </cell>
        </row>
        <row r="42">
          <cell r="A42">
            <v>19</v>
          </cell>
          <cell r="B42" t="str">
            <v>2020_2707</v>
          </cell>
          <cell r="C42">
            <v>28</v>
          </cell>
          <cell r="D42">
            <v>39</v>
          </cell>
          <cell r="E42">
            <v>42.805500000000002</v>
          </cell>
          <cell r="F42" t="str">
            <v>n.a.</v>
          </cell>
          <cell r="G42" t="str">
            <v>n.a.</v>
          </cell>
          <cell r="H42">
            <v>1</v>
          </cell>
          <cell r="I42" t="e">
            <v>#N/A</v>
          </cell>
          <cell r="J42" t="e">
            <v>#N/A</v>
          </cell>
        </row>
        <row r="43">
          <cell r="A43" t="str">
            <v>Gluc3 17.09.19</v>
          </cell>
          <cell r="B43" t="str">
            <v>2020_2708</v>
          </cell>
          <cell r="C43">
            <v>28</v>
          </cell>
          <cell r="D43">
            <v>40</v>
          </cell>
          <cell r="E43">
            <v>5.5669000000000004</v>
          </cell>
          <cell r="F43" t="str">
            <v>n.a.</v>
          </cell>
          <cell r="G43" t="str">
            <v>n.a.</v>
          </cell>
          <cell r="H43">
            <v>1</v>
          </cell>
          <cell r="I43" t="e">
            <v>#N/A</v>
          </cell>
          <cell r="J43" t="e">
            <v>#N/A</v>
          </cell>
        </row>
        <row r="44">
          <cell r="A44">
            <v>0</v>
          </cell>
          <cell r="I44" t="e">
            <v>#N/A</v>
          </cell>
          <cell r="J44" t="e">
            <v>#N/A</v>
          </cell>
        </row>
        <row r="45">
          <cell r="A45">
            <v>0</v>
          </cell>
          <cell r="I45" t="e">
            <v>#N/A</v>
          </cell>
          <cell r="J45" t="e">
            <v>#N/A</v>
          </cell>
        </row>
        <row r="46">
          <cell r="A46">
            <v>0</v>
          </cell>
          <cell r="I46" t="e">
            <v>#N/A</v>
          </cell>
          <cell r="J46" t="e">
            <v>#N/A</v>
          </cell>
        </row>
        <row r="47">
          <cell r="I47" t="e">
            <v>#N/A</v>
          </cell>
          <cell r="J47" t="e">
            <v>#N/A</v>
          </cell>
        </row>
        <row r="48">
          <cell r="A48" t="str">
            <v>H.Mugo.L.2_E</v>
          </cell>
          <cell r="B48" t="str">
            <v>2020-2709</v>
          </cell>
          <cell r="C48">
            <v>29</v>
          </cell>
          <cell r="D48">
            <v>2</v>
          </cell>
          <cell r="E48">
            <v>20.3352</v>
          </cell>
          <cell r="F48" t="str">
            <v>n.a.</v>
          </cell>
          <cell r="G48" t="str">
            <v>n.a.</v>
          </cell>
          <cell r="H48">
            <v>1</v>
          </cell>
          <cell r="I48">
            <v>50.14</v>
          </cell>
          <cell r="J48">
            <v>0.21900694056641404</v>
          </cell>
        </row>
        <row r="49">
          <cell r="A49" t="str">
            <v>H.Mugo.L.3_E</v>
          </cell>
          <cell r="B49" t="str">
            <v>2020-2710</v>
          </cell>
          <cell r="C49">
            <v>29</v>
          </cell>
          <cell r="D49">
            <v>3</v>
          </cell>
          <cell r="E49">
            <v>34.114100000000001</v>
          </cell>
          <cell r="F49" t="str">
            <v>n.a.</v>
          </cell>
          <cell r="G49" t="str">
            <v>n.a.</v>
          </cell>
          <cell r="H49">
            <v>1</v>
          </cell>
          <cell r="I49">
            <v>51.11</v>
          </cell>
          <cell r="J49">
            <v>0.36043071805908822</v>
          </cell>
        </row>
        <row r="50">
          <cell r="A50" t="str">
            <v>H.Mugo.L.4_E</v>
          </cell>
          <cell r="B50" t="str">
            <v>2020-2711</v>
          </cell>
          <cell r="C50">
            <v>29</v>
          </cell>
          <cell r="D50">
            <v>4</v>
          </cell>
          <cell r="E50">
            <v>38.411200000000001</v>
          </cell>
          <cell r="F50" t="str">
            <v>n.a.</v>
          </cell>
          <cell r="G50" t="str">
            <v>n.a.</v>
          </cell>
          <cell r="H50">
            <v>1</v>
          </cell>
          <cell r="I50">
            <v>50.35</v>
          </cell>
          <cell r="J50">
            <v>0.41195725918570014</v>
          </cell>
        </row>
        <row r="51">
          <cell r="A51" t="str">
            <v>H.Mugo.L.5_E</v>
          </cell>
          <cell r="B51" t="str">
            <v>2020-2712</v>
          </cell>
          <cell r="C51">
            <v>29</v>
          </cell>
          <cell r="D51">
            <v>5</v>
          </cell>
          <cell r="E51">
            <v>14.4885</v>
          </cell>
          <cell r="F51" t="str">
            <v>n.a.</v>
          </cell>
          <cell r="G51" t="str">
            <v>n.a.</v>
          </cell>
          <cell r="H51">
            <v>1</v>
          </cell>
          <cell r="I51">
            <v>50.17</v>
          </cell>
          <cell r="J51">
            <v>0.1559455850109627</v>
          </cell>
        </row>
        <row r="52">
          <cell r="A52" t="str">
            <v>M.Mugo.L.6_E</v>
          </cell>
          <cell r="B52" t="str">
            <v>2020-2713</v>
          </cell>
          <cell r="C52">
            <v>29</v>
          </cell>
          <cell r="D52">
            <v>6</v>
          </cell>
          <cell r="E52">
            <v>5.1432000000000002</v>
          </cell>
          <cell r="F52" t="str">
            <v>n.a.</v>
          </cell>
          <cell r="G52" t="str">
            <v>n.a.</v>
          </cell>
          <cell r="H52">
            <v>1</v>
          </cell>
          <cell r="I52">
            <v>50.53</v>
          </cell>
          <cell r="J52">
            <v>5.4963942212547003E-2</v>
          </cell>
        </row>
        <row r="53">
          <cell r="A53" t="str">
            <v>M.Mugo.L.7_E</v>
          </cell>
          <cell r="B53" t="str">
            <v>2020-2714</v>
          </cell>
          <cell r="C53">
            <v>29</v>
          </cell>
          <cell r="D53">
            <v>7</v>
          </cell>
          <cell r="E53">
            <v>18.9178</v>
          </cell>
          <cell r="F53" t="str">
            <v>n.a.</v>
          </cell>
          <cell r="G53" t="str">
            <v>n.a.</v>
          </cell>
          <cell r="H53">
            <v>1</v>
          </cell>
          <cell r="I53">
            <v>50.01</v>
          </cell>
          <cell r="J53">
            <v>0.20427138572285541</v>
          </cell>
        </row>
        <row r="54">
          <cell r="A54" t="str">
            <v>M.Mugo.L.8_E</v>
          </cell>
          <cell r="B54" t="str">
            <v>2020-2715</v>
          </cell>
          <cell r="C54">
            <v>29</v>
          </cell>
          <cell r="D54">
            <v>8</v>
          </cell>
          <cell r="E54">
            <v>35.722499999999997</v>
          </cell>
          <cell r="F54" t="str">
            <v>n.a.</v>
          </cell>
          <cell r="G54" t="str">
            <v>n.a.</v>
          </cell>
          <cell r="H54">
            <v>1</v>
          </cell>
          <cell r="I54">
            <v>50.98</v>
          </cell>
          <cell r="J54">
            <v>0.37838662220478614</v>
          </cell>
        </row>
        <row r="55">
          <cell r="A55" t="str">
            <v>M.Mugo.L.9_E</v>
          </cell>
          <cell r="B55" t="str">
            <v>2020-2716</v>
          </cell>
          <cell r="C55">
            <v>29</v>
          </cell>
          <cell r="D55">
            <v>9</v>
          </cell>
          <cell r="E55">
            <v>12.7242</v>
          </cell>
          <cell r="F55" t="str">
            <v>n.a.</v>
          </cell>
          <cell r="G55" t="str">
            <v>n.a.</v>
          </cell>
          <cell r="H55">
            <v>1</v>
          </cell>
          <cell r="I55">
            <v>49.67</v>
          </cell>
          <cell r="J55">
            <v>0.13833436682101874</v>
          </cell>
        </row>
        <row r="56">
          <cell r="A56" t="str">
            <v>M.Mugo.L.10_E</v>
          </cell>
          <cell r="B56" t="str">
            <v>2020-2717</v>
          </cell>
          <cell r="C56">
            <v>29</v>
          </cell>
          <cell r="D56">
            <v>10</v>
          </cell>
          <cell r="E56">
            <v>8.6023999999999994</v>
          </cell>
          <cell r="F56" t="str">
            <v>n.a.</v>
          </cell>
          <cell r="G56" t="str">
            <v>n.a.</v>
          </cell>
          <cell r="H56">
            <v>1</v>
          </cell>
          <cell r="I56">
            <v>50.05</v>
          </cell>
          <cell r="J56">
            <v>9.2813106893106886E-2</v>
          </cell>
        </row>
        <row r="57">
          <cell r="A57" t="str">
            <v>L.Mugo.L.11_E</v>
          </cell>
          <cell r="B57" t="str">
            <v>2020-2718</v>
          </cell>
          <cell r="C57">
            <v>29</v>
          </cell>
          <cell r="D57">
            <v>11</v>
          </cell>
          <cell r="E57">
            <v>10.9039</v>
          </cell>
          <cell r="F57" t="str">
            <v>n.a.</v>
          </cell>
          <cell r="G57" t="str">
            <v>n.a.</v>
          </cell>
          <cell r="H57">
            <v>1</v>
          </cell>
          <cell r="I57">
            <v>49.97</v>
          </cell>
          <cell r="J57">
            <v>0.11783281969181508</v>
          </cell>
        </row>
        <row r="58">
          <cell r="A58" t="str">
            <v>L.Mugo.L.12_E</v>
          </cell>
          <cell r="B58" t="str">
            <v>2020-2719</v>
          </cell>
          <cell r="C58">
            <v>29</v>
          </cell>
          <cell r="D58">
            <v>12</v>
          </cell>
          <cell r="E58">
            <v>26.880099999999999</v>
          </cell>
          <cell r="F58" t="str">
            <v>n.a.</v>
          </cell>
          <cell r="G58" t="str">
            <v>n.a.</v>
          </cell>
          <cell r="H58">
            <v>1</v>
          </cell>
          <cell r="I58">
            <v>51.03</v>
          </cell>
          <cell r="J58">
            <v>0.28444550264550261</v>
          </cell>
        </row>
        <row r="59">
          <cell r="B59" t="str">
            <v>2020-2720</v>
          </cell>
          <cell r="C59">
            <v>29</v>
          </cell>
          <cell r="D59">
            <v>13</v>
          </cell>
          <cell r="E59">
            <v>72.542400000000001</v>
          </cell>
          <cell r="F59" t="str">
            <v>n.a.</v>
          </cell>
          <cell r="G59" t="str">
            <v>n.a.</v>
          </cell>
          <cell r="H59">
            <v>1</v>
          </cell>
          <cell r="I59" t="e">
            <v>#N/A</v>
          </cell>
          <cell r="J59" t="e">
            <v>#N/A</v>
          </cell>
        </row>
        <row r="60">
          <cell r="A60" t="str">
            <v>L.Mugo.L.14_E</v>
          </cell>
          <cell r="B60" t="str">
            <v>2020-2721</v>
          </cell>
          <cell r="C60">
            <v>29</v>
          </cell>
          <cell r="D60">
            <v>14</v>
          </cell>
          <cell r="E60">
            <v>10.8231</v>
          </cell>
          <cell r="F60" t="str">
            <v>n.a.</v>
          </cell>
          <cell r="G60" t="str">
            <v>n.a.</v>
          </cell>
          <cell r="H60">
            <v>1</v>
          </cell>
          <cell r="I60">
            <v>50.49</v>
          </cell>
          <cell r="J60">
            <v>0.11575508021390374</v>
          </cell>
        </row>
        <row r="61">
          <cell r="B61" t="str">
            <v>2020-2722</v>
          </cell>
          <cell r="C61">
            <v>29</v>
          </cell>
          <cell r="D61">
            <v>15</v>
          </cell>
          <cell r="E61">
            <v>57.391100000000002</v>
          </cell>
          <cell r="F61" t="str">
            <v>n.a.</v>
          </cell>
          <cell r="G61" t="str">
            <v>n.a.</v>
          </cell>
          <cell r="H61">
            <v>1</v>
          </cell>
          <cell r="I61" t="e">
            <v>#N/A</v>
          </cell>
          <cell r="J61" t="e">
            <v>#N/A</v>
          </cell>
        </row>
        <row r="62">
          <cell r="A62" t="str">
            <v>D.Mugo.L.16_E</v>
          </cell>
          <cell r="B62" t="str">
            <v>2020-2723</v>
          </cell>
          <cell r="C62">
            <v>29</v>
          </cell>
          <cell r="D62">
            <v>16</v>
          </cell>
          <cell r="E62">
            <v>12.144500000000001</v>
          </cell>
          <cell r="F62" t="str">
            <v>n.a.</v>
          </cell>
          <cell r="G62" t="str">
            <v>n.a.</v>
          </cell>
          <cell r="H62">
            <v>1</v>
          </cell>
          <cell r="I62">
            <v>50.05</v>
          </cell>
          <cell r="J62">
            <v>0.13102957042957045</v>
          </cell>
        </row>
        <row r="63">
          <cell r="A63" t="str">
            <v>D.Mugo.L.17_E</v>
          </cell>
          <cell r="B63" t="str">
            <v>2020-2724</v>
          </cell>
          <cell r="C63">
            <v>29</v>
          </cell>
          <cell r="D63">
            <v>17</v>
          </cell>
          <cell r="E63">
            <v>10.8154</v>
          </cell>
          <cell r="F63" t="str">
            <v>n.a.</v>
          </cell>
          <cell r="G63" t="str">
            <v>n.a.</v>
          </cell>
          <cell r="H63">
            <v>1</v>
          </cell>
          <cell r="I63">
            <v>50.2</v>
          </cell>
          <cell r="J63">
            <v>0.1163409561752988</v>
          </cell>
        </row>
        <row r="64">
          <cell r="A64" t="str">
            <v>D.Mugo.L.18_E</v>
          </cell>
          <cell r="B64" t="str">
            <v>2020-2725</v>
          </cell>
          <cell r="C64">
            <v>29</v>
          </cell>
          <cell r="D64">
            <v>18</v>
          </cell>
          <cell r="E64">
            <v>13.5474</v>
          </cell>
          <cell r="F64" t="str">
            <v>n.a.</v>
          </cell>
          <cell r="G64" t="str">
            <v>n.a.</v>
          </cell>
          <cell r="H64">
            <v>1</v>
          </cell>
          <cell r="I64">
            <v>51.14</v>
          </cell>
          <cell r="J64">
            <v>0.14305037152913572</v>
          </cell>
        </row>
        <row r="65">
          <cell r="A65" t="str">
            <v>H.Larix.L.1_E</v>
          </cell>
          <cell r="B65" t="str">
            <v>2020-2726</v>
          </cell>
          <cell r="C65">
            <v>29</v>
          </cell>
          <cell r="D65">
            <v>19</v>
          </cell>
          <cell r="E65">
            <v>35.239899999999999</v>
          </cell>
          <cell r="F65" t="str">
            <v>n.a.</v>
          </cell>
          <cell r="G65" t="str">
            <v>n.a.</v>
          </cell>
          <cell r="H65">
            <v>1</v>
          </cell>
          <cell r="I65">
            <v>51.02</v>
          </cell>
          <cell r="J65">
            <v>0.3729820854566836</v>
          </cell>
        </row>
        <row r="66">
          <cell r="A66" t="str">
            <v>H.Larix.L.2_E</v>
          </cell>
          <cell r="B66" t="str">
            <v>2020-2727</v>
          </cell>
          <cell r="C66">
            <v>29</v>
          </cell>
          <cell r="D66">
            <v>20</v>
          </cell>
          <cell r="E66">
            <v>25.3721</v>
          </cell>
          <cell r="F66" t="str">
            <v>n.a.</v>
          </cell>
          <cell r="G66" t="str">
            <v>n.a.</v>
          </cell>
          <cell r="H66">
            <v>1</v>
          </cell>
          <cell r="I66">
            <v>51.08</v>
          </cell>
          <cell r="J66">
            <v>0.26822501957713391</v>
          </cell>
        </row>
        <row r="67">
          <cell r="A67" t="str">
            <v>H.Larix.L.3_E</v>
          </cell>
          <cell r="B67" t="str">
            <v>2020-2728</v>
          </cell>
          <cell r="C67">
            <v>29</v>
          </cell>
          <cell r="D67">
            <v>21</v>
          </cell>
          <cell r="E67">
            <v>23.529699999999998</v>
          </cell>
          <cell r="F67" t="str">
            <v>n.a.</v>
          </cell>
          <cell r="G67" t="str">
            <v>n.a.</v>
          </cell>
          <cell r="H67">
            <v>1</v>
          </cell>
          <cell r="I67">
            <v>50.37</v>
          </cell>
          <cell r="J67">
            <v>0.25225407980941039</v>
          </cell>
        </row>
        <row r="68">
          <cell r="A68" t="str">
            <v>H.Larix.L.4_E</v>
          </cell>
          <cell r="B68" t="str">
            <v>2020-2729</v>
          </cell>
          <cell r="C68">
            <v>29</v>
          </cell>
          <cell r="D68">
            <v>22</v>
          </cell>
          <cell r="E68">
            <v>34.739100000000001</v>
          </cell>
          <cell r="F68" t="str">
            <v>n.a.</v>
          </cell>
          <cell r="G68" t="str">
            <v>n.a.</v>
          </cell>
          <cell r="H68">
            <v>1</v>
          </cell>
          <cell r="I68">
            <v>50.28</v>
          </cell>
          <cell r="J68">
            <v>0.37309295942720766</v>
          </cell>
        </row>
        <row r="69">
          <cell r="A69" t="str">
            <v>H.Larix.L.5_E</v>
          </cell>
          <cell r="B69" t="str">
            <v>2020-2730</v>
          </cell>
          <cell r="C69">
            <v>29</v>
          </cell>
          <cell r="D69">
            <v>23</v>
          </cell>
          <cell r="E69">
            <v>44.151699999999998</v>
          </cell>
          <cell r="F69" t="str">
            <v>n.a.</v>
          </cell>
          <cell r="G69" t="str">
            <v>n.a.</v>
          </cell>
          <cell r="H69">
            <v>1</v>
          </cell>
          <cell r="I69">
            <v>51.12</v>
          </cell>
          <cell r="J69">
            <v>0.46639119718309863</v>
          </cell>
        </row>
        <row r="70">
          <cell r="A70" t="str">
            <v>M.Larix.L.6_E</v>
          </cell>
          <cell r="B70" t="str">
            <v>2020-2731</v>
          </cell>
          <cell r="C70">
            <v>29</v>
          </cell>
          <cell r="D70">
            <v>24</v>
          </cell>
          <cell r="E70">
            <v>15.193199999999999</v>
          </cell>
          <cell r="F70" t="str">
            <v>n.a.</v>
          </cell>
          <cell r="G70" t="str">
            <v>n.a.</v>
          </cell>
          <cell r="H70">
            <v>1</v>
          </cell>
          <cell r="I70">
            <v>49.99</v>
          </cell>
          <cell r="J70">
            <v>0.16411938387677535</v>
          </cell>
        </row>
        <row r="71">
          <cell r="A71" t="str">
            <v>M.Larix.L.7_E</v>
          </cell>
          <cell r="B71" t="str">
            <v>2020-2732</v>
          </cell>
          <cell r="C71">
            <v>29</v>
          </cell>
          <cell r="D71">
            <v>25</v>
          </cell>
          <cell r="E71">
            <v>9.9989000000000008</v>
          </cell>
          <cell r="F71" t="str">
            <v>n.a.</v>
          </cell>
          <cell r="G71" t="str">
            <v>n.a.</v>
          </cell>
          <cell r="H71">
            <v>1</v>
          </cell>
          <cell r="I71">
            <v>50.51</v>
          </cell>
          <cell r="J71">
            <v>0.10689776281924371</v>
          </cell>
        </row>
        <row r="72">
          <cell r="A72" t="str">
            <v>M.Larix.L.8_E</v>
          </cell>
          <cell r="B72" t="str">
            <v>2020-2733</v>
          </cell>
          <cell r="C72">
            <v>29</v>
          </cell>
          <cell r="D72">
            <v>26</v>
          </cell>
          <cell r="E72">
            <v>5.2552000000000003</v>
          </cell>
          <cell r="F72" t="str">
            <v>n.a.</v>
          </cell>
          <cell r="G72" t="str">
            <v>n.a.</v>
          </cell>
          <cell r="H72">
            <v>1</v>
          </cell>
          <cell r="I72">
            <v>36.39</v>
          </cell>
          <cell r="J72">
            <v>7.7983182192910144E-2</v>
          </cell>
        </row>
        <row r="73">
          <cell r="A73" t="str">
            <v>M.Larix.L.9_E</v>
          </cell>
          <cell r="B73" t="str">
            <v>2020-2734</v>
          </cell>
          <cell r="C73">
            <v>29</v>
          </cell>
          <cell r="D73">
            <v>27</v>
          </cell>
          <cell r="E73">
            <v>14.590299999999999</v>
          </cell>
          <cell r="F73" t="str">
            <v>n.a.</v>
          </cell>
          <cell r="G73" t="str">
            <v>n.a.</v>
          </cell>
          <cell r="H73">
            <v>1</v>
          </cell>
          <cell r="I73">
            <v>50.01</v>
          </cell>
          <cell r="J73">
            <v>0.15754373125374926</v>
          </cell>
        </row>
        <row r="74">
          <cell r="A74" t="str">
            <v>M.Larix.L.10_E</v>
          </cell>
          <cell r="B74" t="str">
            <v>2020-2735</v>
          </cell>
          <cell r="C74">
            <v>29</v>
          </cell>
          <cell r="D74">
            <v>28</v>
          </cell>
          <cell r="E74">
            <v>7.3475999999999999</v>
          </cell>
          <cell r="F74" t="str">
            <v>n.a.</v>
          </cell>
          <cell r="G74" t="str">
            <v>n.a.</v>
          </cell>
          <cell r="H74">
            <v>1</v>
          </cell>
          <cell r="I74">
            <v>50.28</v>
          </cell>
          <cell r="J74">
            <v>7.8912171837708822E-2</v>
          </cell>
        </row>
        <row r="75">
          <cell r="A75" t="str">
            <v>L.Larix.L.11_E</v>
          </cell>
          <cell r="B75" t="str">
            <v>2020-2736</v>
          </cell>
          <cell r="C75">
            <v>29</v>
          </cell>
          <cell r="D75">
            <v>29</v>
          </cell>
          <cell r="E75">
            <v>12.263299999999999</v>
          </cell>
          <cell r="F75" t="str">
            <v>n.a.</v>
          </cell>
          <cell r="G75" t="str">
            <v>n.a.</v>
          </cell>
          <cell r="H75">
            <v>1</v>
          </cell>
          <cell r="I75">
            <v>50.52</v>
          </cell>
          <cell r="J75">
            <v>0.13108040380047506</v>
          </cell>
        </row>
        <row r="76">
          <cell r="A76" t="str">
            <v>L.Larix.L.12_E</v>
          </cell>
          <cell r="B76" t="str">
            <v>2020-2737</v>
          </cell>
          <cell r="C76">
            <v>29</v>
          </cell>
          <cell r="D76">
            <v>30</v>
          </cell>
          <cell r="E76">
            <v>16.947800000000001</v>
          </cell>
          <cell r="F76" t="str">
            <v>n.a.</v>
          </cell>
          <cell r="G76" t="str">
            <v>n.a.</v>
          </cell>
          <cell r="H76">
            <v>1</v>
          </cell>
          <cell r="I76">
            <v>50.79</v>
          </cell>
          <cell r="J76">
            <v>0.18018924985233314</v>
          </cell>
        </row>
        <row r="77">
          <cell r="A77" t="str">
            <v>L.Larix.L.13_E</v>
          </cell>
          <cell r="B77" t="str">
            <v>2020-2738</v>
          </cell>
          <cell r="C77">
            <v>29</v>
          </cell>
          <cell r="D77">
            <v>31</v>
          </cell>
          <cell r="E77">
            <v>23.2319</v>
          </cell>
          <cell r="F77" t="str">
            <v>n.a.</v>
          </cell>
          <cell r="G77" t="str">
            <v>n.a.</v>
          </cell>
          <cell r="H77">
            <v>1</v>
          </cell>
          <cell r="I77">
            <v>50.1</v>
          </cell>
          <cell r="J77">
            <v>0.25040371257485028</v>
          </cell>
        </row>
        <row r="78">
          <cell r="A78" t="str">
            <v>L.Larix.L.14_E</v>
          </cell>
          <cell r="B78" t="str">
            <v>2020-2739</v>
          </cell>
          <cell r="C78">
            <v>29</v>
          </cell>
          <cell r="D78">
            <v>32</v>
          </cell>
          <cell r="E78">
            <v>10.4541</v>
          </cell>
          <cell r="F78" t="str">
            <v>n.a.</v>
          </cell>
          <cell r="G78" t="str">
            <v>n.a.</v>
          </cell>
          <cell r="H78">
            <v>1</v>
          </cell>
          <cell r="I78">
            <v>50.71</v>
          </cell>
          <cell r="J78">
            <v>0.11132348649181623</v>
          </cell>
        </row>
        <row r="79">
          <cell r="A79" t="str">
            <v>L.Larix.L.15_E</v>
          </cell>
          <cell r="B79" t="str">
            <v>2020-2740</v>
          </cell>
          <cell r="C79">
            <v>29</v>
          </cell>
          <cell r="D79">
            <v>33</v>
          </cell>
          <cell r="E79">
            <v>10.165100000000001</v>
          </cell>
          <cell r="F79" t="str">
            <v>n.a.</v>
          </cell>
          <cell r="G79" t="str">
            <v>n.a.</v>
          </cell>
          <cell r="H79">
            <v>1</v>
          </cell>
          <cell r="I79">
            <v>50.93</v>
          </cell>
          <cell r="J79">
            <v>0.10777840172786178</v>
          </cell>
        </row>
        <row r="80">
          <cell r="A80" t="str">
            <v>D.Larix.L.16_E</v>
          </cell>
          <cell r="B80" t="str">
            <v>2020-2741</v>
          </cell>
          <cell r="C80">
            <v>29</v>
          </cell>
          <cell r="D80">
            <v>34</v>
          </cell>
          <cell r="E80">
            <v>22.801300000000001</v>
          </cell>
          <cell r="F80" t="str">
            <v>n.a.</v>
          </cell>
          <cell r="G80" t="str">
            <v>n.a.</v>
          </cell>
          <cell r="H80">
            <v>1</v>
          </cell>
          <cell r="I80">
            <v>50.87</v>
          </cell>
          <cell r="J80">
            <v>0.24204250049144882</v>
          </cell>
        </row>
        <row r="81">
          <cell r="A81" t="str">
            <v>D.Larix.L.17_E</v>
          </cell>
          <cell r="B81" t="str">
            <v>2020-2742</v>
          </cell>
          <cell r="C81">
            <v>29</v>
          </cell>
          <cell r="D81">
            <v>35</v>
          </cell>
          <cell r="E81">
            <v>9.4298000000000002</v>
          </cell>
          <cell r="F81" t="str">
            <v>n.a.</v>
          </cell>
          <cell r="G81" t="str">
            <v>n.a.</v>
          </cell>
          <cell r="H81">
            <v>1</v>
          </cell>
          <cell r="I81">
            <v>49.83</v>
          </cell>
          <cell r="J81">
            <v>0.10218928356411801</v>
          </cell>
        </row>
        <row r="82">
          <cell r="A82" t="str">
            <v>D.Larix.L.18_E</v>
          </cell>
          <cell r="B82" t="str">
            <v>2020-2743</v>
          </cell>
          <cell r="C82">
            <v>29</v>
          </cell>
          <cell r="D82">
            <v>36</v>
          </cell>
          <cell r="E82">
            <v>0</v>
          </cell>
          <cell r="F82" t="str">
            <v>n.a.</v>
          </cell>
          <cell r="G82" t="str">
            <v>n.a.</v>
          </cell>
          <cell r="H82">
            <v>1</v>
          </cell>
          <cell r="I82">
            <v>50.94</v>
          </cell>
          <cell r="J82">
            <v>0</v>
          </cell>
        </row>
        <row r="83">
          <cell r="A83" t="str">
            <v>blank</v>
          </cell>
          <cell r="B83" t="str">
            <v>2020-2744</v>
          </cell>
          <cell r="C83">
            <v>29</v>
          </cell>
          <cell r="D83">
            <v>37</v>
          </cell>
          <cell r="E83">
            <v>0</v>
          </cell>
          <cell r="F83" t="str">
            <v>n.a.</v>
          </cell>
          <cell r="G83" t="str">
            <v>n.a.</v>
          </cell>
          <cell r="H83">
            <v>1</v>
          </cell>
          <cell r="I83" t="e">
            <v>#N/A</v>
          </cell>
          <cell r="J83" t="e">
            <v>#N/A</v>
          </cell>
        </row>
        <row r="84">
          <cell r="A84">
            <v>14</v>
          </cell>
          <cell r="B84" t="str">
            <v>2020-2745</v>
          </cell>
          <cell r="C84">
            <v>29</v>
          </cell>
          <cell r="D84">
            <v>38</v>
          </cell>
          <cell r="E84">
            <v>20.0867</v>
          </cell>
          <cell r="F84" t="str">
            <v>n.a.</v>
          </cell>
          <cell r="G84" t="str">
            <v>n.a.</v>
          </cell>
          <cell r="H84">
            <v>1</v>
          </cell>
          <cell r="I84" t="e">
            <v>#N/A</v>
          </cell>
          <cell r="J84" t="e">
            <v>#N/A</v>
          </cell>
        </row>
        <row r="85">
          <cell r="A85">
            <v>21</v>
          </cell>
          <cell r="B85" t="str">
            <v>2020-2746</v>
          </cell>
          <cell r="C85">
            <v>29</v>
          </cell>
          <cell r="D85">
            <v>39</v>
          </cell>
          <cell r="E85">
            <v>64.422799999999995</v>
          </cell>
          <cell r="F85" t="str">
            <v>n.a.</v>
          </cell>
          <cell r="G85" t="str">
            <v>n.a.</v>
          </cell>
          <cell r="H85">
            <v>1</v>
          </cell>
          <cell r="I85" t="e">
            <v>#N/A</v>
          </cell>
          <cell r="J85" t="e">
            <v>#N/A</v>
          </cell>
        </row>
        <row r="86">
          <cell r="A86" t="str">
            <v>Gluc3 17.09.19</v>
          </cell>
          <cell r="B86" t="str">
            <v>2020-2747</v>
          </cell>
          <cell r="C86">
            <v>29</v>
          </cell>
          <cell r="D86">
            <v>40</v>
          </cell>
          <cell r="E86">
            <v>5.8517000000000001</v>
          </cell>
          <cell r="F86" t="str">
            <v>n.a.</v>
          </cell>
          <cell r="G86" t="str">
            <v>n.a.</v>
          </cell>
          <cell r="H86">
            <v>1</v>
          </cell>
          <cell r="I86" t="e">
            <v>#N/A</v>
          </cell>
          <cell r="J86" t="e">
            <v>#N/A</v>
          </cell>
        </row>
        <row r="87">
          <cell r="I87" t="e">
            <v>#N/A</v>
          </cell>
          <cell r="J87" t="e">
            <v>#N/A</v>
          </cell>
        </row>
        <row r="88">
          <cell r="A88" t="str">
            <v>H.Mugo.R.2.0.5_E</v>
          </cell>
          <cell r="B88" t="str">
            <v>2020-2757</v>
          </cell>
          <cell r="C88">
            <v>30</v>
          </cell>
          <cell r="D88">
            <v>2</v>
          </cell>
          <cell r="E88">
            <v>11.403499999999999</v>
          </cell>
          <cell r="F88">
            <v>0.25019999999999998</v>
          </cell>
          <cell r="G88">
            <v>1.2125999999999999</v>
          </cell>
          <cell r="H88">
            <v>1</v>
          </cell>
          <cell r="I88">
            <v>40.46</v>
          </cell>
          <cell r="J88">
            <v>0.15219698467622342</v>
          </cell>
        </row>
        <row r="89">
          <cell r="A89" t="str">
            <v>H.Mugo.R.3.0.5_E</v>
          </cell>
          <cell r="B89" t="str">
            <v>2020-2758</v>
          </cell>
          <cell r="C89">
            <v>30</v>
          </cell>
          <cell r="D89">
            <v>3</v>
          </cell>
          <cell r="E89">
            <v>26.610299999999999</v>
          </cell>
          <cell r="F89">
            <v>35.693300000000001</v>
          </cell>
          <cell r="G89">
            <v>1.1475</v>
          </cell>
          <cell r="H89">
            <v>1</v>
          </cell>
          <cell r="I89">
            <v>18.57</v>
          </cell>
          <cell r="J89">
            <v>0.77380516962843293</v>
          </cell>
        </row>
        <row r="90">
          <cell r="A90" t="str">
            <v>H.Mugo.R.4.0.5_E</v>
          </cell>
          <cell r="B90" t="str">
            <v>2020-2759</v>
          </cell>
          <cell r="C90">
            <v>30</v>
          </cell>
          <cell r="D90">
            <v>4</v>
          </cell>
          <cell r="E90">
            <v>10.984</v>
          </cell>
          <cell r="F90">
            <v>9.4359999999999999</v>
          </cell>
          <cell r="G90">
            <v>1.5165999999999999</v>
          </cell>
          <cell r="H90">
            <v>1</v>
          </cell>
          <cell r="I90">
            <v>50.37</v>
          </cell>
          <cell r="J90">
            <v>0.11775580702799286</v>
          </cell>
        </row>
        <row r="91">
          <cell r="A91" t="str">
            <v>H.Mugo.R.5.0.5_E</v>
          </cell>
          <cell r="B91" t="str">
            <v>2020-2760</v>
          </cell>
          <cell r="C91">
            <v>30</v>
          </cell>
          <cell r="D91">
            <v>5</v>
          </cell>
          <cell r="E91">
            <v>10.883800000000001</v>
          </cell>
          <cell r="F91">
            <v>12.187799999999999</v>
          </cell>
          <cell r="G91">
            <v>1.7332000000000001</v>
          </cell>
          <cell r="H91">
            <v>1</v>
          </cell>
          <cell r="I91">
            <v>50.09</v>
          </cell>
          <cell r="J91">
            <v>0.11733383908963867</v>
          </cell>
        </row>
        <row r="92">
          <cell r="A92" t="str">
            <v>M.Mugo.R.6.0.5_E</v>
          </cell>
          <cell r="B92" t="str">
            <v>2020-2761</v>
          </cell>
          <cell r="C92">
            <v>30</v>
          </cell>
          <cell r="D92">
            <v>6</v>
          </cell>
          <cell r="E92">
            <v>17.888100000000001</v>
          </cell>
          <cell r="F92">
            <v>3.1484999999999999</v>
          </cell>
          <cell r="G92">
            <v>3.9851999999999999</v>
          </cell>
          <cell r="H92">
            <v>1</v>
          </cell>
          <cell r="I92">
            <v>50.87</v>
          </cell>
          <cell r="J92">
            <v>0.18988743856890114</v>
          </cell>
        </row>
        <row r="93">
          <cell r="A93" t="str">
            <v>M.Mugo.R.7.0.5_E</v>
          </cell>
          <cell r="B93" t="str">
            <v>2020-2762</v>
          </cell>
          <cell r="C93">
            <v>30</v>
          </cell>
          <cell r="D93">
            <v>7</v>
          </cell>
          <cell r="E93">
            <v>10.332700000000001</v>
          </cell>
          <cell r="F93">
            <v>1.4136</v>
          </cell>
          <cell r="G93">
            <v>1.9012</v>
          </cell>
          <cell r="H93">
            <v>1</v>
          </cell>
          <cell r="I93">
            <v>50.23</v>
          </cell>
          <cell r="J93">
            <v>0.11108218196297033</v>
          </cell>
        </row>
        <row r="94">
          <cell r="A94" t="str">
            <v>M.Mugo.R.8.0.5_E</v>
          </cell>
          <cell r="B94" t="str">
            <v>2020-2763</v>
          </cell>
          <cell r="C94">
            <v>30</v>
          </cell>
          <cell r="D94">
            <v>8</v>
          </cell>
          <cell r="E94">
            <v>18.4451</v>
          </cell>
          <cell r="F94">
            <v>3.1135999999999999</v>
          </cell>
          <cell r="G94">
            <v>4.1765999999999996</v>
          </cell>
          <cell r="H94">
            <v>1</v>
          </cell>
          <cell r="I94">
            <v>49.49</v>
          </cell>
          <cell r="J94">
            <v>0.20125993129925238</v>
          </cell>
        </row>
        <row r="95">
          <cell r="A95" t="str">
            <v>M.Mugo.R.9.0.5_E</v>
          </cell>
          <cell r="B95" t="str">
            <v>2020-2764</v>
          </cell>
          <cell r="C95">
            <v>30</v>
          </cell>
          <cell r="D95">
            <v>9</v>
          </cell>
          <cell r="E95">
            <v>21.211600000000001</v>
          </cell>
          <cell r="F95">
            <v>3.2422</v>
          </cell>
          <cell r="G95">
            <v>1.7362</v>
          </cell>
          <cell r="H95">
            <v>1</v>
          </cell>
          <cell r="I95">
            <v>51.16</v>
          </cell>
          <cell r="J95">
            <v>0.22389100860046909</v>
          </cell>
        </row>
        <row r="96">
          <cell r="A96" t="str">
            <v>M.Mugo.R.10.0.5_E</v>
          </cell>
          <cell r="B96" t="str">
            <v>2020-2765</v>
          </cell>
          <cell r="C96">
            <v>30</v>
          </cell>
          <cell r="D96">
            <v>10</v>
          </cell>
          <cell r="E96">
            <v>14.439</v>
          </cell>
          <cell r="F96">
            <v>0.44159999999999999</v>
          </cell>
          <cell r="G96">
            <v>2.3552</v>
          </cell>
          <cell r="H96">
            <v>1</v>
          </cell>
          <cell r="I96">
            <v>50.16</v>
          </cell>
          <cell r="J96">
            <v>0.15544377990430625</v>
          </cell>
        </row>
        <row r="97">
          <cell r="A97" t="str">
            <v>L.Mugo.R.11.0.5_E</v>
          </cell>
          <cell r="B97" t="str">
            <v>2020-2766</v>
          </cell>
          <cell r="C97">
            <v>30</v>
          </cell>
          <cell r="D97">
            <v>11</v>
          </cell>
          <cell r="E97">
            <v>10.2522</v>
          </cell>
          <cell r="F97">
            <v>5.0922000000000001</v>
          </cell>
          <cell r="G97">
            <v>1.5297000000000001</v>
          </cell>
          <cell r="H97">
            <v>1</v>
          </cell>
          <cell r="I97">
            <v>29.62</v>
          </cell>
          <cell r="J97">
            <v>0.18690708980418635</v>
          </cell>
        </row>
        <row r="98">
          <cell r="A98" t="str">
            <v>L.Mugo.R.12.0.5_E</v>
          </cell>
          <cell r="B98" t="str">
            <v>2020-2767</v>
          </cell>
          <cell r="C98">
            <v>30</v>
          </cell>
          <cell r="D98">
            <v>12</v>
          </cell>
          <cell r="E98">
            <v>20.697199999999999</v>
          </cell>
          <cell r="F98">
            <v>3.5272999999999999</v>
          </cell>
          <cell r="G98">
            <v>4.6738999999999997</v>
          </cell>
          <cell r="H98">
            <v>1</v>
          </cell>
          <cell r="I98">
            <v>50.39</v>
          </cell>
          <cell r="J98">
            <v>0.22179972216709665</v>
          </cell>
        </row>
        <row r="99">
          <cell r="A99" t="str">
            <v>L.Mugo.R.13.0.5_E</v>
          </cell>
          <cell r="B99" t="str">
            <v>2020-2768</v>
          </cell>
          <cell r="C99">
            <v>30</v>
          </cell>
          <cell r="D99">
            <v>13</v>
          </cell>
          <cell r="E99">
            <v>11.813599999999999</v>
          </cell>
          <cell r="F99">
            <v>5.4771000000000001</v>
          </cell>
          <cell r="G99">
            <v>0.41420000000000001</v>
          </cell>
          <cell r="H99">
            <v>1</v>
          </cell>
          <cell r="I99">
            <v>30.23</v>
          </cell>
          <cell r="J99">
            <v>0.21102692689381408</v>
          </cell>
        </row>
        <row r="100">
          <cell r="A100" t="str">
            <v>L.Mugo.R.14.0.5_E</v>
          </cell>
          <cell r="B100" t="str">
            <v>2020-2769</v>
          </cell>
          <cell r="C100">
            <v>30</v>
          </cell>
          <cell r="D100">
            <v>14</v>
          </cell>
          <cell r="E100">
            <v>12.273199999999999</v>
          </cell>
          <cell r="F100">
            <v>3.3058999999999998</v>
          </cell>
          <cell r="G100">
            <v>2.8561000000000001</v>
          </cell>
          <cell r="H100">
            <v>1</v>
          </cell>
          <cell r="I100">
            <v>49.98</v>
          </cell>
          <cell r="J100">
            <v>0.13260360144057623</v>
          </cell>
        </row>
        <row r="101">
          <cell r="A101" t="str">
            <v>L.Mugo.R.15.0.5_E</v>
          </cell>
          <cell r="B101" t="str">
            <v>2020-2770</v>
          </cell>
          <cell r="C101">
            <v>30</v>
          </cell>
          <cell r="D101">
            <v>15</v>
          </cell>
          <cell r="E101">
            <v>2.2347999999999999</v>
          </cell>
          <cell r="F101">
            <v>2.1576</v>
          </cell>
          <cell r="G101" t="str">
            <v>n.a.</v>
          </cell>
          <cell r="H101">
            <v>1</v>
          </cell>
          <cell r="I101">
            <v>9.77</v>
          </cell>
          <cell r="J101">
            <v>0.12352016376663254</v>
          </cell>
        </row>
        <row r="102">
          <cell r="A102" t="str">
            <v>D.Mugo.R.16.0.5_E</v>
          </cell>
          <cell r="B102" t="str">
            <v>2020-2771</v>
          </cell>
          <cell r="C102">
            <v>30</v>
          </cell>
          <cell r="D102">
            <v>16</v>
          </cell>
          <cell r="E102">
            <v>4.0647000000000002</v>
          </cell>
          <cell r="F102">
            <v>7.7805</v>
          </cell>
          <cell r="G102" t="str">
            <v>n.a.</v>
          </cell>
          <cell r="H102">
            <v>1</v>
          </cell>
          <cell r="I102">
            <v>25.49</v>
          </cell>
          <cell r="J102">
            <v>8.610976853668105E-2</v>
          </cell>
        </row>
        <row r="103">
          <cell r="A103" t="str">
            <v>D.Mugo.R.17.0.5_E</v>
          </cell>
          <cell r="B103" t="str">
            <v>2020-2772</v>
          </cell>
          <cell r="C103">
            <v>30</v>
          </cell>
          <cell r="D103">
            <v>17</v>
          </cell>
          <cell r="E103">
            <v>7.5204000000000004</v>
          </cell>
          <cell r="F103">
            <v>60.442700000000002</v>
          </cell>
          <cell r="G103">
            <v>3.0076000000000001</v>
          </cell>
          <cell r="H103">
            <v>1</v>
          </cell>
          <cell r="I103">
            <v>11.46</v>
          </cell>
          <cell r="J103">
            <v>0.35436439790575924</v>
          </cell>
        </row>
        <row r="104">
          <cell r="A104" t="str">
            <v>D.Mugo.R.18.0.5_E</v>
          </cell>
          <cell r="B104" t="str">
            <v>2020-2773</v>
          </cell>
          <cell r="C104">
            <v>30</v>
          </cell>
          <cell r="D104">
            <v>18</v>
          </cell>
          <cell r="E104">
            <v>1.1859999999999999</v>
          </cell>
          <cell r="F104">
            <v>0.96630000000000005</v>
          </cell>
          <cell r="G104" t="str">
            <v>n.a.</v>
          </cell>
          <cell r="H104">
            <v>1</v>
          </cell>
          <cell r="I104">
            <v>27.84</v>
          </cell>
          <cell r="J104">
            <v>2.3004310344827583E-2</v>
          </cell>
        </row>
        <row r="105">
          <cell r="A105" t="str">
            <v>H.Larix.R.1.0.5_E</v>
          </cell>
          <cell r="B105" t="str">
            <v>2020-2774</v>
          </cell>
          <cell r="C105">
            <v>30</v>
          </cell>
          <cell r="D105">
            <v>19</v>
          </cell>
          <cell r="E105">
            <v>9.3739000000000008</v>
          </cell>
          <cell r="F105">
            <v>0.56289999999999996</v>
          </cell>
          <cell r="G105">
            <v>2.5625</v>
          </cell>
          <cell r="H105">
            <v>1</v>
          </cell>
          <cell r="I105">
            <v>49.22</v>
          </cell>
          <cell r="J105">
            <v>0.10284246241365298</v>
          </cell>
        </row>
        <row r="106">
          <cell r="A106" t="str">
            <v>H.Larix.R.2.0.5_E</v>
          </cell>
          <cell r="B106" t="str">
            <v>2020-2775</v>
          </cell>
          <cell r="C106">
            <v>30</v>
          </cell>
          <cell r="D106">
            <v>20</v>
          </cell>
          <cell r="E106">
            <v>14.843299999999999</v>
          </cell>
          <cell r="F106" t="str">
            <v>n.a.</v>
          </cell>
          <cell r="G106" t="str">
            <v>n.a.</v>
          </cell>
          <cell r="H106">
            <v>1</v>
          </cell>
          <cell r="I106">
            <v>49.98</v>
          </cell>
          <cell r="J106">
            <v>0.16037178871548619</v>
          </cell>
        </row>
        <row r="107">
          <cell r="A107" t="str">
            <v>H.Larix.R.3.0.5_E</v>
          </cell>
          <cell r="B107" t="str">
            <v>2020-2776</v>
          </cell>
          <cell r="C107">
            <v>30</v>
          </cell>
          <cell r="D107">
            <v>21</v>
          </cell>
          <cell r="E107">
            <v>0</v>
          </cell>
          <cell r="F107" t="str">
            <v>n.a.</v>
          </cell>
          <cell r="G107" t="str">
            <v>n.a.</v>
          </cell>
          <cell r="H107">
            <v>1</v>
          </cell>
          <cell r="I107">
            <v>49.62</v>
          </cell>
          <cell r="J107">
            <v>0</v>
          </cell>
        </row>
        <row r="108">
          <cell r="A108" t="str">
            <v>H.Larix.R.4.0.5_E</v>
          </cell>
          <cell r="B108" t="str">
            <v>2020-2777</v>
          </cell>
          <cell r="C108">
            <v>30</v>
          </cell>
          <cell r="D108">
            <v>22</v>
          </cell>
          <cell r="E108">
            <v>7.6215999999999999</v>
          </cell>
          <cell r="F108">
            <v>1.2911999999999999</v>
          </cell>
          <cell r="G108">
            <v>2.1461999999999999</v>
          </cell>
          <cell r="H108">
            <v>1</v>
          </cell>
          <cell r="I108">
            <v>51.05</v>
          </cell>
          <cell r="J108">
            <v>8.0620254652301659E-2</v>
          </cell>
        </row>
        <row r="109">
          <cell r="A109" t="str">
            <v>H.Larix.R.5.0.5_E</v>
          </cell>
          <cell r="B109" t="str">
            <v>2020-2778</v>
          </cell>
          <cell r="C109">
            <v>30</v>
          </cell>
          <cell r="D109">
            <v>23</v>
          </cell>
          <cell r="E109">
            <v>9.7335999999999991</v>
          </cell>
          <cell r="F109">
            <v>1.3605</v>
          </cell>
          <cell r="G109">
            <v>2.2229000000000001</v>
          </cell>
          <cell r="H109">
            <v>1</v>
          </cell>
          <cell r="I109">
            <v>51.33</v>
          </cell>
          <cell r="J109">
            <v>0.10239906487434249</v>
          </cell>
        </row>
        <row r="110">
          <cell r="A110" t="str">
            <v>M.Larix.R.6.0.5_E</v>
          </cell>
          <cell r="B110" t="str">
            <v>2020-2779</v>
          </cell>
          <cell r="C110">
            <v>30</v>
          </cell>
          <cell r="D110">
            <v>24</v>
          </cell>
          <cell r="E110">
            <v>5.9010999999999996</v>
          </cell>
          <cell r="F110">
            <v>0.63280000000000003</v>
          </cell>
          <cell r="G110">
            <v>2.7351999999999999</v>
          </cell>
          <cell r="H110">
            <v>1</v>
          </cell>
          <cell r="I110">
            <v>49.68</v>
          </cell>
          <cell r="J110">
            <v>6.4142391304347818E-2</v>
          </cell>
        </row>
        <row r="111">
          <cell r="A111" t="str">
            <v>M.Larix.R.7.0.5_E</v>
          </cell>
          <cell r="B111" t="str">
            <v>2020-2780</v>
          </cell>
          <cell r="C111">
            <v>30</v>
          </cell>
          <cell r="D111">
            <v>25</v>
          </cell>
          <cell r="E111">
            <v>9.7230000000000008</v>
          </cell>
          <cell r="F111">
            <v>0.75239999999999996</v>
          </cell>
          <cell r="G111">
            <v>3.2698</v>
          </cell>
          <cell r="H111">
            <v>1</v>
          </cell>
          <cell r="I111">
            <v>51.09</v>
          </cell>
          <cell r="J111">
            <v>0.10276805637110981</v>
          </cell>
        </row>
        <row r="112">
          <cell r="A112" t="str">
            <v>M.Larix.R.8.0.5_E</v>
          </cell>
          <cell r="B112" t="str">
            <v>2020-2781</v>
          </cell>
          <cell r="C112">
            <v>30</v>
          </cell>
          <cell r="D112">
            <v>26</v>
          </cell>
          <cell r="E112">
            <v>6.5194999999999999</v>
          </cell>
          <cell r="F112">
            <v>0.1852</v>
          </cell>
          <cell r="G112">
            <v>1.3774</v>
          </cell>
          <cell r="H112">
            <v>1</v>
          </cell>
          <cell r="I112">
            <v>49.53</v>
          </cell>
          <cell r="J112">
            <v>7.1078740157480308E-2</v>
          </cell>
        </row>
        <row r="113">
          <cell r="A113" t="str">
            <v>M.Larix.R.9.0.5_E</v>
          </cell>
          <cell r="B113" t="str">
            <v>2020-2782</v>
          </cell>
          <cell r="C113">
            <v>30</v>
          </cell>
          <cell r="D113">
            <v>27</v>
          </cell>
          <cell r="E113">
            <v>6.4941000000000004</v>
          </cell>
          <cell r="F113">
            <v>2.8961000000000001</v>
          </cell>
          <cell r="G113">
            <v>2.0886</v>
          </cell>
          <cell r="H113">
            <v>1</v>
          </cell>
          <cell r="I113">
            <v>49.64</v>
          </cell>
          <cell r="J113">
            <v>7.0644923448831609E-2</v>
          </cell>
        </row>
        <row r="114">
          <cell r="A114" t="str">
            <v>M.Larix.R.10.0.5_E</v>
          </cell>
          <cell r="B114" t="str">
            <v>2020-2783</v>
          </cell>
          <cell r="C114">
            <v>30</v>
          </cell>
          <cell r="D114">
            <v>28</v>
          </cell>
          <cell r="E114">
            <v>5.3818000000000001</v>
          </cell>
          <cell r="F114">
            <v>0.28520000000000001</v>
          </cell>
          <cell r="G114" t="str">
            <v>n.a.</v>
          </cell>
          <cell r="H114">
            <v>1</v>
          </cell>
          <cell r="I114">
            <v>50.2</v>
          </cell>
          <cell r="J114">
            <v>5.7891872509960168E-2</v>
          </cell>
        </row>
        <row r="115">
          <cell r="A115" t="str">
            <v>L.Larix.R.11.0.5_E</v>
          </cell>
          <cell r="B115" t="str">
            <v>2020-2784</v>
          </cell>
          <cell r="C115">
            <v>30</v>
          </cell>
          <cell r="D115">
            <v>29</v>
          </cell>
          <cell r="E115">
            <v>3.2484999999999999</v>
          </cell>
          <cell r="F115">
            <v>0.42730000000000001</v>
          </cell>
          <cell r="G115">
            <v>1.204</v>
          </cell>
          <cell r="H115">
            <v>1</v>
          </cell>
          <cell r="I115">
            <v>49.52</v>
          </cell>
          <cell r="J115">
            <v>3.5423869143780297E-2</v>
          </cell>
        </row>
        <row r="116">
          <cell r="A116" t="str">
            <v>L.Larix.R.12.0.5_E</v>
          </cell>
          <cell r="B116" t="str">
            <v>2020-2785</v>
          </cell>
          <cell r="C116">
            <v>30</v>
          </cell>
          <cell r="D116">
            <v>30</v>
          </cell>
          <cell r="E116">
            <v>8.2731999999999992</v>
          </cell>
          <cell r="F116" t="str">
            <v>n.a.</v>
          </cell>
          <cell r="G116" t="str">
            <v>n.a.</v>
          </cell>
          <cell r="H116">
            <v>1</v>
          </cell>
          <cell r="I116">
            <v>50.27</v>
          </cell>
          <cell r="J116">
            <v>8.8870658444400244E-2</v>
          </cell>
        </row>
        <row r="117">
          <cell r="A117" t="str">
            <v>L.Larix.R.13.0.5_E</v>
          </cell>
          <cell r="B117" t="str">
            <v>2020-2786</v>
          </cell>
          <cell r="C117">
            <v>30</v>
          </cell>
          <cell r="D117">
            <v>31</v>
          </cell>
          <cell r="E117">
            <v>2.8965000000000001</v>
          </cell>
          <cell r="F117" t="str">
            <v>n.a.</v>
          </cell>
          <cell r="G117" t="str">
            <v>n.a.</v>
          </cell>
          <cell r="H117">
            <v>1</v>
          </cell>
          <cell r="I117">
            <v>47.89</v>
          </cell>
          <cell r="J117">
            <v>3.2660471914804763E-2</v>
          </cell>
        </row>
        <row r="118">
          <cell r="A118" t="str">
            <v>L.Larix.R.14.0.5_E</v>
          </cell>
          <cell r="B118" t="str">
            <v>2020-2787</v>
          </cell>
          <cell r="C118">
            <v>30</v>
          </cell>
          <cell r="D118">
            <v>32</v>
          </cell>
          <cell r="E118">
            <v>0</v>
          </cell>
          <cell r="F118" t="str">
            <v>n.a.</v>
          </cell>
          <cell r="G118" t="str">
            <v>n.a.</v>
          </cell>
          <cell r="H118">
            <v>1</v>
          </cell>
          <cell r="I118">
            <v>48.68</v>
          </cell>
          <cell r="J118">
            <v>0</v>
          </cell>
        </row>
        <row r="119">
          <cell r="A119" t="str">
            <v>L.Larix.R.15.0.5_E</v>
          </cell>
          <cell r="B119" t="str">
            <v>2020-2788</v>
          </cell>
          <cell r="C119">
            <v>30</v>
          </cell>
          <cell r="D119">
            <v>33</v>
          </cell>
          <cell r="E119">
            <v>9.7952999999999992</v>
          </cell>
          <cell r="F119" t="str">
            <v>n.a.</v>
          </cell>
          <cell r="G119" t="str">
            <v>n.a.</v>
          </cell>
          <cell r="H119">
            <v>1</v>
          </cell>
          <cell r="I119">
            <v>50.23</v>
          </cell>
          <cell r="J119">
            <v>0.10530483774636673</v>
          </cell>
        </row>
        <row r="120">
          <cell r="A120" t="str">
            <v>D.Larix.R.16.0.5_E</v>
          </cell>
          <cell r="B120" t="str">
            <v>2020-2789</v>
          </cell>
          <cell r="C120">
            <v>30</v>
          </cell>
          <cell r="D120">
            <v>34</v>
          </cell>
          <cell r="E120">
            <v>13.875</v>
          </cell>
          <cell r="F120">
            <v>3.1945000000000001</v>
          </cell>
          <cell r="G120">
            <v>1.6476999999999999</v>
          </cell>
          <cell r="H120">
            <v>1</v>
          </cell>
          <cell r="I120">
            <v>50.07</v>
          </cell>
          <cell r="J120">
            <v>0.14964050329538645</v>
          </cell>
        </row>
        <row r="121">
          <cell r="A121" t="str">
            <v>D.Larix.R.18.0.5_E</v>
          </cell>
          <cell r="B121" t="str">
            <v>2020-2790</v>
          </cell>
          <cell r="C121">
            <v>30</v>
          </cell>
          <cell r="D121">
            <v>35</v>
          </cell>
          <cell r="E121">
            <v>17.380199999999999</v>
          </cell>
          <cell r="F121">
            <v>0.39550000000000002</v>
          </cell>
          <cell r="G121">
            <v>1.8762000000000001</v>
          </cell>
          <cell r="H121">
            <v>1</v>
          </cell>
          <cell r="I121">
            <v>51.08</v>
          </cell>
          <cell r="J121">
            <v>0.18373743148003133</v>
          </cell>
        </row>
        <row r="122">
          <cell r="A122" t="str">
            <v>blank</v>
          </cell>
          <cell r="B122" t="str">
            <v>2020-2791</v>
          </cell>
          <cell r="C122">
            <v>30</v>
          </cell>
          <cell r="D122">
            <v>36</v>
          </cell>
          <cell r="E122">
            <v>0</v>
          </cell>
          <cell r="F122" t="str">
            <v>n.a.</v>
          </cell>
          <cell r="G122" t="str">
            <v>n.a.</v>
          </cell>
          <cell r="H122">
            <v>1</v>
          </cell>
          <cell r="I122" t="e">
            <v>#N/A</v>
          </cell>
          <cell r="J122" t="e">
            <v>#N/A</v>
          </cell>
        </row>
        <row r="123">
          <cell r="A123">
            <v>21</v>
          </cell>
          <cell r="B123" t="str">
            <v>2020-2792</v>
          </cell>
          <cell r="C123">
            <v>30</v>
          </cell>
          <cell r="D123">
            <v>37</v>
          </cell>
          <cell r="E123">
            <v>1.9742</v>
          </cell>
          <cell r="F123" t="str">
            <v>n.a.</v>
          </cell>
          <cell r="G123" t="str">
            <v>n.a.</v>
          </cell>
          <cell r="H123">
            <v>1</v>
          </cell>
          <cell r="I123" t="e">
            <v>#N/A</v>
          </cell>
          <cell r="J123" t="e">
            <v>#N/A</v>
          </cell>
        </row>
        <row r="124">
          <cell r="A124" t="str">
            <v>Gluc_2_17.09.2019</v>
          </cell>
          <cell r="B124" t="str">
            <v>2020-2793</v>
          </cell>
          <cell r="C124">
            <v>30</v>
          </cell>
          <cell r="D124">
            <v>38</v>
          </cell>
          <cell r="E124">
            <v>10.777100000000001</v>
          </cell>
          <cell r="F124" t="str">
            <v>n.a.</v>
          </cell>
          <cell r="G124" t="str">
            <v>n.a.</v>
          </cell>
          <cell r="H124">
            <v>1</v>
          </cell>
          <cell r="I124" t="e">
            <v>#N/A</v>
          </cell>
          <cell r="J124" t="e">
            <v>#N/A</v>
          </cell>
        </row>
        <row r="125">
          <cell r="I125" t="e">
            <v>#N/A</v>
          </cell>
          <cell r="J125" t="e">
            <v>#N/A</v>
          </cell>
        </row>
        <row r="126">
          <cell r="B126" t="str">
            <v>2021-273</v>
          </cell>
          <cell r="C126">
            <v>37</v>
          </cell>
          <cell r="D126">
            <v>1</v>
          </cell>
          <cell r="E126">
            <v>97.548599999999993</v>
          </cell>
          <cell r="F126" t="str">
            <v>n.a.</v>
          </cell>
          <cell r="G126" t="str">
            <v>n.a.</v>
          </cell>
          <cell r="H126">
            <v>1</v>
          </cell>
          <cell r="I126" t="e">
            <v>#N/A</v>
          </cell>
          <cell r="J126" t="e">
            <v>#N/A</v>
          </cell>
        </row>
        <row r="127">
          <cell r="B127" t="str">
            <v>2021-274</v>
          </cell>
          <cell r="C127">
            <v>37</v>
          </cell>
          <cell r="D127">
            <v>2</v>
          </cell>
          <cell r="E127">
            <v>62.282499999999999</v>
          </cell>
          <cell r="F127" t="str">
            <v>n.a.</v>
          </cell>
          <cell r="G127" t="str">
            <v>n.a.</v>
          </cell>
          <cell r="H127">
            <v>1</v>
          </cell>
          <cell r="I127" t="e">
            <v>#N/A</v>
          </cell>
          <cell r="J127" t="e">
            <v>#N/A</v>
          </cell>
        </row>
        <row r="128">
          <cell r="B128" t="str">
            <v>2021-275</v>
          </cell>
          <cell r="C128">
            <v>37</v>
          </cell>
          <cell r="D128">
            <v>3</v>
          </cell>
          <cell r="E128">
            <v>105.7997</v>
          </cell>
          <cell r="F128" t="str">
            <v>n.a.</v>
          </cell>
          <cell r="G128" t="str">
            <v>n.a.</v>
          </cell>
          <cell r="H128">
            <v>1</v>
          </cell>
          <cell r="I128" t="e">
            <v>#N/A</v>
          </cell>
          <cell r="J128" t="e">
            <v>#N/A</v>
          </cell>
        </row>
        <row r="129">
          <cell r="B129" t="str">
            <v>2021-276</v>
          </cell>
          <cell r="C129">
            <v>37</v>
          </cell>
          <cell r="D129">
            <v>4</v>
          </cell>
          <cell r="E129">
            <v>67.182900000000004</v>
          </cell>
          <cell r="F129" t="str">
            <v>n.a.</v>
          </cell>
          <cell r="G129" t="str">
            <v>n.a.</v>
          </cell>
          <cell r="H129">
            <v>1</v>
          </cell>
          <cell r="I129" t="e">
            <v>#N/A</v>
          </cell>
          <cell r="J129" t="e">
            <v>#N/A</v>
          </cell>
        </row>
        <row r="130">
          <cell r="A130" t="str">
            <v>H.Mugo.R.5.0.5_1_E</v>
          </cell>
          <cell r="B130" t="str">
            <v>2021-277</v>
          </cell>
          <cell r="C130">
            <v>37</v>
          </cell>
          <cell r="D130">
            <v>5</v>
          </cell>
          <cell r="E130">
            <v>59.300400000000003</v>
          </cell>
          <cell r="F130" t="str">
            <v>n.a.</v>
          </cell>
          <cell r="G130" t="str">
            <v>n.a.</v>
          </cell>
          <cell r="H130">
            <v>1</v>
          </cell>
          <cell r="I130">
            <v>50.78</v>
          </cell>
          <cell r="J130">
            <v>0.63060685309176834</v>
          </cell>
        </row>
        <row r="131">
          <cell r="A131" t="str">
            <v>M.Mugo.R.6.0.5_1_E</v>
          </cell>
          <cell r="B131" t="str">
            <v>2021-278</v>
          </cell>
          <cell r="C131">
            <v>37</v>
          </cell>
          <cell r="D131">
            <v>6</v>
          </cell>
          <cell r="E131">
            <v>25.089400000000001</v>
          </cell>
          <cell r="F131" t="str">
            <v>n.a.</v>
          </cell>
          <cell r="G131" t="str">
            <v>n.a.</v>
          </cell>
          <cell r="H131">
            <v>1</v>
          </cell>
          <cell r="I131">
            <v>29.78</v>
          </cell>
          <cell r="J131">
            <v>0.45494546675621222</v>
          </cell>
        </row>
        <row r="132">
          <cell r="B132" t="str">
            <v>2021-279</v>
          </cell>
          <cell r="C132">
            <v>37</v>
          </cell>
          <cell r="D132">
            <v>7</v>
          </cell>
          <cell r="E132">
            <v>64.017200000000003</v>
          </cell>
          <cell r="F132" t="str">
            <v>n.a.</v>
          </cell>
          <cell r="G132" t="str">
            <v>n.a.</v>
          </cell>
          <cell r="H132">
            <v>1</v>
          </cell>
          <cell r="I132" t="e">
            <v>#N/A</v>
          </cell>
          <cell r="J132" t="e">
            <v>#N/A</v>
          </cell>
        </row>
        <row r="133">
          <cell r="B133" t="str">
            <v>2021-280</v>
          </cell>
          <cell r="C133">
            <v>37</v>
          </cell>
          <cell r="D133">
            <v>8</v>
          </cell>
          <cell r="E133">
            <v>80.689700000000002</v>
          </cell>
          <cell r="F133" t="str">
            <v>n.a.</v>
          </cell>
          <cell r="G133" t="str">
            <v>n.a.</v>
          </cell>
          <cell r="H133">
            <v>1</v>
          </cell>
          <cell r="I133" t="e">
            <v>#N/A</v>
          </cell>
          <cell r="J133" t="e">
            <v>#N/A</v>
          </cell>
        </row>
        <row r="134">
          <cell r="B134" t="str">
            <v>2021-281</v>
          </cell>
          <cell r="C134">
            <v>37</v>
          </cell>
          <cell r="D134">
            <v>9</v>
          </cell>
          <cell r="E134">
            <v>66.929699999999997</v>
          </cell>
          <cell r="F134" t="str">
            <v>n.a.</v>
          </cell>
          <cell r="G134" t="str">
            <v>n.a.</v>
          </cell>
          <cell r="H134">
            <v>1</v>
          </cell>
          <cell r="I134" t="e">
            <v>#N/A</v>
          </cell>
          <cell r="J134" t="e">
            <v>#N/A</v>
          </cell>
        </row>
        <row r="135">
          <cell r="B135" t="str">
            <v>2021-282</v>
          </cell>
          <cell r="C135">
            <v>37</v>
          </cell>
          <cell r="D135">
            <v>10</v>
          </cell>
          <cell r="E135">
            <v>74.439700000000002</v>
          </cell>
          <cell r="F135" t="str">
            <v>n.a.</v>
          </cell>
          <cell r="G135" t="str">
            <v>n.a.</v>
          </cell>
          <cell r="H135">
            <v>1</v>
          </cell>
          <cell r="I135" t="e">
            <v>#N/A</v>
          </cell>
          <cell r="J135" t="e">
            <v>#N/A</v>
          </cell>
        </row>
        <row r="136">
          <cell r="B136" t="str">
            <v>2021-283</v>
          </cell>
          <cell r="C136">
            <v>37</v>
          </cell>
          <cell r="D136">
            <v>11</v>
          </cell>
          <cell r="E136">
            <v>68.972399999999993</v>
          </cell>
          <cell r="F136" t="str">
            <v>n.a.</v>
          </cell>
          <cell r="G136" t="str">
            <v>n.a.</v>
          </cell>
          <cell r="H136">
            <v>1</v>
          </cell>
          <cell r="I136" t="e">
            <v>#N/A</v>
          </cell>
          <cell r="J136" t="e">
            <v>#N/A</v>
          </cell>
        </row>
        <row r="137">
          <cell r="B137" t="str">
            <v>2021-284</v>
          </cell>
          <cell r="C137">
            <v>37</v>
          </cell>
          <cell r="D137">
            <v>12</v>
          </cell>
          <cell r="E137">
            <v>97.529899999999998</v>
          </cell>
          <cell r="F137" t="str">
            <v>n.a.</v>
          </cell>
          <cell r="G137" t="str">
            <v>n.a.</v>
          </cell>
          <cell r="H137">
            <v>1</v>
          </cell>
          <cell r="I137" t="e">
            <v>#N/A</v>
          </cell>
          <cell r="J137" t="e">
            <v>#N/A</v>
          </cell>
        </row>
        <row r="138">
          <cell r="B138" t="str">
            <v>2021-285</v>
          </cell>
          <cell r="C138">
            <v>37</v>
          </cell>
          <cell r="D138">
            <v>13</v>
          </cell>
          <cell r="E138">
            <v>64.250100000000003</v>
          </cell>
          <cell r="F138" t="str">
            <v>n.a.</v>
          </cell>
          <cell r="G138" t="str">
            <v>n.a.</v>
          </cell>
          <cell r="H138">
            <v>1</v>
          </cell>
          <cell r="I138" t="e">
            <v>#N/A</v>
          </cell>
          <cell r="J138" t="e">
            <v>#N/A</v>
          </cell>
        </row>
        <row r="139">
          <cell r="A139" t="str">
            <v>L.Mugo.R.14.0.5_1_E</v>
          </cell>
          <cell r="B139" t="str">
            <v>2021-286</v>
          </cell>
          <cell r="C139">
            <v>37</v>
          </cell>
          <cell r="D139">
            <v>14</v>
          </cell>
          <cell r="E139">
            <v>54.765000000000001</v>
          </cell>
          <cell r="F139" t="str">
            <v>n.a.</v>
          </cell>
          <cell r="G139" t="str">
            <v>n.a.</v>
          </cell>
          <cell r="H139">
            <v>1</v>
          </cell>
          <cell r="I139">
            <v>50.45</v>
          </cell>
          <cell r="J139">
            <v>0.58618632309217056</v>
          </cell>
        </row>
        <row r="140">
          <cell r="B140" t="str">
            <v>2021-287</v>
          </cell>
          <cell r="C140">
            <v>37</v>
          </cell>
          <cell r="D140">
            <v>15</v>
          </cell>
          <cell r="E140">
            <v>62.559399999999997</v>
          </cell>
          <cell r="F140" t="str">
            <v>n.a.</v>
          </cell>
          <cell r="G140" t="str">
            <v>n.a.</v>
          </cell>
          <cell r="H140">
            <v>1</v>
          </cell>
          <cell r="I140" t="e">
            <v>#N/A</v>
          </cell>
          <cell r="J140" t="e">
            <v>#N/A</v>
          </cell>
        </row>
        <row r="141">
          <cell r="A141" t="str">
            <v>D.Mugo.R.16.0.5_1_E</v>
          </cell>
          <cell r="B141" t="str">
            <v>2021-288</v>
          </cell>
          <cell r="C141">
            <v>37</v>
          </cell>
          <cell r="D141">
            <v>16</v>
          </cell>
          <cell r="E141">
            <v>55.707999999999998</v>
          </cell>
          <cell r="F141" t="str">
            <v>n.a.</v>
          </cell>
          <cell r="G141" t="str">
            <v>n.a.</v>
          </cell>
          <cell r="H141">
            <v>1</v>
          </cell>
          <cell r="I141">
            <v>51.96</v>
          </cell>
          <cell r="J141">
            <v>0.57895150115473448</v>
          </cell>
        </row>
        <row r="142">
          <cell r="A142" t="str">
            <v>D.Mugo.R.17.0.5_1_E</v>
          </cell>
          <cell r="B142" t="str">
            <v>2021-289</v>
          </cell>
          <cell r="C142">
            <v>37</v>
          </cell>
          <cell r="D142">
            <v>17</v>
          </cell>
          <cell r="E142">
            <v>49.886600000000001</v>
          </cell>
          <cell r="F142" t="str">
            <v>n.a.</v>
          </cell>
          <cell r="G142" t="str">
            <v>n.a.</v>
          </cell>
          <cell r="H142">
            <v>1</v>
          </cell>
          <cell r="I142">
            <v>49.98</v>
          </cell>
          <cell r="J142">
            <v>0.53899087635054022</v>
          </cell>
        </row>
        <row r="143">
          <cell r="B143" t="str">
            <v>2021-290</v>
          </cell>
          <cell r="C143">
            <v>37</v>
          </cell>
          <cell r="D143">
            <v>18</v>
          </cell>
          <cell r="E143">
            <v>88.1751</v>
          </cell>
          <cell r="F143" t="str">
            <v>n.a.</v>
          </cell>
          <cell r="G143" t="str">
            <v>n.a.</v>
          </cell>
          <cell r="H143">
            <v>1</v>
          </cell>
          <cell r="I143" t="e">
            <v>#N/A</v>
          </cell>
          <cell r="J143" t="e">
            <v>#N/A</v>
          </cell>
        </row>
        <row r="144">
          <cell r="A144" t="str">
            <v>blank_22.10.2020</v>
          </cell>
          <cell r="B144" t="str">
            <v>2021-291</v>
          </cell>
          <cell r="C144">
            <v>37</v>
          </cell>
          <cell r="D144">
            <v>19</v>
          </cell>
          <cell r="E144">
            <v>0</v>
          </cell>
          <cell r="F144" t="str">
            <v>n.a.</v>
          </cell>
          <cell r="G144" t="str">
            <v>n.a.</v>
          </cell>
          <cell r="H144">
            <v>1</v>
          </cell>
          <cell r="I144" t="e">
            <v>#N/A</v>
          </cell>
          <cell r="J144" t="e">
            <v>#N/A</v>
          </cell>
        </row>
        <row r="145">
          <cell r="A145">
            <v>16</v>
          </cell>
          <cell r="B145" t="str">
            <v>2021-292</v>
          </cell>
          <cell r="C145">
            <v>37</v>
          </cell>
          <cell r="D145">
            <v>20</v>
          </cell>
          <cell r="E145">
            <v>38.8033</v>
          </cell>
          <cell r="F145" t="str">
            <v>n.a.</v>
          </cell>
          <cell r="G145" t="str">
            <v>n.a.</v>
          </cell>
          <cell r="H145">
            <v>1</v>
          </cell>
          <cell r="I145" t="e">
            <v>#N/A</v>
          </cell>
          <cell r="J145" t="e">
            <v>#N/A</v>
          </cell>
        </row>
        <row r="146">
          <cell r="B146" t="str">
            <v>2021-293</v>
          </cell>
          <cell r="C146">
            <v>37</v>
          </cell>
          <cell r="D146">
            <v>21</v>
          </cell>
          <cell r="E146">
            <v>71.221800000000002</v>
          </cell>
          <cell r="F146" t="str">
            <v>n.a.</v>
          </cell>
          <cell r="G146" t="str">
            <v>n.a.</v>
          </cell>
          <cell r="H146">
            <v>1</v>
          </cell>
          <cell r="I146" t="e">
            <v>#N/A</v>
          </cell>
          <cell r="J146" t="e">
            <v>#N/A</v>
          </cell>
        </row>
        <row r="147">
          <cell r="B147" t="str">
            <v>2021-294</v>
          </cell>
          <cell r="C147">
            <v>37</v>
          </cell>
          <cell r="D147">
            <v>22</v>
          </cell>
          <cell r="E147">
            <v>75.721100000000007</v>
          </cell>
          <cell r="F147" t="str">
            <v>n.a.</v>
          </cell>
          <cell r="G147" t="str">
            <v>n.a.</v>
          </cell>
          <cell r="H147">
            <v>1</v>
          </cell>
          <cell r="I147" t="e">
            <v>#N/A</v>
          </cell>
          <cell r="J147" t="e">
            <v>#N/A</v>
          </cell>
        </row>
        <row r="148">
          <cell r="A148" t="str">
            <v>H.Larix.R.3.0.5_1_E</v>
          </cell>
          <cell r="B148" t="str">
            <v>2021-295</v>
          </cell>
          <cell r="C148">
            <v>37</v>
          </cell>
          <cell r="D148">
            <v>23</v>
          </cell>
          <cell r="E148">
            <v>57.984900000000003</v>
          </cell>
          <cell r="F148" t="str">
            <v>n.a.</v>
          </cell>
          <cell r="G148" t="str">
            <v>n.a.</v>
          </cell>
          <cell r="H148">
            <v>1</v>
          </cell>
          <cell r="I148">
            <v>47.66</v>
          </cell>
          <cell r="J148">
            <v>0.65698375996642899</v>
          </cell>
        </row>
        <row r="149">
          <cell r="B149" t="str">
            <v>2021-296</v>
          </cell>
          <cell r="C149">
            <v>37</v>
          </cell>
          <cell r="D149">
            <v>24</v>
          </cell>
          <cell r="E149">
            <v>80.940100000000001</v>
          </cell>
          <cell r="F149" t="str">
            <v>n.a.</v>
          </cell>
          <cell r="G149" t="str">
            <v>n.a.</v>
          </cell>
          <cell r="H149">
            <v>1</v>
          </cell>
          <cell r="I149" t="e">
            <v>#N/A</v>
          </cell>
          <cell r="J149" t="e">
            <v>#N/A</v>
          </cell>
        </row>
        <row r="150">
          <cell r="B150" t="str">
            <v>2021-297</v>
          </cell>
          <cell r="C150">
            <v>37</v>
          </cell>
          <cell r="D150">
            <v>25</v>
          </cell>
          <cell r="E150">
            <v>63.857799999999997</v>
          </cell>
          <cell r="F150" t="str">
            <v>n.a.</v>
          </cell>
          <cell r="G150" t="str">
            <v>n.a.</v>
          </cell>
          <cell r="H150">
            <v>1</v>
          </cell>
          <cell r="I150" t="e">
            <v>#N/A</v>
          </cell>
          <cell r="J150" t="e">
            <v>#N/A</v>
          </cell>
        </row>
        <row r="151">
          <cell r="A151" t="str">
            <v>M.Larix.R.6.0.5_1_E</v>
          </cell>
          <cell r="B151" t="str">
            <v>2021-298</v>
          </cell>
          <cell r="C151">
            <v>37</v>
          </cell>
          <cell r="D151">
            <v>26</v>
          </cell>
          <cell r="E151">
            <v>48.348700000000001</v>
          </cell>
          <cell r="F151" t="str">
            <v>n.a.</v>
          </cell>
          <cell r="G151" t="str">
            <v>n.a.</v>
          </cell>
          <cell r="H151">
            <v>1</v>
          </cell>
          <cell r="I151">
            <v>50.23</v>
          </cell>
          <cell r="J151">
            <v>0.51977499502289481</v>
          </cell>
        </row>
        <row r="152">
          <cell r="B152" t="str">
            <v>2021-299</v>
          </cell>
          <cell r="C152">
            <v>37</v>
          </cell>
          <cell r="D152">
            <v>27</v>
          </cell>
          <cell r="E152">
            <v>63.863999999999997</v>
          </cell>
          <cell r="F152" t="str">
            <v>n.a.</v>
          </cell>
          <cell r="G152" t="str">
            <v>n.a.</v>
          </cell>
          <cell r="H152">
            <v>1</v>
          </cell>
          <cell r="I152" t="e">
            <v>#N/A</v>
          </cell>
          <cell r="J152" t="e">
            <v>#N/A</v>
          </cell>
        </row>
        <row r="153">
          <cell r="B153" t="str">
            <v>2021-300</v>
          </cell>
          <cell r="C153">
            <v>37</v>
          </cell>
          <cell r="D153">
            <v>28</v>
          </cell>
          <cell r="E153">
            <v>83.803899999999999</v>
          </cell>
          <cell r="F153" t="str">
            <v>n.a.</v>
          </cell>
          <cell r="G153" t="str">
            <v>n.a.</v>
          </cell>
          <cell r="H153">
            <v>1</v>
          </cell>
          <cell r="I153" t="e">
            <v>#N/A</v>
          </cell>
          <cell r="J153" t="e">
            <v>#N/A</v>
          </cell>
        </row>
        <row r="154">
          <cell r="B154" t="str">
            <v>2021-301</v>
          </cell>
          <cell r="C154">
            <v>37</v>
          </cell>
          <cell r="D154">
            <v>29</v>
          </cell>
          <cell r="E154">
            <v>68.408199999999994</v>
          </cell>
          <cell r="F154" t="str">
            <v>n.a.</v>
          </cell>
          <cell r="G154" t="str">
            <v>n.a.</v>
          </cell>
          <cell r="H154">
            <v>1</v>
          </cell>
          <cell r="I154" t="e">
            <v>#N/A</v>
          </cell>
          <cell r="J154" t="e">
            <v>#N/A</v>
          </cell>
        </row>
        <row r="155">
          <cell r="A155" t="str">
            <v>M.Larix.R.10.0.5_1_E</v>
          </cell>
          <cell r="B155" t="str">
            <v>2021-302</v>
          </cell>
          <cell r="C155">
            <v>37</v>
          </cell>
          <cell r="D155">
            <v>30</v>
          </cell>
          <cell r="E155">
            <v>57.657600000000002</v>
          </cell>
          <cell r="F155" t="str">
            <v>n.a.</v>
          </cell>
          <cell r="G155" t="str">
            <v>n.a.</v>
          </cell>
          <cell r="H155">
            <v>1</v>
          </cell>
          <cell r="I155">
            <v>50.1</v>
          </cell>
          <cell r="J155">
            <v>0.62145916167664661</v>
          </cell>
        </row>
        <row r="156">
          <cell r="A156" t="str">
            <v>L.Larix.R.11.0.5_1_E</v>
          </cell>
          <cell r="B156" t="str">
            <v>2021-303</v>
          </cell>
          <cell r="C156">
            <v>37</v>
          </cell>
          <cell r="D156">
            <v>31</v>
          </cell>
          <cell r="E156">
            <v>28.028199999999998</v>
          </cell>
          <cell r="F156" t="str">
            <v>n.a.</v>
          </cell>
          <cell r="G156" t="str">
            <v>n.a.</v>
          </cell>
          <cell r="H156">
            <v>1</v>
          </cell>
          <cell r="I156">
            <v>49.74</v>
          </cell>
          <cell r="J156">
            <v>0.30428685162846797</v>
          </cell>
        </row>
        <row r="157">
          <cell r="A157" t="str">
            <v>L.Larix.R.12.0.5_1_E</v>
          </cell>
          <cell r="B157" t="str">
            <v>2021-304</v>
          </cell>
          <cell r="C157">
            <v>37</v>
          </cell>
          <cell r="D157">
            <v>32</v>
          </cell>
          <cell r="E157">
            <v>43.603099999999998</v>
          </cell>
          <cell r="F157" t="str">
            <v>n.a.</v>
          </cell>
          <cell r="G157" t="str">
            <v>n.a.</v>
          </cell>
          <cell r="H157">
            <v>1</v>
          </cell>
          <cell r="I157">
            <v>50.2</v>
          </cell>
          <cell r="J157">
            <v>0.46903733067729075</v>
          </cell>
        </row>
        <row r="158">
          <cell r="A158" t="str">
            <v>L.Larix.R.13.0.5_1_E</v>
          </cell>
          <cell r="B158" t="str">
            <v>2021-305</v>
          </cell>
          <cell r="C158">
            <v>37</v>
          </cell>
          <cell r="D158">
            <v>33</v>
          </cell>
          <cell r="E158">
            <v>11.959899999999999</v>
          </cell>
          <cell r="F158" t="str">
            <v>n.a.</v>
          </cell>
          <cell r="G158" t="str">
            <v>n.a.</v>
          </cell>
          <cell r="H158">
            <v>1</v>
          </cell>
          <cell r="I158">
            <v>49.84</v>
          </cell>
          <cell r="J158">
            <v>0.12958158105939008</v>
          </cell>
        </row>
        <row r="159">
          <cell r="A159" t="str">
            <v>L.Larix.R.14.0.5_1_E</v>
          </cell>
          <cell r="B159" t="str">
            <v>2021-306</v>
          </cell>
          <cell r="C159">
            <v>37</v>
          </cell>
          <cell r="D159">
            <v>34</v>
          </cell>
          <cell r="E159">
            <v>49.921999999999997</v>
          </cell>
          <cell r="F159" t="str">
            <v>n.a.</v>
          </cell>
          <cell r="G159" t="str">
            <v>n.a.</v>
          </cell>
          <cell r="H159">
            <v>1</v>
          </cell>
          <cell r="I159">
            <v>49.28</v>
          </cell>
          <cell r="J159">
            <v>0.54703490259740251</v>
          </cell>
        </row>
        <row r="160">
          <cell r="B160" t="str">
            <v>2021-307</v>
          </cell>
          <cell r="C160">
            <v>37</v>
          </cell>
          <cell r="D160">
            <v>35</v>
          </cell>
          <cell r="E160">
            <v>99.8369</v>
          </cell>
          <cell r="F160" t="str">
            <v>n.a.</v>
          </cell>
          <cell r="G160" t="str">
            <v>n.a.</v>
          </cell>
          <cell r="H160">
            <v>1</v>
          </cell>
          <cell r="I160" t="e">
            <v>#N/A</v>
          </cell>
          <cell r="J160" t="e">
            <v>#N/A</v>
          </cell>
        </row>
        <row r="161">
          <cell r="B161" t="str">
            <v>2021-308</v>
          </cell>
          <cell r="C161">
            <v>37</v>
          </cell>
          <cell r="D161">
            <v>36</v>
          </cell>
          <cell r="E161">
            <v>98.9422</v>
          </cell>
          <cell r="F161" t="str">
            <v>n.a.</v>
          </cell>
          <cell r="G161" t="str">
            <v>n.a.</v>
          </cell>
          <cell r="H161">
            <v>1</v>
          </cell>
          <cell r="I161" t="e">
            <v>#N/A</v>
          </cell>
          <cell r="J161" t="e">
            <v>#N/A</v>
          </cell>
        </row>
        <row r="162">
          <cell r="B162" t="str">
            <v>2021-309</v>
          </cell>
          <cell r="C162">
            <v>37</v>
          </cell>
          <cell r="D162">
            <v>37</v>
          </cell>
          <cell r="E162">
            <v>74.261200000000002</v>
          </cell>
          <cell r="F162" t="str">
            <v>n.a.</v>
          </cell>
          <cell r="G162" t="str">
            <v>n.a.</v>
          </cell>
          <cell r="H162">
            <v>1</v>
          </cell>
          <cell r="I162" t="e">
            <v>#N/A</v>
          </cell>
          <cell r="J162" t="e">
            <v>#N/A</v>
          </cell>
        </row>
        <row r="163">
          <cell r="B163" t="str">
            <v>2021-310</v>
          </cell>
          <cell r="C163">
            <v>37</v>
          </cell>
          <cell r="D163">
            <v>38</v>
          </cell>
          <cell r="E163">
            <v>89.330699999999993</v>
          </cell>
          <cell r="F163" t="str">
            <v>n.a.</v>
          </cell>
          <cell r="G163" t="str">
            <v>n.a.</v>
          </cell>
          <cell r="H163">
            <v>1</v>
          </cell>
          <cell r="I163" t="e">
            <v>#N/A</v>
          </cell>
          <cell r="J163" t="e">
            <v>#N/A</v>
          </cell>
        </row>
        <row r="164">
          <cell r="A164" t="str">
            <v>Blank</v>
          </cell>
          <cell r="B164" t="str">
            <v>2021-311</v>
          </cell>
          <cell r="C164">
            <v>37</v>
          </cell>
          <cell r="D164">
            <v>39</v>
          </cell>
          <cell r="E164">
            <v>0</v>
          </cell>
          <cell r="F164" t="str">
            <v>n.a.</v>
          </cell>
          <cell r="G164" t="str">
            <v>n.a.</v>
          </cell>
          <cell r="H164">
            <v>1</v>
          </cell>
          <cell r="I164" t="e">
            <v>#N/A</v>
          </cell>
          <cell r="J164" t="e">
            <v>#N/A</v>
          </cell>
        </row>
        <row r="165">
          <cell r="A165">
            <v>20</v>
          </cell>
          <cell r="B165" t="str">
            <v>2021-312</v>
          </cell>
          <cell r="C165">
            <v>37</v>
          </cell>
          <cell r="D165">
            <v>40</v>
          </cell>
          <cell r="E165">
            <v>59.932400000000001</v>
          </cell>
          <cell r="F165" t="str">
            <v>n.a.</v>
          </cell>
          <cell r="G165" t="str">
            <v>n.a.</v>
          </cell>
          <cell r="H165">
            <v>1</v>
          </cell>
          <cell r="I165" t="e">
            <v>#N/A</v>
          </cell>
          <cell r="J165" t="e">
            <v>#N/A</v>
          </cell>
        </row>
        <row r="166"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</row>
        <row r="167">
          <cell r="A167" t="str">
            <v>H.Mugo.R.1.0.5_1_E</v>
          </cell>
          <cell r="B167" t="str">
            <v>2021-686</v>
          </cell>
          <cell r="C167" t="str">
            <v>37B</v>
          </cell>
          <cell r="D167">
            <v>1</v>
          </cell>
          <cell r="E167">
            <v>55.928100000000001</v>
          </cell>
          <cell r="F167" t="str">
            <v>n.a.</v>
          </cell>
          <cell r="G167" t="str">
            <v>n.a.</v>
          </cell>
          <cell r="H167" t="str">
            <v>3</v>
          </cell>
          <cell r="I167">
            <v>50.44</v>
          </cell>
          <cell r="J167">
            <v>1.7962633227597145</v>
          </cell>
        </row>
        <row r="168">
          <cell r="A168" t="str">
            <v>H.Mugo.R.2.0.5_1_E</v>
          </cell>
          <cell r="B168" t="str">
            <v>2021-687</v>
          </cell>
          <cell r="C168" t="str">
            <v>37B</v>
          </cell>
          <cell r="D168">
            <v>2</v>
          </cell>
          <cell r="E168">
            <v>41.009300000000003</v>
          </cell>
          <cell r="F168" t="str">
            <v>n.a.</v>
          </cell>
          <cell r="G168" t="str">
            <v>n.a.</v>
          </cell>
          <cell r="H168" t="str">
            <v>2</v>
          </cell>
          <cell r="I168">
            <v>51.46</v>
          </cell>
          <cell r="J168">
            <v>0.86066933540614077</v>
          </cell>
        </row>
        <row r="169">
          <cell r="A169" t="str">
            <v>H.Mugo.R.3.0.5_1_E</v>
          </cell>
          <cell r="B169" t="str">
            <v>2021-688</v>
          </cell>
          <cell r="C169" t="str">
            <v>37B</v>
          </cell>
          <cell r="D169">
            <v>3</v>
          </cell>
          <cell r="E169">
            <v>67.014600000000002</v>
          </cell>
          <cell r="F169" t="str">
            <v>n.a.</v>
          </cell>
          <cell r="G169" t="str">
            <v>n.a.</v>
          </cell>
          <cell r="H169" t="str">
            <v>3</v>
          </cell>
          <cell r="I169">
            <v>51.03</v>
          </cell>
          <cell r="J169">
            <v>2.127447619047619</v>
          </cell>
        </row>
        <row r="170">
          <cell r="A170" t="str">
            <v>H.Mugo.R.4.0.5_1_E</v>
          </cell>
          <cell r="B170" t="str">
            <v>2021-689</v>
          </cell>
          <cell r="C170" t="str">
            <v>37B</v>
          </cell>
          <cell r="D170">
            <v>4</v>
          </cell>
          <cell r="E170">
            <v>43.599800000000002</v>
          </cell>
          <cell r="F170" t="str">
            <v>n.a.</v>
          </cell>
          <cell r="G170" t="str">
            <v>n.a.</v>
          </cell>
          <cell r="H170" t="str">
            <v>2</v>
          </cell>
          <cell r="I170">
            <v>50.34</v>
          </cell>
          <cell r="J170">
            <v>0.93539499404052462</v>
          </cell>
        </row>
        <row r="171">
          <cell r="A171" t="str">
            <v>M.Mugo.R.7.0.5_1_E</v>
          </cell>
          <cell r="B171" t="str">
            <v>2021-690</v>
          </cell>
          <cell r="C171" t="str">
            <v>37B</v>
          </cell>
          <cell r="D171">
            <v>5</v>
          </cell>
          <cell r="E171">
            <v>40.857399999999998</v>
          </cell>
          <cell r="F171" t="str">
            <v>n.a.</v>
          </cell>
          <cell r="G171" t="str">
            <v>n.a.</v>
          </cell>
          <cell r="H171" t="str">
            <v>2</v>
          </cell>
          <cell r="I171">
            <v>49.4</v>
          </cell>
          <cell r="J171">
            <v>0.89323870445344122</v>
          </cell>
        </row>
        <row r="172">
          <cell r="A172" t="str">
            <v>M.Mugo.R.8.0.5_1_E</v>
          </cell>
          <cell r="B172" t="str">
            <v>2021-691</v>
          </cell>
          <cell r="C172" t="str">
            <v>37B</v>
          </cell>
          <cell r="D172">
            <v>6</v>
          </cell>
          <cell r="E172">
            <v>52.430999999999997</v>
          </cell>
          <cell r="F172" t="str">
            <v>n.a.</v>
          </cell>
          <cell r="G172" t="str">
            <v>n.a.</v>
          </cell>
          <cell r="H172" t="str">
            <v>2</v>
          </cell>
          <cell r="I172">
            <v>50.54</v>
          </cell>
          <cell r="J172">
            <v>1.1204091808468539</v>
          </cell>
        </row>
        <row r="173">
          <cell r="A173" t="str">
            <v>M.Mugo.R.9.0.5_1_E</v>
          </cell>
          <cell r="B173" t="str">
            <v>2021-692</v>
          </cell>
          <cell r="C173" t="str">
            <v>37B</v>
          </cell>
          <cell r="D173">
            <v>7</v>
          </cell>
          <cell r="E173">
            <v>42.062100000000001</v>
          </cell>
          <cell r="F173" t="str">
            <v>n.a.</v>
          </cell>
          <cell r="G173" t="str">
            <v>n.a.</v>
          </cell>
          <cell r="H173" t="str">
            <v>2</v>
          </cell>
          <cell r="I173">
            <v>50.9</v>
          </cell>
          <cell r="J173">
            <v>0.89247677799607084</v>
          </cell>
        </row>
        <row r="174">
          <cell r="A174" t="str">
            <v>M.Mugo.R.10.0.5_1_E</v>
          </cell>
          <cell r="B174" t="str">
            <v>2021-693</v>
          </cell>
          <cell r="C174" t="str">
            <v>37B</v>
          </cell>
          <cell r="D174">
            <v>8</v>
          </cell>
          <cell r="E174">
            <v>48.558</v>
          </cell>
          <cell r="F174" t="str">
            <v>n.a.</v>
          </cell>
          <cell r="G174" t="str">
            <v>n.a.</v>
          </cell>
          <cell r="H174" t="str">
            <v>2</v>
          </cell>
          <cell r="I174">
            <v>50.7</v>
          </cell>
          <cell r="J174">
            <v>1.0343715976331362</v>
          </cell>
        </row>
        <row r="175">
          <cell r="A175" t="str">
            <v>L.Mugo.R.11.0.5_1_E</v>
          </cell>
          <cell r="B175" t="str">
            <v>2021-694</v>
          </cell>
          <cell r="C175" t="str">
            <v>37B</v>
          </cell>
          <cell r="D175">
            <v>9</v>
          </cell>
          <cell r="E175">
            <v>44.194400000000002</v>
          </cell>
          <cell r="F175" t="str">
            <v>n.a.</v>
          </cell>
          <cell r="G175" t="str">
            <v>n.a.</v>
          </cell>
          <cell r="H175" t="str">
            <v>2</v>
          </cell>
          <cell r="I175">
            <v>50.57</v>
          </cell>
          <cell r="J175">
            <v>0.94383927229582776</v>
          </cell>
        </row>
        <row r="176">
          <cell r="A176" t="str">
            <v>L.Mugo.R.12.0.5_1_E</v>
          </cell>
          <cell r="B176" t="str">
            <v>2021-695</v>
          </cell>
          <cell r="C176" t="str">
            <v>37B</v>
          </cell>
          <cell r="D176">
            <v>10</v>
          </cell>
          <cell r="E176">
            <v>57.914099999999998</v>
          </cell>
          <cell r="F176" t="str">
            <v>n.a.</v>
          </cell>
          <cell r="G176" t="str">
            <v>n.a.</v>
          </cell>
          <cell r="H176" t="str">
            <v>3</v>
          </cell>
          <cell r="I176">
            <v>50.78</v>
          </cell>
          <cell r="J176">
            <v>1.8475943678613631</v>
          </cell>
        </row>
        <row r="177">
          <cell r="A177" t="str">
            <v>L.Mugo.R.13.0.5_1_E</v>
          </cell>
          <cell r="B177" t="str">
            <v>2021-696</v>
          </cell>
          <cell r="C177" t="str">
            <v>37B</v>
          </cell>
          <cell r="D177">
            <v>11</v>
          </cell>
          <cell r="E177">
            <v>40.2821</v>
          </cell>
          <cell r="F177" t="str">
            <v>n.a.</v>
          </cell>
          <cell r="G177" t="str">
            <v>n.a.</v>
          </cell>
          <cell r="H177" t="str">
            <v>2</v>
          </cell>
          <cell r="I177">
            <v>49.43</v>
          </cell>
          <cell r="J177">
            <v>0.88012680558365375</v>
          </cell>
        </row>
        <row r="178">
          <cell r="A178" t="str">
            <v>L.Mugo.R.15.0.5_1_E</v>
          </cell>
          <cell r="B178" t="str">
            <v>2021-697</v>
          </cell>
          <cell r="C178" t="str">
            <v>37B</v>
          </cell>
          <cell r="D178">
            <v>12</v>
          </cell>
          <cell r="E178">
            <v>38.016199999999998</v>
          </cell>
          <cell r="F178" t="str">
            <v>n.a.</v>
          </cell>
          <cell r="G178" t="str">
            <v>n.a.</v>
          </cell>
          <cell r="H178" t="str">
            <v>2</v>
          </cell>
          <cell r="I178">
            <v>51.01</v>
          </cell>
          <cell r="J178">
            <v>0.80489111938835523</v>
          </cell>
        </row>
        <row r="179">
          <cell r="A179" t="str">
            <v>D.Mugo.R.18.0.5_1_E</v>
          </cell>
          <cell r="B179" t="str">
            <v>2021-698</v>
          </cell>
          <cell r="C179" t="str">
            <v>37B</v>
          </cell>
          <cell r="D179">
            <v>13</v>
          </cell>
          <cell r="E179">
            <v>59.9572</v>
          </cell>
          <cell r="F179" t="str">
            <v>n.a.</v>
          </cell>
          <cell r="G179" t="str">
            <v>n.a.</v>
          </cell>
          <cell r="H179" t="str">
            <v>2</v>
          </cell>
          <cell r="I179">
            <v>51</v>
          </cell>
          <cell r="J179">
            <v>1.2696818823529412</v>
          </cell>
        </row>
        <row r="180">
          <cell r="A180" t="str">
            <v>H.Larix.R.1.0.5_1_E</v>
          </cell>
          <cell r="B180" t="str">
            <v>2021-699</v>
          </cell>
          <cell r="C180" t="str">
            <v>37B</v>
          </cell>
          <cell r="D180">
            <v>14</v>
          </cell>
          <cell r="E180">
            <v>49.357900000000001</v>
          </cell>
          <cell r="F180" t="str">
            <v>n.a.</v>
          </cell>
          <cell r="G180" t="str">
            <v>n.a.</v>
          </cell>
          <cell r="H180" t="str">
            <v>2</v>
          </cell>
          <cell r="I180">
            <v>49.15</v>
          </cell>
          <cell r="J180">
            <v>1.0845683011190232</v>
          </cell>
        </row>
        <row r="181">
          <cell r="A181" t="str">
            <v>H.Larix.R.2.0.5_1_E</v>
          </cell>
          <cell r="B181" t="str">
            <v>2021-700</v>
          </cell>
          <cell r="C181" t="str">
            <v>37B</v>
          </cell>
          <cell r="D181">
            <v>15</v>
          </cell>
          <cell r="E181">
            <v>52.055599999999998</v>
          </cell>
          <cell r="F181" t="str">
            <v>n.a.</v>
          </cell>
          <cell r="G181" t="str">
            <v>n.a.</v>
          </cell>
          <cell r="H181" t="str">
            <v>2</v>
          </cell>
          <cell r="I181">
            <v>49.53</v>
          </cell>
          <cell r="J181">
            <v>1.1350706238643247</v>
          </cell>
        </row>
        <row r="182">
          <cell r="A182" t="str">
            <v>H.Larix.R.4.0.5_1_E</v>
          </cell>
          <cell r="B182" t="str">
            <v>2021-701</v>
          </cell>
          <cell r="C182" t="str">
            <v>37B</v>
          </cell>
          <cell r="D182">
            <v>16</v>
          </cell>
          <cell r="E182">
            <v>55.479700000000001</v>
          </cell>
          <cell r="F182" t="str">
            <v>n.a.</v>
          </cell>
          <cell r="G182" t="str">
            <v>n.a.</v>
          </cell>
          <cell r="H182" t="str">
            <v>2</v>
          </cell>
          <cell r="I182">
            <v>50.47</v>
          </cell>
          <cell r="J182">
            <v>1.1872018228650683</v>
          </cell>
        </row>
        <row r="183">
          <cell r="A183" t="str">
            <v>H.Larix.R.5.0.5_1_E</v>
          </cell>
          <cell r="B183" t="str">
            <v>2021-702</v>
          </cell>
          <cell r="C183" t="str">
            <v>37B</v>
          </cell>
          <cell r="D183">
            <v>17</v>
          </cell>
          <cell r="E183">
            <v>36.595300000000002</v>
          </cell>
          <cell r="F183" t="str">
            <v>n.a.</v>
          </cell>
          <cell r="G183" t="str">
            <v>n.a.</v>
          </cell>
          <cell r="H183" t="str">
            <v>2</v>
          </cell>
          <cell r="I183">
            <v>49.47</v>
          </cell>
          <cell r="J183">
            <v>0.7989271073377805</v>
          </cell>
        </row>
        <row r="184">
          <cell r="A184" t="str">
            <v>M.Larix.R.7.0.5_1_E</v>
          </cell>
          <cell r="B184" t="str">
            <v>2021-703</v>
          </cell>
          <cell r="C184" t="str">
            <v>37B</v>
          </cell>
          <cell r="D184">
            <v>18</v>
          </cell>
          <cell r="E184">
            <v>39.414299999999997</v>
          </cell>
          <cell r="F184" t="str">
            <v>n.a.</v>
          </cell>
          <cell r="G184" t="str">
            <v>n.a.</v>
          </cell>
          <cell r="H184" t="str">
            <v>2</v>
          </cell>
          <cell r="I184">
            <v>49.99</v>
          </cell>
          <cell r="J184">
            <v>0.85151918383676728</v>
          </cell>
        </row>
        <row r="185">
          <cell r="A185" t="str">
            <v>M.Larix.R.8.0.5_1_E</v>
          </cell>
          <cell r="B185" t="str">
            <v>2021-704</v>
          </cell>
          <cell r="C185" t="str">
            <v>37B</v>
          </cell>
          <cell r="D185">
            <v>19</v>
          </cell>
          <cell r="E185">
            <v>58.812399999999997</v>
          </cell>
          <cell r="F185" t="str">
            <v>n.a.</v>
          </cell>
          <cell r="G185" t="str">
            <v>n.a.</v>
          </cell>
          <cell r="H185" t="str">
            <v>2</v>
          </cell>
          <cell r="I185">
            <v>50.07</v>
          </cell>
          <cell r="J185">
            <v>1.2685718394248053</v>
          </cell>
        </row>
        <row r="186">
          <cell r="A186" t="str">
            <v>M.Larix.R.9.0.5_1_E</v>
          </cell>
          <cell r="B186" t="str">
            <v>2021-705</v>
          </cell>
          <cell r="C186" t="str">
            <v>37B</v>
          </cell>
          <cell r="D186">
            <v>20</v>
          </cell>
          <cell r="E186">
            <v>45.9876</v>
          </cell>
          <cell r="F186" t="str">
            <v>n.a.</v>
          </cell>
          <cell r="G186" t="str">
            <v>n.a.</v>
          </cell>
          <cell r="H186" t="str">
            <v>2</v>
          </cell>
          <cell r="I186">
            <v>49.64</v>
          </cell>
          <cell r="J186">
            <v>1.0005360193392425</v>
          </cell>
        </row>
        <row r="187">
          <cell r="A187" t="str">
            <v>L.Larix.R.15.0.5_1_E</v>
          </cell>
          <cell r="B187" t="str">
            <v>2021-706</v>
          </cell>
          <cell r="C187" t="str">
            <v>37B</v>
          </cell>
          <cell r="D187">
            <v>21</v>
          </cell>
          <cell r="E187">
            <v>48.867800000000003</v>
          </cell>
          <cell r="F187" t="str">
            <v>n.a.</v>
          </cell>
          <cell r="G187" t="str">
            <v>n.a.</v>
          </cell>
          <cell r="H187" t="str">
            <v>3</v>
          </cell>
          <cell r="I187">
            <v>51.05</v>
          </cell>
          <cell r="J187">
            <v>1.5507509500489718</v>
          </cell>
        </row>
        <row r="188">
          <cell r="A188" t="str">
            <v>D.Larix.R.16.0.5_1_E</v>
          </cell>
          <cell r="B188" t="str">
            <v>2021-707</v>
          </cell>
          <cell r="C188" t="str">
            <v>37B</v>
          </cell>
          <cell r="D188">
            <v>22</v>
          </cell>
          <cell r="E188">
            <v>54.630899999999997</v>
          </cell>
          <cell r="F188" t="str">
            <v>n.a.</v>
          </cell>
          <cell r="G188" t="str">
            <v>n.a.</v>
          </cell>
          <cell r="H188" t="str">
            <v>3</v>
          </cell>
          <cell r="I188">
            <v>50.07</v>
          </cell>
          <cell r="J188">
            <v>1.7675665668064708</v>
          </cell>
        </row>
        <row r="189">
          <cell r="A189" t="str">
            <v>D.Larix.R.17.0.5_1_E</v>
          </cell>
          <cell r="B189" t="str">
            <v>2021-708</v>
          </cell>
          <cell r="C189" t="str">
            <v>37B</v>
          </cell>
          <cell r="D189">
            <v>23</v>
          </cell>
          <cell r="E189">
            <v>46.6616</v>
          </cell>
          <cell r="F189" t="str">
            <v>n.a.</v>
          </cell>
          <cell r="G189" t="str">
            <v>n.a.</v>
          </cell>
          <cell r="H189" t="str">
            <v>2</v>
          </cell>
          <cell r="I189">
            <v>49.77</v>
          </cell>
          <cell r="J189">
            <v>1.0125482820976492</v>
          </cell>
        </row>
        <row r="190">
          <cell r="A190" t="str">
            <v>D.Larix.R.18.0.5_1_E</v>
          </cell>
          <cell r="B190" t="str">
            <v>2021-709</v>
          </cell>
          <cell r="C190" t="str">
            <v>37B</v>
          </cell>
          <cell r="D190">
            <v>24</v>
          </cell>
          <cell r="E190">
            <v>64.044799999999995</v>
          </cell>
          <cell r="F190" t="str">
            <v>n.a.</v>
          </cell>
          <cell r="G190" t="str">
            <v>n.a.</v>
          </cell>
          <cell r="H190" t="str">
            <v>2</v>
          </cell>
          <cell r="I190">
            <v>50.18</v>
          </cell>
          <cell r="J190">
            <v>1.3784054204862495</v>
          </cell>
        </row>
        <row r="191"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</row>
        <row r="192"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</row>
        <row r="193"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</row>
        <row r="194"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</row>
        <row r="195">
          <cell r="I195" t="e">
            <v>#N/A</v>
          </cell>
          <cell r="J195" t="e">
            <v>#N/A</v>
          </cell>
        </row>
        <row r="196">
          <cell r="A196" t="str">
            <v>L.Mugo.B.13_E</v>
          </cell>
          <cell r="B196" t="str">
            <v>2021-418</v>
          </cell>
          <cell r="C196" t="str">
            <v>29B</v>
          </cell>
          <cell r="D196">
            <v>1</v>
          </cell>
          <cell r="E196">
            <v>53.625399999999999</v>
          </cell>
          <cell r="F196" t="str">
            <v>n.a.</v>
          </cell>
          <cell r="G196" t="str">
            <v>n.a.</v>
          </cell>
          <cell r="H196">
            <v>2</v>
          </cell>
          <cell r="I196">
            <v>48.8</v>
          </cell>
          <cell r="J196">
            <v>1.1867916393442624</v>
          </cell>
        </row>
        <row r="197">
          <cell r="A197" t="str">
            <v>D.Mugo.B.18_E</v>
          </cell>
          <cell r="B197" t="str">
            <v>2021-419</v>
          </cell>
          <cell r="C197" t="str">
            <v>29B</v>
          </cell>
          <cell r="D197">
            <v>2</v>
          </cell>
          <cell r="E197">
            <v>24.665299999999998</v>
          </cell>
          <cell r="F197" t="str">
            <v>n.a.</v>
          </cell>
          <cell r="G197" t="str">
            <v>n.a.</v>
          </cell>
          <cell r="H197">
            <v>2</v>
          </cell>
          <cell r="I197">
            <v>50.57</v>
          </cell>
          <cell r="J197">
            <v>0.52676535495352972</v>
          </cell>
        </row>
        <row r="198">
          <cell r="A198" t="str">
            <v>H.Larix.B.1_E</v>
          </cell>
          <cell r="B198" t="str">
            <v>2021-420</v>
          </cell>
          <cell r="C198" t="str">
            <v>29B</v>
          </cell>
          <cell r="D198">
            <v>3</v>
          </cell>
          <cell r="E198">
            <v>15.503500000000001</v>
          </cell>
          <cell r="F198" t="str">
            <v>n.a.</v>
          </cell>
          <cell r="G198" t="str">
            <v>n.a.</v>
          </cell>
          <cell r="H198">
            <v>2</v>
          </cell>
          <cell r="I198">
            <v>51.44</v>
          </cell>
          <cell r="J198">
            <v>0.32550116640746507</v>
          </cell>
        </row>
        <row r="199">
          <cell r="A199" t="str">
            <v>H.Larix.B.2_E</v>
          </cell>
          <cell r="B199" t="str">
            <v>2021-421</v>
          </cell>
          <cell r="C199" t="str">
            <v>29B</v>
          </cell>
          <cell r="D199">
            <v>4</v>
          </cell>
          <cell r="E199">
            <v>30.901900000000001</v>
          </cell>
          <cell r="F199" t="str">
            <v>n.a.</v>
          </cell>
          <cell r="G199" t="str">
            <v>n.a.</v>
          </cell>
          <cell r="H199">
            <v>2</v>
          </cell>
          <cell r="I199">
            <v>49.18</v>
          </cell>
          <cell r="J199">
            <v>0.67861024806832049</v>
          </cell>
        </row>
        <row r="200">
          <cell r="A200" t="str">
            <v>H.Larix.B.3_E</v>
          </cell>
          <cell r="B200" t="str">
            <v>2021-422</v>
          </cell>
          <cell r="C200" t="str">
            <v>29B</v>
          </cell>
          <cell r="D200">
            <v>5</v>
          </cell>
          <cell r="E200">
            <v>54.3504</v>
          </cell>
          <cell r="F200" t="str">
            <v>n.a.</v>
          </cell>
          <cell r="G200" t="str">
            <v>n.a.</v>
          </cell>
          <cell r="H200">
            <v>2</v>
          </cell>
          <cell r="I200">
            <v>50.52</v>
          </cell>
          <cell r="J200">
            <v>1.1618850356294537</v>
          </cell>
        </row>
        <row r="201">
          <cell r="A201" t="str">
            <v>H.Larix.B.4_E</v>
          </cell>
          <cell r="B201" t="str">
            <v>2021-423</v>
          </cell>
          <cell r="C201" t="str">
            <v>29B</v>
          </cell>
          <cell r="D201">
            <v>6</v>
          </cell>
          <cell r="E201">
            <v>38.1143</v>
          </cell>
          <cell r="F201" t="str">
            <v>n.a.</v>
          </cell>
          <cell r="G201" t="str">
            <v>n.a.</v>
          </cell>
          <cell r="H201">
            <v>2</v>
          </cell>
          <cell r="I201">
            <v>51.01</v>
          </cell>
          <cell r="J201">
            <v>0.80696812389727501</v>
          </cell>
        </row>
        <row r="202">
          <cell r="A202" t="str">
            <v>H.Larix.B.5_E</v>
          </cell>
          <cell r="B202" t="str">
            <v>2021-424</v>
          </cell>
          <cell r="C202" t="str">
            <v>29B</v>
          </cell>
          <cell r="D202">
            <v>7</v>
          </cell>
          <cell r="E202">
            <v>33.968899999999998</v>
          </cell>
          <cell r="F202" t="str">
            <v>n.a.</v>
          </cell>
          <cell r="G202" t="str">
            <v>n.a.</v>
          </cell>
          <cell r="H202">
            <v>2</v>
          </cell>
          <cell r="I202">
            <v>50.94</v>
          </cell>
          <cell r="J202">
            <v>0.72018869257950535</v>
          </cell>
        </row>
        <row r="203">
          <cell r="A203" t="str">
            <v>M.Larix.B.6_E</v>
          </cell>
          <cell r="B203" t="str">
            <v>2021-425</v>
          </cell>
          <cell r="C203" t="str">
            <v>29B</v>
          </cell>
          <cell r="D203">
            <v>8</v>
          </cell>
          <cell r="E203">
            <v>30.482399999999998</v>
          </cell>
          <cell r="F203" t="str">
            <v>n.a.</v>
          </cell>
          <cell r="G203" t="str">
            <v>n.a.</v>
          </cell>
          <cell r="H203">
            <v>2</v>
          </cell>
          <cell r="I203">
            <v>51.06</v>
          </cell>
          <cell r="J203">
            <v>0.64475111633372506</v>
          </cell>
        </row>
        <row r="204">
          <cell r="A204" t="str">
            <v>M.Larix.B.7_E</v>
          </cell>
          <cell r="B204" t="str">
            <v>2021-426</v>
          </cell>
          <cell r="C204" t="str">
            <v>29B</v>
          </cell>
          <cell r="D204">
            <v>9</v>
          </cell>
          <cell r="E204">
            <v>34.149299999999997</v>
          </cell>
          <cell r="F204" t="str">
            <v>n.a.</v>
          </cell>
          <cell r="G204" t="str">
            <v>n.a.</v>
          </cell>
          <cell r="H204">
            <v>2</v>
          </cell>
          <cell r="I204">
            <v>50.94</v>
          </cell>
          <cell r="J204">
            <v>0.7240134275618374</v>
          </cell>
        </row>
        <row r="205">
          <cell r="A205" t="str">
            <v>M.Larix.B.8_E</v>
          </cell>
          <cell r="B205" t="str">
            <v>2021-427</v>
          </cell>
          <cell r="C205" t="str">
            <v>29B</v>
          </cell>
          <cell r="D205">
            <v>10</v>
          </cell>
          <cell r="E205">
            <v>42.1995</v>
          </cell>
          <cell r="F205" t="str">
            <v>n.a.</v>
          </cell>
          <cell r="G205" t="str">
            <v>n.a.</v>
          </cell>
          <cell r="H205">
            <v>2</v>
          </cell>
          <cell r="I205">
            <v>50.71</v>
          </cell>
          <cell r="J205">
            <v>0.89874699270360869</v>
          </cell>
        </row>
        <row r="206">
          <cell r="A206" t="str">
            <v>M.Larix.B.9_E</v>
          </cell>
          <cell r="B206" t="str">
            <v>2021-428</v>
          </cell>
          <cell r="C206" t="str">
            <v>29B</v>
          </cell>
          <cell r="D206">
            <v>11</v>
          </cell>
          <cell r="E206">
            <v>30.447900000000001</v>
          </cell>
          <cell r="F206" t="str">
            <v>n.a.</v>
          </cell>
          <cell r="G206" t="str">
            <v>n.a.</v>
          </cell>
          <cell r="H206">
            <v>2</v>
          </cell>
          <cell r="I206">
            <v>50.55</v>
          </cell>
          <cell r="J206">
            <v>0.65051893175074171</v>
          </cell>
        </row>
        <row r="207">
          <cell r="A207" t="str">
            <v>M.Larix.B.10_E</v>
          </cell>
          <cell r="B207" t="str">
            <v>2021-429</v>
          </cell>
          <cell r="C207" t="str">
            <v>29B</v>
          </cell>
          <cell r="D207">
            <v>12</v>
          </cell>
          <cell r="E207">
            <v>33.677500000000002</v>
          </cell>
          <cell r="F207" t="str">
            <v>n.a.</v>
          </cell>
          <cell r="G207" t="str">
            <v>n.a.</v>
          </cell>
          <cell r="H207">
            <v>2</v>
          </cell>
          <cell r="I207">
            <v>50.31</v>
          </cell>
          <cell r="J207">
            <v>0.72295169946332738</v>
          </cell>
        </row>
        <row r="208">
          <cell r="A208" t="str">
            <v>L.Larix.B.11_E</v>
          </cell>
          <cell r="B208" t="str">
            <v>2021-430</v>
          </cell>
          <cell r="C208" t="str">
            <v>29B</v>
          </cell>
          <cell r="D208">
            <v>13</v>
          </cell>
          <cell r="E208">
            <v>35.068300000000001</v>
          </cell>
          <cell r="F208" t="str">
            <v>n.a.</v>
          </cell>
          <cell r="G208" t="str">
            <v>n.a.</v>
          </cell>
          <cell r="H208">
            <v>2</v>
          </cell>
          <cell r="I208">
            <v>49.57</v>
          </cell>
          <cell r="J208">
            <v>0.7640460762557999</v>
          </cell>
        </row>
        <row r="209">
          <cell r="A209" t="str">
            <v>L.Larix.B.12_E</v>
          </cell>
          <cell r="B209" t="str">
            <v>2021-431</v>
          </cell>
          <cell r="C209" t="str">
            <v>29B</v>
          </cell>
          <cell r="D209">
            <v>14</v>
          </cell>
          <cell r="E209">
            <v>0</v>
          </cell>
          <cell r="F209" t="str">
            <v>n.a.</v>
          </cell>
          <cell r="G209" t="str">
            <v>n.a.</v>
          </cell>
          <cell r="H209">
            <v>2</v>
          </cell>
          <cell r="I209">
            <v>51.72</v>
          </cell>
          <cell r="J209">
            <v>0</v>
          </cell>
        </row>
        <row r="210">
          <cell r="A210" t="str">
            <v>L.Larix.B.13_E</v>
          </cell>
          <cell r="B210" t="str">
            <v>2021-432</v>
          </cell>
          <cell r="C210" t="str">
            <v>29B</v>
          </cell>
          <cell r="D210">
            <v>15</v>
          </cell>
          <cell r="E210">
            <v>32.873600000000003</v>
          </cell>
          <cell r="F210" t="str">
            <v>n.a.</v>
          </cell>
          <cell r="G210" t="str">
            <v>n.a.</v>
          </cell>
          <cell r="H210">
            <v>2</v>
          </cell>
          <cell r="I210">
            <v>50.19</v>
          </cell>
          <cell r="J210">
            <v>0.70738170950388524</v>
          </cell>
        </row>
        <row r="211">
          <cell r="A211" t="str">
            <v>L.Larix.B.15_E</v>
          </cell>
          <cell r="B211" t="str">
            <v>2021-433</v>
          </cell>
          <cell r="C211" t="str">
            <v>29B</v>
          </cell>
          <cell r="D211">
            <v>16</v>
          </cell>
          <cell r="E211">
            <v>37.012599999999999</v>
          </cell>
          <cell r="F211" t="str">
            <v>n.a.</v>
          </cell>
          <cell r="G211" t="str">
            <v>n.a.</v>
          </cell>
          <cell r="H211">
            <v>2</v>
          </cell>
          <cell r="I211">
            <v>51.27</v>
          </cell>
          <cell r="J211">
            <v>0.7796685781158571</v>
          </cell>
        </row>
        <row r="212">
          <cell r="A212" t="str">
            <v>D.Larix.B.16_E</v>
          </cell>
          <cell r="B212" t="str">
            <v>2021-434</v>
          </cell>
          <cell r="C212" t="str">
            <v>29B</v>
          </cell>
          <cell r="D212">
            <v>17</v>
          </cell>
          <cell r="E212">
            <v>54.08</v>
          </cell>
          <cell r="F212" t="str">
            <v>n.a.</v>
          </cell>
          <cell r="G212" t="str">
            <v>n.a.</v>
          </cell>
          <cell r="H212">
            <v>2</v>
          </cell>
          <cell r="I212">
            <v>51.26</v>
          </cell>
          <cell r="J212">
            <v>1.1394147483417871</v>
          </cell>
        </row>
        <row r="213">
          <cell r="A213" t="str">
            <v>D.Larix.B.17_E</v>
          </cell>
          <cell r="B213" t="str">
            <v>2021-435</v>
          </cell>
          <cell r="C213" t="str">
            <v>29B</v>
          </cell>
          <cell r="D213">
            <v>18</v>
          </cell>
          <cell r="E213">
            <v>0</v>
          </cell>
          <cell r="F213" t="str">
            <v>n.a.</v>
          </cell>
          <cell r="G213" t="str">
            <v>n.a.</v>
          </cell>
          <cell r="H213">
            <v>2</v>
          </cell>
          <cell r="I213">
            <v>50.46</v>
          </cell>
          <cell r="J213">
            <v>0</v>
          </cell>
        </row>
        <row r="214">
          <cell r="A214" t="str">
            <v>D.Larix.B.18_E</v>
          </cell>
          <cell r="B214" t="str">
            <v>2021-436</v>
          </cell>
          <cell r="C214" t="str">
            <v>29B</v>
          </cell>
          <cell r="D214">
            <v>19</v>
          </cell>
          <cell r="E214">
            <v>56.748199999999997</v>
          </cell>
          <cell r="F214" t="str">
            <v>n.a.</v>
          </cell>
          <cell r="G214" t="str">
            <v>n.a.</v>
          </cell>
          <cell r="H214">
            <v>2</v>
          </cell>
          <cell r="I214">
            <v>50.34</v>
          </cell>
          <cell r="J214">
            <v>1.217482240762813</v>
          </cell>
        </row>
        <row r="215">
          <cell r="A215" t="str">
            <v>L.Mugo.L.13_E</v>
          </cell>
          <cell r="B215" t="str">
            <v>2021-437</v>
          </cell>
          <cell r="C215" t="str">
            <v>29B</v>
          </cell>
          <cell r="D215">
            <v>20</v>
          </cell>
          <cell r="E215">
            <v>44.800899999999999</v>
          </cell>
          <cell r="F215" t="str">
            <v>n.a.</v>
          </cell>
          <cell r="G215" t="str">
            <v>n.a.</v>
          </cell>
          <cell r="H215">
            <v>2</v>
          </cell>
          <cell r="I215">
            <v>50.24</v>
          </cell>
          <cell r="J215">
            <v>0.9630766719745224</v>
          </cell>
        </row>
        <row r="216">
          <cell r="A216" t="str">
            <v>L.Mugo.L.15_E</v>
          </cell>
          <cell r="B216" t="str">
            <v>2021-438</v>
          </cell>
          <cell r="C216" t="str">
            <v>29B</v>
          </cell>
          <cell r="D216">
            <v>21</v>
          </cell>
          <cell r="E216">
            <v>30.9236</v>
          </cell>
          <cell r="F216" t="str">
            <v>n.a.</v>
          </cell>
          <cell r="G216" t="str">
            <v>n.a.</v>
          </cell>
          <cell r="H216">
            <v>2</v>
          </cell>
          <cell r="I216">
            <v>50.49</v>
          </cell>
          <cell r="J216">
            <v>0.66146737967914437</v>
          </cell>
        </row>
        <row r="217">
          <cell r="A217" t="str">
            <v>L.Mugo.B.13_E</v>
          </cell>
          <cell r="B217" t="str">
            <v>2021-418</v>
          </cell>
          <cell r="C217" t="str">
            <v>29B</v>
          </cell>
          <cell r="D217">
            <v>1</v>
          </cell>
          <cell r="E217">
            <v>54.234299999999998</v>
          </cell>
          <cell r="F217" t="str">
            <v>n.a.</v>
          </cell>
          <cell r="G217" t="str">
            <v>n.a.</v>
          </cell>
          <cell r="H217">
            <v>2</v>
          </cell>
          <cell r="I217">
            <v>48.8</v>
          </cell>
          <cell r="J217">
            <v>1.2002672950819671</v>
          </cell>
        </row>
        <row r="219">
          <cell r="A219" t="str">
            <v>H.Mugo.R.2.0.5_E</v>
          </cell>
          <cell r="B219" t="str">
            <v>2020-2757</v>
          </cell>
          <cell r="C219">
            <v>30</v>
          </cell>
          <cell r="D219">
            <v>2</v>
          </cell>
          <cell r="E219">
            <v>11.403499999999999</v>
          </cell>
          <cell r="F219">
            <v>0.25019999999999998</v>
          </cell>
          <cell r="G219">
            <v>1.2125999999999999</v>
          </cell>
          <cell r="H219">
            <v>1</v>
          </cell>
          <cell r="I219">
            <v>40.46</v>
          </cell>
          <cell r="J219">
            <v>0.15219698467622342</v>
          </cell>
        </row>
        <row r="220">
          <cell r="A220" t="str">
            <v>H.Mugo.R.3.0.5_E</v>
          </cell>
          <cell r="B220" t="str">
            <v>2020-2758</v>
          </cell>
          <cell r="C220">
            <v>30</v>
          </cell>
          <cell r="D220">
            <v>3</v>
          </cell>
          <cell r="E220">
            <v>26.610299999999999</v>
          </cell>
          <cell r="F220">
            <v>35.693300000000001</v>
          </cell>
          <cell r="G220">
            <v>1.1475</v>
          </cell>
          <cell r="H220">
            <v>1</v>
          </cell>
          <cell r="I220">
            <v>18.57</v>
          </cell>
          <cell r="J220">
            <v>0.77380516962843293</v>
          </cell>
        </row>
        <row r="221">
          <cell r="A221" t="str">
            <v>H.Mugo.R.4.0.5_E</v>
          </cell>
          <cell r="B221" t="str">
            <v>2020-2759</v>
          </cell>
          <cell r="C221">
            <v>30</v>
          </cell>
          <cell r="D221">
            <v>4</v>
          </cell>
          <cell r="E221">
            <v>10.984</v>
          </cell>
          <cell r="F221">
            <v>9.4359999999999999</v>
          </cell>
          <cell r="G221">
            <v>1.5165999999999999</v>
          </cell>
          <cell r="H221">
            <v>1</v>
          </cell>
          <cell r="I221">
            <v>50.37</v>
          </cell>
          <cell r="J221">
            <v>0.11775580702799286</v>
          </cell>
        </row>
        <row r="222">
          <cell r="A222" t="str">
            <v>H.Mugo.R.5.0.5_E</v>
          </cell>
          <cell r="B222" t="str">
            <v>2020-2760</v>
          </cell>
          <cell r="C222">
            <v>30</v>
          </cell>
          <cell r="D222">
            <v>5</v>
          </cell>
          <cell r="E222">
            <v>10.883800000000001</v>
          </cell>
          <cell r="F222">
            <v>12.187799999999999</v>
          </cell>
          <cell r="G222">
            <v>1.7332000000000001</v>
          </cell>
          <cell r="H222">
            <v>1</v>
          </cell>
          <cell r="I222">
            <v>50.09</v>
          </cell>
          <cell r="J222">
            <v>0.11733383908963867</v>
          </cell>
        </row>
        <row r="223">
          <cell r="A223" t="str">
            <v>M.Mugo.R.6.0.5_E</v>
          </cell>
          <cell r="B223" t="str">
            <v>2020-2761</v>
          </cell>
          <cell r="C223">
            <v>30</v>
          </cell>
          <cell r="D223">
            <v>6</v>
          </cell>
          <cell r="E223">
            <v>17.888100000000001</v>
          </cell>
          <cell r="F223">
            <v>3.1484999999999999</v>
          </cell>
          <cell r="G223">
            <v>3.9851999999999999</v>
          </cell>
          <cell r="H223">
            <v>1</v>
          </cell>
          <cell r="I223">
            <v>50.87</v>
          </cell>
          <cell r="J223">
            <v>0.18988743856890114</v>
          </cell>
        </row>
        <row r="224">
          <cell r="A224" t="str">
            <v>M.Mugo.R.7.0.5_E</v>
          </cell>
          <cell r="B224" t="str">
            <v>2020-2762</v>
          </cell>
          <cell r="C224">
            <v>30</v>
          </cell>
          <cell r="D224">
            <v>7</v>
          </cell>
          <cell r="E224">
            <v>10.332700000000001</v>
          </cell>
          <cell r="F224">
            <v>1.4136</v>
          </cell>
          <cell r="G224">
            <v>1.9012</v>
          </cell>
          <cell r="H224">
            <v>1</v>
          </cell>
          <cell r="I224">
            <v>50.23</v>
          </cell>
          <cell r="J224">
            <v>0.11108218196297033</v>
          </cell>
        </row>
        <row r="225">
          <cell r="A225" t="str">
            <v>M.Mugo.R.8.0.5_E</v>
          </cell>
          <cell r="B225" t="str">
            <v>2020-2763</v>
          </cell>
          <cell r="C225">
            <v>30</v>
          </cell>
          <cell r="D225">
            <v>8</v>
          </cell>
          <cell r="E225">
            <v>18.4451</v>
          </cell>
          <cell r="F225">
            <v>3.1135999999999999</v>
          </cell>
          <cell r="G225">
            <v>4.1765999999999996</v>
          </cell>
          <cell r="H225">
            <v>1</v>
          </cell>
          <cell r="I225">
            <v>49.49</v>
          </cell>
          <cell r="J225">
            <v>0.20125993129925238</v>
          </cell>
        </row>
        <row r="226">
          <cell r="A226" t="str">
            <v>M.Mugo.R.9.0.5_E</v>
          </cell>
          <cell r="B226" t="str">
            <v>2020-2764</v>
          </cell>
          <cell r="C226">
            <v>30</v>
          </cell>
          <cell r="D226">
            <v>9</v>
          </cell>
          <cell r="E226">
            <v>21.211600000000001</v>
          </cell>
          <cell r="F226">
            <v>3.2422</v>
          </cell>
          <cell r="G226">
            <v>1.7362</v>
          </cell>
          <cell r="H226">
            <v>1</v>
          </cell>
          <cell r="I226">
            <v>51.16</v>
          </cell>
          <cell r="J226">
            <v>0.22389100860046909</v>
          </cell>
        </row>
        <row r="227">
          <cell r="A227" t="str">
            <v>M.Mugo.R.10.0.5_E</v>
          </cell>
          <cell r="B227" t="str">
            <v>2020-2765</v>
          </cell>
          <cell r="C227">
            <v>30</v>
          </cell>
          <cell r="D227">
            <v>10</v>
          </cell>
          <cell r="E227">
            <v>14.439</v>
          </cell>
          <cell r="F227">
            <v>0.44159999999999999</v>
          </cell>
          <cell r="G227">
            <v>2.3552</v>
          </cell>
          <cell r="H227">
            <v>1</v>
          </cell>
          <cell r="I227">
            <v>50.16</v>
          </cell>
          <cell r="J227">
            <v>0.15544377990430625</v>
          </cell>
        </row>
        <row r="228">
          <cell r="A228" t="str">
            <v>L.Mugo.R.11.0.5_E</v>
          </cell>
          <cell r="B228" t="str">
            <v>2020-2766</v>
          </cell>
          <cell r="C228">
            <v>30</v>
          </cell>
          <cell r="D228">
            <v>11</v>
          </cell>
          <cell r="E228">
            <v>10.2522</v>
          </cell>
          <cell r="F228">
            <v>5.0922000000000001</v>
          </cell>
          <cell r="G228">
            <v>1.5297000000000001</v>
          </cell>
          <cell r="H228">
            <v>1</v>
          </cell>
          <cell r="I228">
            <v>29.62</v>
          </cell>
          <cell r="J228">
            <v>0.18690708980418635</v>
          </cell>
        </row>
        <row r="229">
          <cell r="A229" t="str">
            <v>L.Mugo.R.12.0.5_E</v>
          </cell>
          <cell r="B229" t="str">
            <v>2020-2767</v>
          </cell>
          <cell r="C229">
            <v>30</v>
          </cell>
          <cell r="D229">
            <v>12</v>
          </cell>
          <cell r="E229">
            <v>20.697199999999999</v>
          </cell>
          <cell r="F229">
            <v>3.5272999999999999</v>
          </cell>
          <cell r="G229">
            <v>4.6738999999999997</v>
          </cell>
          <cell r="H229">
            <v>1</v>
          </cell>
          <cell r="I229">
            <v>50.39</v>
          </cell>
          <cell r="J229">
            <v>0.22179972216709665</v>
          </cell>
        </row>
        <row r="230">
          <cell r="A230" t="str">
            <v>L.Mugo.R.13.0.5_E</v>
          </cell>
          <cell r="B230" t="str">
            <v>2020-2768</v>
          </cell>
          <cell r="C230">
            <v>30</v>
          </cell>
          <cell r="D230">
            <v>13</v>
          </cell>
          <cell r="E230">
            <v>11.813599999999999</v>
          </cell>
          <cell r="F230">
            <v>5.4771000000000001</v>
          </cell>
          <cell r="G230">
            <v>0.41420000000000001</v>
          </cell>
          <cell r="H230">
            <v>1</v>
          </cell>
          <cell r="I230">
            <v>30.23</v>
          </cell>
          <cell r="J230">
            <v>0.21102692689381408</v>
          </cell>
        </row>
        <row r="231">
          <cell r="A231" t="str">
            <v>L.Mugo.R.14.0.5_E</v>
          </cell>
          <cell r="B231" t="str">
            <v>2020-2769</v>
          </cell>
          <cell r="C231">
            <v>30</v>
          </cell>
          <cell r="D231">
            <v>14</v>
          </cell>
          <cell r="E231">
            <v>12.273199999999999</v>
          </cell>
          <cell r="F231">
            <v>3.3058999999999998</v>
          </cell>
          <cell r="G231">
            <v>2.8561000000000001</v>
          </cell>
          <cell r="H231">
            <v>1</v>
          </cell>
          <cell r="I231">
            <v>49.98</v>
          </cell>
          <cell r="J231">
            <v>0.13260360144057623</v>
          </cell>
        </row>
        <row r="232">
          <cell r="A232" t="str">
            <v>L.Mugo.R.15.0.5_E</v>
          </cell>
          <cell r="B232" t="str">
            <v>2020-2770</v>
          </cell>
          <cell r="C232">
            <v>30</v>
          </cell>
          <cell r="D232">
            <v>15</v>
          </cell>
          <cell r="E232">
            <v>2.2347999999999999</v>
          </cell>
          <cell r="F232">
            <v>2.1576</v>
          </cell>
          <cell r="G232" t="str">
            <v>n.a.</v>
          </cell>
          <cell r="H232">
            <v>1</v>
          </cell>
          <cell r="I232">
            <v>9.77</v>
          </cell>
          <cell r="J232">
            <v>0.12352016376663254</v>
          </cell>
        </row>
        <row r="233">
          <cell r="A233" t="str">
            <v>D.Mugo.R.16.0.5_E</v>
          </cell>
          <cell r="B233" t="str">
            <v>2020-2771</v>
          </cell>
          <cell r="C233">
            <v>30</v>
          </cell>
          <cell r="D233">
            <v>16</v>
          </cell>
          <cell r="E233">
            <v>4.0647000000000002</v>
          </cell>
          <cell r="F233">
            <v>7.7805</v>
          </cell>
          <cell r="G233" t="str">
            <v>n.a.</v>
          </cell>
          <cell r="H233">
            <v>1</v>
          </cell>
          <cell r="I233">
            <v>25.49</v>
          </cell>
          <cell r="J233">
            <v>8.610976853668105E-2</v>
          </cell>
        </row>
        <row r="234">
          <cell r="A234" t="str">
            <v>D.Mugo.R.17.0.5_E</v>
          </cell>
          <cell r="B234" t="str">
            <v>2020-2772</v>
          </cell>
          <cell r="C234">
            <v>30</v>
          </cell>
          <cell r="D234">
            <v>17</v>
          </cell>
          <cell r="E234">
            <v>7.5204000000000004</v>
          </cell>
          <cell r="F234">
            <v>60.442700000000002</v>
          </cell>
          <cell r="G234">
            <v>3.0076000000000001</v>
          </cell>
          <cell r="H234">
            <v>1</v>
          </cell>
          <cell r="I234">
            <v>11.46</v>
          </cell>
          <cell r="J234">
            <v>0.35436439790575924</v>
          </cell>
        </row>
        <row r="235">
          <cell r="A235" t="str">
            <v>D.Mugo.R.18.0.5_E</v>
          </cell>
          <cell r="B235" t="str">
            <v>2020-2773</v>
          </cell>
          <cell r="C235">
            <v>30</v>
          </cell>
          <cell r="D235">
            <v>18</v>
          </cell>
          <cell r="E235">
            <v>1.1859999999999999</v>
          </cell>
          <cell r="F235">
            <v>0.96630000000000005</v>
          </cell>
          <cell r="G235" t="str">
            <v>n.a.</v>
          </cell>
          <cell r="H235">
            <v>1</v>
          </cell>
          <cell r="I235">
            <v>27.84</v>
          </cell>
          <cell r="J235">
            <v>2.3004310344827583E-2</v>
          </cell>
        </row>
        <row r="236">
          <cell r="A236" t="str">
            <v>H.Larix.R.1.0.5_E</v>
          </cell>
          <cell r="B236" t="str">
            <v>2020-2774</v>
          </cell>
          <cell r="C236">
            <v>30</v>
          </cell>
          <cell r="D236">
            <v>19</v>
          </cell>
          <cell r="E236">
            <v>9.3739000000000008</v>
          </cell>
          <cell r="F236">
            <v>0.56289999999999996</v>
          </cell>
          <cell r="G236">
            <v>2.5625</v>
          </cell>
          <cell r="H236">
            <v>1</v>
          </cell>
          <cell r="I236">
            <v>49.22</v>
          </cell>
          <cell r="J236">
            <v>0.10284246241365298</v>
          </cell>
        </row>
        <row r="237">
          <cell r="A237" t="str">
            <v>H.Larix.R.2.0.5_E</v>
          </cell>
          <cell r="B237" t="str">
            <v>2020-2775</v>
          </cell>
          <cell r="C237">
            <v>30</v>
          </cell>
          <cell r="D237">
            <v>20</v>
          </cell>
          <cell r="E237">
            <v>14.843299999999999</v>
          </cell>
          <cell r="F237" t="str">
            <v>n.a.</v>
          </cell>
          <cell r="G237" t="str">
            <v>n.a.</v>
          </cell>
          <cell r="H237">
            <v>1</v>
          </cell>
          <cell r="I237">
            <v>49.98</v>
          </cell>
          <cell r="J237">
            <v>0.16037178871548619</v>
          </cell>
        </row>
        <row r="238">
          <cell r="A238" t="str">
            <v>H.Larix.R.3.0.5_E</v>
          </cell>
          <cell r="B238" t="str">
            <v>2020-2776</v>
          </cell>
          <cell r="C238">
            <v>30</v>
          </cell>
          <cell r="D238">
            <v>21</v>
          </cell>
          <cell r="E238">
            <v>0</v>
          </cell>
          <cell r="F238" t="str">
            <v>n.a.</v>
          </cell>
          <cell r="G238" t="str">
            <v>n.a.</v>
          </cell>
          <cell r="H238">
            <v>1</v>
          </cell>
          <cell r="I238">
            <v>49.62</v>
          </cell>
          <cell r="J238">
            <v>0</v>
          </cell>
        </row>
        <row r="239">
          <cell r="A239" t="str">
            <v>H.Larix.R.4.0.5_E</v>
          </cell>
          <cell r="B239" t="str">
            <v>2020-2777</v>
          </cell>
          <cell r="C239">
            <v>30</v>
          </cell>
          <cell r="D239">
            <v>22</v>
          </cell>
          <cell r="E239">
            <v>7.6215999999999999</v>
          </cell>
          <cell r="F239">
            <v>1.2911999999999999</v>
          </cell>
          <cell r="G239">
            <v>2.1461999999999999</v>
          </cell>
          <cell r="H239">
            <v>1</v>
          </cell>
          <cell r="I239">
            <v>51.05</v>
          </cell>
          <cell r="J239">
            <v>8.0620254652301659E-2</v>
          </cell>
        </row>
        <row r="240">
          <cell r="A240" t="str">
            <v>H.Larix.R.5.0.5_E</v>
          </cell>
          <cell r="B240" t="str">
            <v>2020-2778</v>
          </cell>
          <cell r="C240">
            <v>30</v>
          </cell>
          <cell r="D240">
            <v>23</v>
          </cell>
          <cell r="E240">
            <v>9.7335999999999991</v>
          </cell>
          <cell r="F240">
            <v>1.3605</v>
          </cell>
          <cell r="G240">
            <v>2.2229000000000001</v>
          </cell>
          <cell r="H240">
            <v>1</v>
          </cell>
          <cell r="I240">
            <v>51.33</v>
          </cell>
          <cell r="J240">
            <v>0.10239906487434249</v>
          </cell>
        </row>
        <row r="241">
          <cell r="A241" t="str">
            <v>M.Larix.R.6.0.5_E</v>
          </cell>
          <cell r="B241" t="str">
            <v>2020-2779</v>
          </cell>
          <cell r="C241">
            <v>30</v>
          </cell>
          <cell r="D241">
            <v>24</v>
          </cell>
          <cell r="E241">
            <v>5.9010999999999996</v>
          </cell>
          <cell r="F241">
            <v>0.63280000000000003</v>
          </cell>
          <cell r="G241">
            <v>2.7351999999999999</v>
          </cell>
          <cell r="H241">
            <v>1</v>
          </cell>
          <cell r="I241">
            <v>49.68</v>
          </cell>
          <cell r="J241">
            <v>6.4142391304347818E-2</v>
          </cell>
        </row>
        <row r="242">
          <cell r="A242" t="str">
            <v>M.Larix.R.7.0.5_E</v>
          </cell>
          <cell r="B242" t="str">
            <v>2020-2780</v>
          </cell>
          <cell r="C242">
            <v>30</v>
          </cell>
          <cell r="D242">
            <v>25</v>
          </cell>
          <cell r="E242">
            <v>9.7230000000000008</v>
          </cell>
          <cell r="F242">
            <v>0.75239999999999996</v>
          </cell>
          <cell r="G242">
            <v>3.2698</v>
          </cell>
          <cell r="H242">
            <v>1</v>
          </cell>
          <cell r="I242">
            <v>51.09</v>
          </cell>
          <cell r="J242">
            <v>0.10276805637110981</v>
          </cell>
        </row>
        <row r="243">
          <cell r="A243" t="str">
            <v>M.Larix.R.8.0.5_E</v>
          </cell>
          <cell r="B243" t="str">
            <v>2020-2781</v>
          </cell>
          <cell r="C243">
            <v>30</v>
          </cell>
          <cell r="D243">
            <v>26</v>
          </cell>
          <cell r="E243">
            <v>6.5194999999999999</v>
          </cell>
          <cell r="F243">
            <v>0.1852</v>
          </cell>
          <cell r="G243">
            <v>1.3774</v>
          </cell>
          <cell r="H243">
            <v>1</v>
          </cell>
          <cell r="I243">
            <v>49.53</v>
          </cell>
          <cell r="J243">
            <v>7.1078740157480308E-2</v>
          </cell>
        </row>
        <row r="244">
          <cell r="A244" t="str">
            <v>M.Larix.R.9.0.5_E</v>
          </cell>
          <cell r="B244" t="str">
            <v>2020-2782</v>
          </cell>
          <cell r="C244">
            <v>30</v>
          </cell>
          <cell r="D244">
            <v>27</v>
          </cell>
          <cell r="E244">
            <v>6.4941000000000004</v>
          </cell>
          <cell r="F244">
            <v>2.8961000000000001</v>
          </cell>
          <cell r="G244">
            <v>2.0886</v>
          </cell>
          <cell r="H244">
            <v>1</v>
          </cell>
          <cell r="I244">
            <v>49.64</v>
          </cell>
          <cell r="J244">
            <v>7.0644923448831609E-2</v>
          </cell>
        </row>
        <row r="245">
          <cell r="A245" t="str">
            <v>M.Larix.R.10.0.5_E</v>
          </cell>
          <cell r="B245" t="str">
            <v>2020-2783</v>
          </cell>
          <cell r="C245">
            <v>30</v>
          </cell>
          <cell r="D245">
            <v>28</v>
          </cell>
          <cell r="E245">
            <v>5.3818000000000001</v>
          </cell>
          <cell r="F245">
            <v>0.28520000000000001</v>
          </cell>
          <cell r="G245" t="str">
            <v>n.a.</v>
          </cell>
          <cell r="H245">
            <v>1</v>
          </cell>
          <cell r="I245">
            <v>50.2</v>
          </cell>
          <cell r="J245">
            <v>5.7891872509960168E-2</v>
          </cell>
        </row>
        <row r="246">
          <cell r="A246" t="str">
            <v>L.Larix.R.11.0.5_E</v>
          </cell>
          <cell r="B246" t="str">
            <v>2020-2784</v>
          </cell>
          <cell r="C246">
            <v>30</v>
          </cell>
          <cell r="D246">
            <v>29</v>
          </cell>
          <cell r="E246">
            <v>3.2484999999999999</v>
          </cell>
          <cell r="F246">
            <v>0.42730000000000001</v>
          </cell>
          <cell r="G246">
            <v>1.204</v>
          </cell>
          <cell r="H246">
            <v>1</v>
          </cell>
          <cell r="I246">
            <v>49.52</v>
          </cell>
          <cell r="J246">
            <v>3.5423869143780297E-2</v>
          </cell>
        </row>
        <row r="247">
          <cell r="A247" t="str">
            <v>L.Larix.R.12.0.5_E</v>
          </cell>
          <cell r="B247" t="str">
            <v>2020-2785</v>
          </cell>
          <cell r="C247">
            <v>30</v>
          </cell>
          <cell r="D247">
            <v>30</v>
          </cell>
          <cell r="E247">
            <v>8.2731999999999992</v>
          </cell>
          <cell r="F247" t="str">
            <v>n.a.</v>
          </cell>
          <cell r="G247" t="str">
            <v>n.a.</v>
          </cell>
          <cell r="H247">
            <v>1</v>
          </cell>
          <cell r="I247">
            <v>50.27</v>
          </cell>
          <cell r="J247">
            <v>8.8870658444400244E-2</v>
          </cell>
        </row>
        <row r="248">
          <cell r="A248" t="str">
            <v>L.Larix.R.13.0.5_E</v>
          </cell>
          <cell r="B248" t="str">
            <v>2020-2786</v>
          </cell>
          <cell r="C248">
            <v>30</v>
          </cell>
          <cell r="D248">
            <v>31</v>
          </cell>
          <cell r="E248">
            <v>2.8965000000000001</v>
          </cell>
          <cell r="F248" t="str">
            <v>n.a.</v>
          </cell>
          <cell r="G248" t="str">
            <v>n.a.</v>
          </cell>
          <cell r="H248">
            <v>1</v>
          </cell>
          <cell r="I248">
            <v>47.89</v>
          </cell>
          <cell r="J248">
            <v>3.2660471914804763E-2</v>
          </cell>
        </row>
        <row r="249">
          <cell r="A249" t="str">
            <v>L.Larix.R.14.0.5_E</v>
          </cell>
          <cell r="B249" t="str">
            <v>2020-2787</v>
          </cell>
          <cell r="C249">
            <v>30</v>
          </cell>
          <cell r="D249">
            <v>32</v>
          </cell>
          <cell r="E249">
            <v>0</v>
          </cell>
          <cell r="F249" t="str">
            <v>n.a.</v>
          </cell>
          <cell r="G249" t="str">
            <v>n.a.</v>
          </cell>
          <cell r="H249">
            <v>1</v>
          </cell>
          <cell r="I249">
            <v>48.68</v>
          </cell>
          <cell r="J249">
            <v>0</v>
          </cell>
        </row>
        <row r="250">
          <cell r="A250" t="str">
            <v>L.Larix.R.15.0.5_E</v>
          </cell>
          <cell r="B250" t="str">
            <v>2020-2788</v>
          </cell>
          <cell r="C250">
            <v>30</v>
          </cell>
          <cell r="D250">
            <v>33</v>
          </cell>
          <cell r="E250">
            <v>9.7952999999999992</v>
          </cell>
          <cell r="F250" t="str">
            <v>n.a.</v>
          </cell>
          <cell r="G250" t="str">
            <v>n.a.</v>
          </cell>
          <cell r="H250">
            <v>1</v>
          </cell>
          <cell r="I250">
            <v>50.23</v>
          </cell>
          <cell r="J250">
            <v>0.10530483774636673</v>
          </cell>
        </row>
        <row r="251">
          <cell r="A251" t="str">
            <v>D.Larix.R.16.0.5_E</v>
          </cell>
          <cell r="B251" t="str">
            <v>2020-2789</v>
          </cell>
          <cell r="C251">
            <v>30</v>
          </cell>
          <cell r="D251">
            <v>34</v>
          </cell>
          <cell r="E251">
            <v>13.875</v>
          </cell>
          <cell r="F251">
            <v>3.1945000000000001</v>
          </cell>
          <cell r="G251">
            <v>1.6476999999999999</v>
          </cell>
          <cell r="H251">
            <v>1</v>
          </cell>
          <cell r="I251">
            <v>50.07</v>
          </cell>
          <cell r="J251">
            <v>0.14964050329538645</v>
          </cell>
        </row>
        <row r="252">
          <cell r="A252" t="str">
            <v>D.Larix.R.18.0.5_E</v>
          </cell>
          <cell r="B252" t="str">
            <v>2020-2790</v>
          </cell>
          <cell r="C252">
            <v>30</v>
          </cell>
          <cell r="D252">
            <v>35</v>
          </cell>
          <cell r="E252">
            <v>17.380199999999999</v>
          </cell>
          <cell r="F252">
            <v>0.39550000000000002</v>
          </cell>
          <cell r="G252">
            <v>1.8762000000000001</v>
          </cell>
          <cell r="H252">
            <v>1</v>
          </cell>
          <cell r="I252">
            <v>51.08</v>
          </cell>
          <cell r="J252">
            <v>0.18373743148003133</v>
          </cell>
        </row>
        <row r="253">
          <cell r="A253" t="str">
            <v>blank</v>
          </cell>
          <cell r="B253" t="str">
            <v>2020-2791</v>
          </cell>
          <cell r="C253">
            <v>30</v>
          </cell>
          <cell r="D253">
            <v>36</v>
          </cell>
          <cell r="E253">
            <v>0</v>
          </cell>
          <cell r="F253" t="str">
            <v>n.a.</v>
          </cell>
          <cell r="G253" t="str">
            <v>n.a.</v>
          </cell>
          <cell r="H253">
            <v>1</v>
          </cell>
        </row>
        <row r="254">
          <cell r="A254">
            <v>15</v>
          </cell>
          <cell r="B254" t="str">
            <v>2020-2792</v>
          </cell>
          <cell r="C254">
            <v>30</v>
          </cell>
          <cell r="D254">
            <v>37</v>
          </cell>
          <cell r="E254">
            <v>1.9742</v>
          </cell>
          <cell r="F254" t="str">
            <v>n.a.</v>
          </cell>
          <cell r="G254" t="str">
            <v>n.a.</v>
          </cell>
          <cell r="H254">
            <v>1</v>
          </cell>
          <cell r="I254" t="e">
            <v>#N/A</v>
          </cell>
          <cell r="J254" t="e">
            <v>#N/A</v>
          </cell>
        </row>
        <row r="255">
          <cell r="A255" t="str">
            <v>Gluc_2_17.09.2019</v>
          </cell>
          <cell r="B255" t="str">
            <v>2020-2793</v>
          </cell>
          <cell r="C255">
            <v>30</v>
          </cell>
          <cell r="D255">
            <v>38</v>
          </cell>
          <cell r="E255">
            <v>10.777100000000001</v>
          </cell>
          <cell r="F255" t="str">
            <v>n.a.</v>
          </cell>
          <cell r="G255" t="str">
            <v>n.a.</v>
          </cell>
          <cell r="H255">
            <v>1</v>
          </cell>
        </row>
        <row r="257">
          <cell r="B257" t="str">
            <v>2021-439</v>
          </cell>
          <cell r="C257">
            <v>38</v>
          </cell>
          <cell r="D257">
            <v>1</v>
          </cell>
          <cell r="E257">
            <v>117.5659</v>
          </cell>
          <cell r="F257" t="str">
            <v>n.a.</v>
          </cell>
          <cell r="G257" t="str">
            <v>n.a.</v>
          </cell>
          <cell r="H257">
            <v>1</v>
          </cell>
          <cell r="I257">
            <v>50.16</v>
          </cell>
          <cell r="J257">
            <v>1.2656616028708136</v>
          </cell>
        </row>
        <row r="258">
          <cell r="B258" t="str">
            <v>2021-440</v>
          </cell>
          <cell r="C258">
            <v>38</v>
          </cell>
          <cell r="D258">
            <v>2</v>
          </cell>
          <cell r="E258">
            <v>76.659599999999998</v>
          </cell>
          <cell r="F258" t="str">
            <v>n.a.</v>
          </cell>
          <cell r="G258" t="str">
            <v>n.a.</v>
          </cell>
          <cell r="H258">
            <v>1</v>
          </cell>
          <cell r="I258">
            <v>50.7</v>
          </cell>
          <cell r="J258">
            <v>0.81649278106508882</v>
          </cell>
        </row>
        <row r="259">
          <cell r="B259" t="str">
            <v>2021-441</v>
          </cell>
          <cell r="C259">
            <v>38</v>
          </cell>
          <cell r="D259">
            <v>3</v>
          </cell>
          <cell r="E259">
            <v>0</v>
          </cell>
          <cell r="F259" t="str">
            <v>n.a.</v>
          </cell>
          <cell r="G259" t="str">
            <v>n.a.</v>
          </cell>
          <cell r="H259">
            <v>1</v>
          </cell>
          <cell r="I259">
            <v>51.13</v>
          </cell>
          <cell r="J259">
            <v>0</v>
          </cell>
        </row>
        <row r="260">
          <cell r="B260" t="str">
            <v>2021-442</v>
          </cell>
          <cell r="C260">
            <v>38</v>
          </cell>
          <cell r="D260">
            <v>4</v>
          </cell>
          <cell r="E260">
            <v>71.698700000000002</v>
          </cell>
          <cell r="F260" t="str">
            <v>n.a.</v>
          </cell>
          <cell r="G260" t="str">
            <v>n.a.</v>
          </cell>
          <cell r="H260">
            <v>1</v>
          </cell>
          <cell r="I260">
            <v>50.05</v>
          </cell>
          <cell r="J260">
            <v>0.77357238761238767</v>
          </cell>
        </row>
        <row r="261">
          <cell r="B261" t="str">
            <v>2021-443</v>
          </cell>
          <cell r="C261">
            <v>38</v>
          </cell>
          <cell r="D261">
            <v>5</v>
          </cell>
          <cell r="E261">
            <v>86.970200000000006</v>
          </cell>
          <cell r="F261" t="str">
            <v>n.a.</v>
          </cell>
          <cell r="G261" t="str">
            <v>n.a.</v>
          </cell>
          <cell r="H261">
            <v>1</v>
          </cell>
          <cell r="I261">
            <v>50.33</v>
          </cell>
          <cell r="J261">
            <v>0.93311957083250563</v>
          </cell>
        </row>
        <row r="262">
          <cell r="B262" t="str">
            <v>2021-444</v>
          </cell>
          <cell r="C262">
            <v>38</v>
          </cell>
          <cell r="D262">
            <v>6</v>
          </cell>
          <cell r="E262">
            <v>88.919799999999995</v>
          </cell>
          <cell r="F262" t="str">
            <v>n.a.</v>
          </cell>
          <cell r="G262" t="str">
            <v>n.a.</v>
          </cell>
          <cell r="H262">
            <v>1</v>
          </cell>
          <cell r="I262">
            <v>50.93</v>
          </cell>
          <cell r="J262">
            <v>0.94279780090320042</v>
          </cell>
        </row>
        <row r="263">
          <cell r="B263" t="str">
            <v>2021-445</v>
          </cell>
          <cell r="C263">
            <v>38</v>
          </cell>
          <cell r="D263">
            <v>7</v>
          </cell>
          <cell r="E263">
            <v>95.605099999999993</v>
          </cell>
          <cell r="F263" t="str">
            <v>n.a.</v>
          </cell>
          <cell r="G263" t="str">
            <v>n.a.</v>
          </cell>
          <cell r="H263">
            <v>1</v>
          </cell>
          <cell r="I263">
            <v>49.68</v>
          </cell>
          <cell r="J263">
            <v>1.0391858695652172</v>
          </cell>
        </row>
        <row r="264">
          <cell r="B264" t="str">
            <v>2021-446</v>
          </cell>
          <cell r="C264">
            <v>38</v>
          </cell>
          <cell r="D264">
            <v>8</v>
          </cell>
          <cell r="E264">
            <v>79.165000000000006</v>
          </cell>
          <cell r="F264" t="str">
            <v>n.a.</v>
          </cell>
          <cell r="G264" t="str">
            <v>n.a.</v>
          </cell>
          <cell r="H264">
            <v>1</v>
          </cell>
          <cell r="I264">
            <v>49.23</v>
          </cell>
          <cell r="J264">
            <v>0.86835466179159071</v>
          </cell>
        </row>
        <row r="265">
          <cell r="B265" t="str">
            <v>2021-447</v>
          </cell>
          <cell r="C265">
            <v>38</v>
          </cell>
          <cell r="D265">
            <v>9</v>
          </cell>
          <cell r="E265">
            <v>85.536900000000003</v>
          </cell>
          <cell r="F265" t="str">
            <v>n.a.</v>
          </cell>
          <cell r="G265" t="str">
            <v>n.a.</v>
          </cell>
          <cell r="H265">
            <v>1</v>
          </cell>
          <cell r="I265">
            <v>51.72</v>
          </cell>
          <cell r="J265">
            <v>0.8930766821345707</v>
          </cell>
        </row>
        <row r="266">
          <cell r="B266" t="str">
            <v>2021-448</v>
          </cell>
          <cell r="C266">
            <v>38</v>
          </cell>
          <cell r="D266">
            <v>10</v>
          </cell>
          <cell r="E266">
            <v>93.526799999999994</v>
          </cell>
          <cell r="F266" t="str">
            <v>n.a.</v>
          </cell>
          <cell r="G266" t="str">
            <v>n.a.</v>
          </cell>
          <cell r="H266">
            <v>1</v>
          </cell>
          <cell r="I266">
            <v>51.02</v>
          </cell>
          <cell r="J266">
            <v>0.98989557036456299</v>
          </cell>
        </row>
        <row r="267">
          <cell r="A267" t="str">
            <v>L.Mugo.R.11.1_2_E</v>
          </cell>
          <cell r="B267" t="str">
            <v>2021-449</v>
          </cell>
          <cell r="C267">
            <v>38</v>
          </cell>
          <cell r="D267">
            <v>11</v>
          </cell>
          <cell r="E267">
            <v>5.1997999999999998</v>
          </cell>
          <cell r="F267" t="str">
            <v>n.a.</v>
          </cell>
          <cell r="G267" t="str">
            <v>n.a.</v>
          </cell>
          <cell r="H267">
            <v>1</v>
          </cell>
          <cell r="I267">
            <v>50.92</v>
          </cell>
          <cell r="J267">
            <v>5.5143205027494112E-2</v>
          </cell>
        </row>
        <row r="268">
          <cell r="B268" t="str">
            <v>2021-450</v>
          </cell>
          <cell r="C268">
            <v>38</v>
          </cell>
          <cell r="D268">
            <v>12</v>
          </cell>
          <cell r="E268">
            <v>95.403899999999993</v>
          </cell>
          <cell r="F268" t="str">
            <v>n.a.</v>
          </cell>
          <cell r="G268" t="str">
            <v>n.a.</v>
          </cell>
          <cell r="H268">
            <v>1</v>
          </cell>
          <cell r="I268">
            <v>49.7</v>
          </cell>
          <cell r="J268">
            <v>1.0365816096579477</v>
          </cell>
        </row>
        <row r="269">
          <cell r="B269" t="str">
            <v>2021-451</v>
          </cell>
          <cell r="C269">
            <v>38</v>
          </cell>
          <cell r="D269">
            <v>13</v>
          </cell>
          <cell r="E269">
            <v>89.990399999999994</v>
          </cell>
          <cell r="F269" t="str">
            <v>n.a.</v>
          </cell>
          <cell r="G269" t="str">
            <v>n.a.</v>
          </cell>
          <cell r="H269">
            <v>1</v>
          </cell>
          <cell r="I269">
            <v>50.48</v>
          </cell>
          <cell r="J269">
            <v>0.96265483359746429</v>
          </cell>
        </row>
        <row r="270">
          <cell r="A270" t="str">
            <v>L.Mugo.R.14.1_2_E</v>
          </cell>
          <cell r="B270" t="str">
            <v>2021-452</v>
          </cell>
          <cell r="C270">
            <v>38</v>
          </cell>
          <cell r="D270">
            <v>14</v>
          </cell>
          <cell r="E270">
            <v>54.451599999999999</v>
          </cell>
          <cell r="F270" t="str">
            <v>n.a.</v>
          </cell>
          <cell r="G270" t="str">
            <v>n.a.</v>
          </cell>
          <cell r="H270">
            <v>1</v>
          </cell>
          <cell r="I270">
            <v>50.16</v>
          </cell>
          <cell r="J270">
            <v>0.58620143540669856</v>
          </cell>
        </row>
        <row r="271">
          <cell r="B271" t="str">
            <v>2021-453</v>
          </cell>
          <cell r="C271">
            <v>38</v>
          </cell>
          <cell r="D271">
            <v>15</v>
          </cell>
          <cell r="E271">
            <v>86.316299999999998</v>
          </cell>
          <cell r="F271" t="str">
            <v>n.a.</v>
          </cell>
          <cell r="G271" t="str">
            <v>n.a.</v>
          </cell>
          <cell r="H271">
            <v>1</v>
          </cell>
          <cell r="I271">
            <v>49.5</v>
          </cell>
          <cell r="J271">
            <v>0.9416323636363636</v>
          </cell>
        </row>
        <row r="272">
          <cell r="B272" t="str">
            <v>2021-454</v>
          </cell>
          <cell r="C272">
            <v>38</v>
          </cell>
          <cell r="D272">
            <v>16</v>
          </cell>
          <cell r="E272">
            <v>91.704999999999998</v>
          </cell>
          <cell r="F272" t="str">
            <v>n.a.</v>
          </cell>
          <cell r="G272" t="str">
            <v>n.a.</v>
          </cell>
          <cell r="H272">
            <v>1</v>
          </cell>
          <cell r="I272">
            <v>50.43</v>
          </cell>
          <cell r="J272">
            <v>0.98196906603212386</v>
          </cell>
        </row>
        <row r="273">
          <cell r="B273" t="str">
            <v>2021-455</v>
          </cell>
          <cell r="C273">
            <v>38</v>
          </cell>
          <cell r="D273">
            <v>17</v>
          </cell>
          <cell r="E273">
            <v>76.557699999999997</v>
          </cell>
          <cell r="F273" t="str">
            <v>n.a.</v>
          </cell>
          <cell r="G273" t="str">
            <v>n.a.</v>
          </cell>
          <cell r="H273">
            <v>1</v>
          </cell>
          <cell r="I273">
            <v>50.21</v>
          </cell>
          <cell r="J273">
            <v>0.82336502688707425</v>
          </cell>
        </row>
        <row r="274">
          <cell r="B274" t="str">
            <v>2021-456</v>
          </cell>
          <cell r="C274">
            <v>38</v>
          </cell>
          <cell r="D274">
            <v>18</v>
          </cell>
          <cell r="E274">
            <v>91.894999999999996</v>
          </cell>
          <cell r="F274" t="str">
            <v>n.a.</v>
          </cell>
          <cell r="G274" t="str">
            <v>n.a.</v>
          </cell>
          <cell r="H274">
            <v>1</v>
          </cell>
          <cell r="I274">
            <v>49.29</v>
          </cell>
          <cell r="J274">
            <v>1.0067620206938526</v>
          </cell>
        </row>
        <row r="275">
          <cell r="A275" t="str">
            <v>Stilberg _blank</v>
          </cell>
          <cell r="B275" t="str">
            <v>2021-457</v>
          </cell>
          <cell r="C275">
            <v>38</v>
          </cell>
          <cell r="D275">
            <v>19</v>
          </cell>
          <cell r="E275">
            <v>0</v>
          </cell>
          <cell r="F275" t="str">
            <v>n.a.</v>
          </cell>
          <cell r="G275" t="str">
            <v>n.a.</v>
          </cell>
          <cell r="H275">
            <v>1</v>
          </cell>
          <cell r="I275" t="e">
            <v>#N/A</v>
          </cell>
          <cell r="J275" t="e">
            <v>#N/A</v>
          </cell>
        </row>
        <row r="276">
          <cell r="A276">
            <v>20</v>
          </cell>
          <cell r="B276" t="str">
            <v>2021-458</v>
          </cell>
          <cell r="C276">
            <v>38</v>
          </cell>
          <cell r="D276">
            <v>20</v>
          </cell>
          <cell r="E276">
            <v>57.5212</v>
          </cell>
          <cell r="F276" t="str">
            <v>n.a.</v>
          </cell>
          <cell r="G276" t="str">
            <v>n.a.</v>
          </cell>
          <cell r="H276">
            <v>1</v>
          </cell>
          <cell r="I276" t="e">
            <v>#N/A</v>
          </cell>
          <cell r="J276" t="e">
            <v>#N/A</v>
          </cell>
        </row>
        <row r="277">
          <cell r="B277" t="str">
            <v>2021-459</v>
          </cell>
          <cell r="C277">
            <v>38</v>
          </cell>
          <cell r="D277">
            <v>21</v>
          </cell>
          <cell r="E277">
            <v>109.47499999999999</v>
          </cell>
          <cell r="F277" t="str">
            <v>n.a.</v>
          </cell>
          <cell r="G277" t="str">
            <v>n.a.</v>
          </cell>
          <cell r="H277">
            <v>1</v>
          </cell>
          <cell r="I277">
            <v>48.94</v>
          </cell>
          <cell r="J277">
            <v>1.2079382917858603</v>
          </cell>
        </row>
        <row r="278">
          <cell r="B278" t="str">
            <v>2021-460</v>
          </cell>
          <cell r="C278">
            <v>38</v>
          </cell>
          <cell r="D278">
            <v>22</v>
          </cell>
          <cell r="E278">
            <v>78.7119</v>
          </cell>
          <cell r="F278" t="str">
            <v>n.a.</v>
          </cell>
          <cell r="G278" t="str">
            <v>n.a.</v>
          </cell>
          <cell r="H278">
            <v>1</v>
          </cell>
          <cell r="I278">
            <v>50.59</v>
          </cell>
          <cell r="J278">
            <v>0.84017446135599916</v>
          </cell>
        </row>
        <row r="279">
          <cell r="B279" t="str">
            <v>2021-461</v>
          </cell>
          <cell r="C279">
            <v>38</v>
          </cell>
          <cell r="D279">
            <v>23</v>
          </cell>
          <cell r="E279">
            <v>90.150899999999993</v>
          </cell>
          <cell r="F279" t="str">
            <v>n.a.</v>
          </cell>
          <cell r="G279" t="str">
            <v>n.a.</v>
          </cell>
          <cell r="H279">
            <v>1</v>
          </cell>
          <cell r="I279">
            <v>51.76</v>
          </cell>
          <cell r="J279">
            <v>0.94052329984544059</v>
          </cell>
        </row>
        <row r="280">
          <cell r="B280" t="str">
            <v>2021-462</v>
          </cell>
          <cell r="C280">
            <v>38</v>
          </cell>
          <cell r="D280">
            <v>24</v>
          </cell>
          <cell r="E280">
            <v>106.5219</v>
          </cell>
          <cell r="F280" t="str">
            <v>n.a.</v>
          </cell>
          <cell r="G280" t="str">
            <v>n.a.</v>
          </cell>
          <cell r="H280">
            <v>1</v>
          </cell>
          <cell r="I280">
            <v>50.85</v>
          </cell>
          <cell r="J280">
            <v>1.131206017699115</v>
          </cell>
        </row>
        <row r="281">
          <cell r="B281" t="str">
            <v>2021-463</v>
          </cell>
          <cell r="C281">
            <v>38</v>
          </cell>
          <cell r="D281">
            <v>25</v>
          </cell>
          <cell r="E281">
            <v>93.976500000000001</v>
          </cell>
          <cell r="F281" t="str">
            <v>n.a.</v>
          </cell>
          <cell r="G281" t="str">
            <v>n.a.</v>
          </cell>
          <cell r="H281">
            <v>1</v>
          </cell>
          <cell r="I281">
            <v>50.59</v>
          </cell>
          <cell r="J281">
            <v>1.0031095078078671</v>
          </cell>
        </row>
        <row r="282">
          <cell r="B282" t="str">
            <v>2021-464</v>
          </cell>
          <cell r="C282">
            <v>38</v>
          </cell>
          <cell r="D282">
            <v>26</v>
          </cell>
          <cell r="E282">
            <v>78.368300000000005</v>
          </cell>
          <cell r="F282" t="str">
            <v>n.a.</v>
          </cell>
          <cell r="G282" t="str">
            <v>n.a.</v>
          </cell>
          <cell r="H282">
            <v>1</v>
          </cell>
          <cell r="I282">
            <v>49.76</v>
          </cell>
          <cell r="J282">
            <v>0.85045984726688106</v>
          </cell>
        </row>
        <row r="283">
          <cell r="B283" t="str">
            <v>2021-465</v>
          </cell>
          <cell r="C283">
            <v>38</v>
          </cell>
          <cell r="D283">
            <v>27</v>
          </cell>
          <cell r="E283">
            <v>91.200900000000004</v>
          </cell>
          <cell r="F283" t="str">
            <v>n.a.</v>
          </cell>
          <cell r="G283" t="str">
            <v>n.a.</v>
          </cell>
          <cell r="H283">
            <v>1</v>
          </cell>
          <cell r="I283">
            <v>50.19</v>
          </cell>
          <cell r="J283">
            <v>0.98124100418410054</v>
          </cell>
        </row>
        <row r="284">
          <cell r="B284" t="str">
            <v>2021-466</v>
          </cell>
          <cell r="C284">
            <v>38</v>
          </cell>
          <cell r="D284">
            <v>28</v>
          </cell>
          <cell r="E284">
            <v>94.269400000000005</v>
          </cell>
          <cell r="F284" t="str">
            <v>n.a.</v>
          </cell>
          <cell r="G284" t="str">
            <v>n.a.</v>
          </cell>
          <cell r="H284">
            <v>1</v>
          </cell>
          <cell r="I284">
            <v>50.34</v>
          </cell>
          <cell r="J284">
            <v>1.0112331346841477</v>
          </cell>
        </row>
        <row r="285">
          <cell r="B285" t="str">
            <v>2021-467</v>
          </cell>
          <cell r="C285">
            <v>38</v>
          </cell>
          <cell r="D285">
            <v>29</v>
          </cell>
          <cell r="E285">
            <v>96.713300000000004</v>
          </cell>
          <cell r="F285" t="str">
            <v>n.a.</v>
          </cell>
          <cell r="G285" t="str">
            <v>n.a.</v>
          </cell>
          <cell r="H285">
            <v>1</v>
          </cell>
          <cell r="I285">
            <v>49.77</v>
          </cell>
          <cell r="J285">
            <v>1.0493305605786618</v>
          </cell>
        </row>
        <row r="286">
          <cell r="B286" t="str">
            <v>2021-468</v>
          </cell>
          <cell r="C286">
            <v>38</v>
          </cell>
          <cell r="D286">
            <v>30</v>
          </cell>
          <cell r="E286">
            <v>83.263800000000003</v>
          </cell>
          <cell r="F286" t="str">
            <v>n.a.</v>
          </cell>
          <cell r="G286" t="str">
            <v>n.a.</v>
          </cell>
          <cell r="H286">
            <v>1</v>
          </cell>
          <cell r="I286">
            <v>49.99</v>
          </cell>
          <cell r="J286">
            <v>0.89942892578515721</v>
          </cell>
        </row>
        <row r="287">
          <cell r="B287" t="str">
            <v>2021-469</v>
          </cell>
          <cell r="C287">
            <v>38</v>
          </cell>
          <cell r="D287">
            <v>31</v>
          </cell>
          <cell r="E287">
            <v>88.943600000000004</v>
          </cell>
          <cell r="F287" t="str">
            <v>n.a.</v>
          </cell>
          <cell r="G287" t="str">
            <v>n.a.</v>
          </cell>
          <cell r="H287">
            <v>1</v>
          </cell>
          <cell r="I287">
            <v>50.92</v>
          </cell>
          <cell r="J287">
            <v>0.94323534956794985</v>
          </cell>
        </row>
        <row r="288">
          <cell r="B288" t="str">
            <v>2021-470</v>
          </cell>
          <cell r="C288">
            <v>38</v>
          </cell>
          <cell r="D288">
            <v>32</v>
          </cell>
          <cell r="E288">
            <v>71.518500000000003</v>
          </cell>
          <cell r="F288" t="str">
            <v>n.a.</v>
          </cell>
          <cell r="G288" t="str">
            <v>n.a.</v>
          </cell>
          <cell r="H288">
            <v>1</v>
          </cell>
          <cell r="I288">
            <v>49.95</v>
          </cell>
          <cell r="J288">
            <v>0.77317297297297305</v>
          </cell>
        </row>
        <row r="289">
          <cell r="B289" t="str">
            <v>2021-471</v>
          </cell>
          <cell r="C289">
            <v>38</v>
          </cell>
          <cell r="D289">
            <v>33</v>
          </cell>
          <cell r="E289">
            <v>94.691599999999994</v>
          </cell>
          <cell r="F289" t="str">
            <v>n.a.</v>
          </cell>
          <cell r="G289" t="str">
            <v>n.a.</v>
          </cell>
          <cell r="H289">
            <v>1</v>
          </cell>
          <cell r="I289">
            <v>49.41</v>
          </cell>
          <cell r="J289">
            <v>1.0348808743169398</v>
          </cell>
        </row>
        <row r="290">
          <cell r="B290" t="str">
            <v>2021-472</v>
          </cell>
          <cell r="C290">
            <v>38</v>
          </cell>
          <cell r="D290">
            <v>34</v>
          </cell>
          <cell r="E290">
            <v>87.2256</v>
          </cell>
          <cell r="F290" t="str">
            <v>n.a.</v>
          </cell>
          <cell r="G290" t="str">
            <v>n.a.</v>
          </cell>
          <cell r="H290">
            <v>1</v>
          </cell>
          <cell r="I290">
            <v>53.37</v>
          </cell>
          <cell r="J290">
            <v>0.88255244519392928</v>
          </cell>
        </row>
        <row r="291">
          <cell r="B291" t="str">
            <v>2021-473</v>
          </cell>
          <cell r="C291">
            <v>38</v>
          </cell>
          <cell r="D291">
            <v>35</v>
          </cell>
          <cell r="E291">
            <v>105.9297</v>
          </cell>
          <cell r="F291" t="str">
            <v>n.a.</v>
          </cell>
          <cell r="G291" t="str">
            <v>n.a.</v>
          </cell>
          <cell r="H291">
            <v>1</v>
          </cell>
          <cell r="I291">
            <v>49.89</v>
          </cell>
          <cell r="J291">
            <v>1.1465631990378833</v>
          </cell>
        </row>
        <row r="292">
          <cell r="B292" t="str">
            <v>2021-474</v>
          </cell>
          <cell r="C292">
            <v>38</v>
          </cell>
          <cell r="D292">
            <v>36</v>
          </cell>
          <cell r="E292">
            <v>114.5783</v>
          </cell>
          <cell r="F292" t="str">
            <v>n.a.</v>
          </cell>
          <cell r="G292" t="str">
            <v>n.a.</v>
          </cell>
          <cell r="H292">
            <v>1</v>
          </cell>
          <cell r="I292">
            <v>49.51</v>
          </cell>
          <cell r="J292">
            <v>1.2496926277519691</v>
          </cell>
        </row>
        <row r="293">
          <cell r="B293" t="str">
            <v>2021-475</v>
          </cell>
          <cell r="C293">
            <v>38</v>
          </cell>
          <cell r="D293">
            <v>37</v>
          </cell>
          <cell r="E293">
            <v>107.88590000000001</v>
          </cell>
          <cell r="F293" t="str">
            <v>n.a.</v>
          </cell>
          <cell r="G293" t="str">
            <v>n.a.</v>
          </cell>
          <cell r="H293">
            <v>1</v>
          </cell>
          <cell r="I293">
            <v>50.88</v>
          </cell>
          <cell r="J293">
            <v>1.1450154481132075</v>
          </cell>
        </row>
        <row r="294">
          <cell r="B294" t="str">
            <v>2021-476</v>
          </cell>
          <cell r="C294">
            <v>38</v>
          </cell>
          <cell r="D294">
            <v>38</v>
          </cell>
          <cell r="E294">
            <v>163.42099999999999</v>
          </cell>
          <cell r="F294" t="str">
            <v>n.a.</v>
          </cell>
          <cell r="G294" t="str">
            <v>n.a.</v>
          </cell>
          <cell r="H294">
            <v>1</v>
          </cell>
          <cell r="I294">
            <v>48.98</v>
          </cell>
          <cell r="J294">
            <v>1.8017015108207428</v>
          </cell>
        </row>
        <row r="295">
          <cell r="A295" t="str">
            <v>Stilber TOC_blank</v>
          </cell>
          <cell r="B295" t="str">
            <v>2021-477</v>
          </cell>
          <cell r="C295">
            <v>38</v>
          </cell>
          <cell r="D295">
            <v>39</v>
          </cell>
          <cell r="E295">
            <v>0</v>
          </cell>
          <cell r="F295" t="str">
            <v>n.a.</v>
          </cell>
          <cell r="G295" t="str">
            <v>n.a.</v>
          </cell>
          <cell r="H295">
            <v>1</v>
          </cell>
          <cell r="I295" t="e">
            <v>#N/A</v>
          </cell>
          <cell r="J295" t="e">
            <v>#N/A</v>
          </cell>
        </row>
        <row r="296">
          <cell r="A296" t="str">
            <v>Std.Ei_Nov_20_15</v>
          </cell>
          <cell r="B296" t="str">
            <v>2021-478</v>
          </cell>
          <cell r="C296">
            <v>38</v>
          </cell>
          <cell r="D296">
            <v>40</v>
          </cell>
          <cell r="E296">
            <v>47.284100000000002</v>
          </cell>
          <cell r="F296" t="str">
            <v>n.a.</v>
          </cell>
          <cell r="G296" t="str">
            <v>n.a.</v>
          </cell>
          <cell r="H296">
            <v>1</v>
          </cell>
          <cell r="I296" t="e">
            <v>#N/A</v>
          </cell>
          <cell r="J296" t="e">
            <v>#N/A</v>
          </cell>
        </row>
        <row r="297">
          <cell r="A297" t="str">
            <v>H.Mugo.R.4.1_2_E</v>
          </cell>
          <cell r="B297" t="str">
            <v>2021-442</v>
          </cell>
          <cell r="C297">
            <v>38</v>
          </cell>
          <cell r="D297">
            <v>4</v>
          </cell>
          <cell r="E297">
            <v>47.927399999999999</v>
          </cell>
          <cell r="F297" t="str">
            <v>n.a.</v>
          </cell>
          <cell r="G297" t="str">
            <v>n.a.</v>
          </cell>
          <cell r="H297">
            <v>1</v>
          </cell>
          <cell r="I297">
            <v>50.05</v>
          </cell>
          <cell r="J297">
            <v>0.51709882117882122</v>
          </cell>
        </row>
        <row r="298">
          <cell r="A298" t="str">
            <v>Stilberg _blank</v>
          </cell>
          <cell r="B298" t="str">
            <v>2021-457</v>
          </cell>
          <cell r="C298">
            <v>38</v>
          </cell>
          <cell r="D298">
            <v>19</v>
          </cell>
          <cell r="E298">
            <v>0</v>
          </cell>
          <cell r="F298" t="str">
            <v>n.a.</v>
          </cell>
          <cell r="G298" t="str">
            <v>n.a.</v>
          </cell>
          <cell r="H298">
            <v>1</v>
          </cell>
          <cell r="I298" t="e">
            <v>#N/A</v>
          </cell>
          <cell r="J298" t="e">
            <v>#N/A</v>
          </cell>
        </row>
        <row r="300">
          <cell r="A300" t="str">
            <v>H.Mugo.R.1.1_2_E</v>
          </cell>
          <cell r="B300" t="str">
            <v>2021-1301</v>
          </cell>
          <cell r="C300" t="str">
            <v>38B_dilution</v>
          </cell>
          <cell r="D300">
            <v>1</v>
          </cell>
          <cell r="E300">
            <v>33.196199999999997</v>
          </cell>
          <cell r="F300" t="str">
            <v>n.a.</v>
          </cell>
          <cell r="G300" t="str">
            <v>n.a.</v>
          </cell>
          <cell r="H300">
            <v>8</v>
          </cell>
          <cell r="I300">
            <v>50.16</v>
          </cell>
          <cell r="J300">
            <v>2.8590028708133977</v>
          </cell>
        </row>
        <row r="301">
          <cell r="A301" t="str">
            <v>H.Mugo.R.2.1_2_E</v>
          </cell>
          <cell r="B301" t="str">
            <v>2021-1302</v>
          </cell>
          <cell r="C301" t="str">
            <v>38B_dilution</v>
          </cell>
          <cell r="D301">
            <v>2</v>
          </cell>
          <cell r="E301">
            <v>29.651399999999999</v>
          </cell>
          <cell r="F301" t="str">
            <v>n.a.</v>
          </cell>
          <cell r="G301" t="str">
            <v>n.a.</v>
          </cell>
          <cell r="H301">
            <v>4</v>
          </cell>
          <cell r="I301">
            <v>50.7</v>
          </cell>
          <cell r="J301">
            <v>1.2632549112426037</v>
          </cell>
        </row>
        <row r="302">
          <cell r="A302" t="str">
            <v>H.Mugo.R.4.1_2_E</v>
          </cell>
          <cell r="B302" t="str">
            <v>2021-1303</v>
          </cell>
          <cell r="C302" t="str">
            <v>38B_dilution</v>
          </cell>
          <cell r="D302">
            <v>3</v>
          </cell>
          <cell r="E302">
            <v>56.775599999999997</v>
          </cell>
          <cell r="F302" t="str">
            <v>n.a.</v>
          </cell>
          <cell r="G302" t="str">
            <v>n.a.</v>
          </cell>
          <cell r="H302">
            <v>4</v>
          </cell>
          <cell r="I302">
            <v>50.05</v>
          </cell>
          <cell r="J302">
            <v>2.4502556643356641</v>
          </cell>
        </row>
        <row r="303">
          <cell r="A303" t="str">
            <v>H.Mugo.R.5.1_2_E</v>
          </cell>
          <cell r="B303" t="str">
            <v>2021-1304</v>
          </cell>
          <cell r="C303" t="str">
            <v>38B_dilution</v>
          </cell>
          <cell r="D303">
            <v>4</v>
          </cell>
          <cell r="E303">
            <v>32.704599999999999</v>
          </cell>
          <cell r="F303" t="str">
            <v>n.a.</v>
          </cell>
          <cell r="G303" t="str">
            <v>n.a.</v>
          </cell>
          <cell r="H303">
            <v>4</v>
          </cell>
          <cell r="I303">
            <v>50.33</v>
          </cell>
          <cell r="J303">
            <v>1.4035751241804095</v>
          </cell>
        </row>
        <row r="304">
          <cell r="A304" t="str">
            <v>M.Mugo.R.6.1_2_E</v>
          </cell>
          <cell r="B304" t="str">
            <v>2021-1305</v>
          </cell>
          <cell r="C304" t="str">
            <v>38B_dilution</v>
          </cell>
          <cell r="D304">
            <v>5</v>
          </cell>
          <cell r="E304">
            <v>39.213700000000003</v>
          </cell>
          <cell r="F304" t="str">
            <v>n.a.</v>
          </cell>
          <cell r="G304" t="str">
            <v>n.a.</v>
          </cell>
          <cell r="H304">
            <v>4</v>
          </cell>
          <cell r="I304">
            <v>50.93</v>
          </cell>
          <cell r="J304">
            <v>1.6630982132338503</v>
          </cell>
        </row>
        <row r="305">
          <cell r="A305" t="str">
            <v>M.Mugo.R.7.1_2_E</v>
          </cell>
          <cell r="B305" t="str">
            <v>2021-1306</v>
          </cell>
          <cell r="C305" t="str">
            <v>38B_dilution</v>
          </cell>
          <cell r="D305">
            <v>6</v>
          </cell>
          <cell r="E305">
            <v>28.514800000000001</v>
          </cell>
          <cell r="F305" t="str">
            <v>n.a.</v>
          </cell>
          <cell r="G305" t="str">
            <v>n.a.</v>
          </cell>
          <cell r="H305">
            <v>6</v>
          </cell>
          <cell r="I305">
            <v>49.68</v>
          </cell>
          <cell r="J305">
            <v>1.8596608695652175</v>
          </cell>
        </row>
        <row r="306">
          <cell r="A306" t="str">
            <v>M.Mugo.R.8.1_2_E</v>
          </cell>
          <cell r="B306" t="str">
            <v>2021-1307</v>
          </cell>
          <cell r="C306" t="str">
            <v>38B_dilution</v>
          </cell>
          <cell r="D306">
            <v>7</v>
          </cell>
          <cell r="E306">
            <v>31.940100000000001</v>
          </cell>
          <cell r="F306" t="str">
            <v>n.a.</v>
          </cell>
          <cell r="G306" t="str">
            <v>n.a.</v>
          </cell>
          <cell r="H306">
            <v>4</v>
          </cell>
          <cell r="I306">
            <v>49.23</v>
          </cell>
          <cell r="J306">
            <v>1.4013937842778794</v>
          </cell>
        </row>
        <row r="307">
          <cell r="A307" t="str">
            <v>M.Mugo.R.9.1_2_E</v>
          </cell>
          <cell r="B307" t="str">
            <v>2021-1308</v>
          </cell>
          <cell r="C307" t="str">
            <v>38B_dilution</v>
          </cell>
          <cell r="D307">
            <v>8</v>
          </cell>
          <cell r="E307">
            <v>30.632899999999999</v>
          </cell>
          <cell r="F307" t="str">
            <v>n.a.</v>
          </cell>
          <cell r="G307" t="str">
            <v>n.a.</v>
          </cell>
          <cell r="H307">
            <v>4</v>
          </cell>
          <cell r="I307">
            <v>51.72</v>
          </cell>
          <cell r="J307">
            <v>1.2793322505800462</v>
          </cell>
        </row>
        <row r="308">
          <cell r="A308" t="str">
            <v>M.Mugo.R.10.1_2_E</v>
          </cell>
          <cell r="B308" t="str">
            <v>2021-1309</v>
          </cell>
          <cell r="C308" t="str">
            <v>38B_dilution</v>
          </cell>
          <cell r="D308">
            <v>9</v>
          </cell>
          <cell r="E308">
            <v>30.694299999999998</v>
          </cell>
          <cell r="F308" t="str">
            <v>n.a.</v>
          </cell>
          <cell r="G308" t="str">
            <v>n.a.</v>
          </cell>
          <cell r="H308">
            <v>6</v>
          </cell>
          <cell r="I308">
            <v>51.02</v>
          </cell>
          <cell r="J308">
            <v>1.9492264210113679</v>
          </cell>
        </row>
        <row r="309">
          <cell r="A309" t="str">
            <v>L.Mugo.R.12.1_2_E</v>
          </cell>
          <cell r="B309" t="str">
            <v>2021-1310</v>
          </cell>
          <cell r="C309" t="str">
            <v>38B_dilution</v>
          </cell>
          <cell r="D309">
            <v>10</v>
          </cell>
          <cell r="E309">
            <v>32.652500000000003</v>
          </cell>
          <cell r="F309" t="str">
            <v>n.a.</v>
          </cell>
          <cell r="G309" t="str">
            <v>n.a.</v>
          </cell>
          <cell r="H309">
            <v>6</v>
          </cell>
          <cell r="I309">
            <v>49.7</v>
          </cell>
          <cell r="J309">
            <v>2.1286539235412478</v>
          </cell>
        </row>
        <row r="310">
          <cell r="A310" t="str">
            <v>L.Mugo.R.13.1_2_E</v>
          </cell>
          <cell r="B310" t="str">
            <v>2021-1311</v>
          </cell>
          <cell r="C310" t="str">
            <v>38B_dilution</v>
          </cell>
          <cell r="D310">
            <v>11</v>
          </cell>
          <cell r="E310">
            <v>39.036900000000003</v>
          </cell>
          <cell r="F310" t="str">
            <v>n.a.</v>
          </cell>
          <cell r="G310" t="str">
            <v>n.a.</v>
          </cell>
          <cell r="H310">
            <v>4</v>
          </cell>
          <cell r="I310">
            <v>50.48</v>
          </cell>
          <cell r="J310">
            <v>1.670358637083994</v>
          </cell>
        </row>
        <row r="311">
          <cell r="A311" t="str">
            <v>L.Mugo.R.15.1_2_E</v>
          </cell>
          <cell r="B311" t="str">
            <v>2021-1312</v>
          </cell>
          <cell r="C311" t="str">
            <v>38B_dilution</v>
          </cell>
          <cell r="D311">
            <v>12</v>
          </cell>
          <cell r="E311">
            <v>36.468000000000004</v>
          </cell>
          <cell r="F311" t="str">
            <v>n.a.</v>
          </cell>
          <cell r="G311" t="str">
            <v>n.a.</v>
          </cell>
          <cell r="H311">
            <v>4</v>
          </cell>
          <cell r="I311">
            <v>49.5</v>
          </cell>
          <cell r="J311">
            <v>1.5913309090909094</v>
          </cell>
        </row>
        <row r="312">
          <cell r="A312" t="str">
            <v>D.Mugo.R.16.1_2_E</v>
          </cell>
          <cell r="B312" t="str">
            <v>2021-1313</v>
          </cell>
          <cell r="C312" t="str">
            <v>38B_dilution</v>
          </cell>
          <cell r="D312">
            <v>13</v>
          </cell>
          <cell r="E312">
            <v>26.8629</v>
          </cell>
          <cell r="F312" t="str">
            <v>n.a.</v>
          </cell>
          <cell r="G312" t="str">
            <v>n.a.</v>
          </cell>
          <cell r="H312">
            <v>6</v>
          </cell>
          <cell r="I312">
            <v>50.43</v>
          </cell>
          <cell r="J312">
            <v>1.7258734086853065</v>
          </cell>
        </row>
        <row r="313">
          <cell r="A313" t="str">
            <v>D.Mugo.R.17.1_2_E</v>
          </cell>
          <cell r="B313" t="str">
            <v>2021-1314</v>
          </cell>
          <cell r="C313" t="str">
            <v>38B_dilution</v>
          </cell>
          <cell r="D313">
            <v>14</v>
          </cell>
          <cell r="E313">
            <v>25.324999999999999</v>
          </cell>
          <cell r="F313" t="str">
            <v>n.a.</v>
          </cell>
          <cell r="G313" t="str">
            <v>n.a.</v>
          </cell>
          <cell r="H313">
            <v>4</v>
          </cell>
          <cell r="I313">
            <v>50.21</v>
          </cell>
          <cell r="J313">
            <v>1.0894642501493728</v>
          </cell>
        </row>
        <row r="314">
          <cell r="A314" t="str">
            <v>D.Mugo.R.18.1_2_E</v>
          </cell>
          <cell r="B314" t="str">
            <v>2021-1315</v>
          </cell>
          <cell r="C314" t="str">
            <v>38B_dilution</v>
          </cell>
          <cell r="D314">
            <v>15</v>
          </cell>
          <cell r="E314">
            <v>28.413</v>
          </cell>
          <cell r="F314" t="str">
            <v>n.a.</v>
          </cell>
          <cell r="G314" t="str">
            <v>n.a.</v>
          </cell>
          <cell r="H314">
            <v>6</v>
          </cell>
          <cell r="I314">
            <v>49.29</v>
          </cell>
          <cell r="J314">
            <v>1.8676835057821064</v>
          </cell>
        </row>
        <row r="315">
          <cell r="A315" t="str">
            <v>H.Larix.R.1.1_2_E</v>
          </cell>
          <cell r="B315" t="str">
            <v>2021-1316</v>
          </cell>
          <cell r="C315" t="str">
            <v>38B_dilution</v>
          </cell>
          <cell r="D315">
            <v>16</v>
          </cell>
          <cell r="E315">
            <v>30.1294</v>
          </cell>
          <cell r="F315" t="str">
            <v>n.a.</v>
          </cell>
          <cell r="G315" t="str">
            <v>n.a.</v>
          </cell>
          <cell r="H315">
            <v>8</v>
          </cell>
          <cell r="I315">
            <v>48.94</v>
          </cell>
          <cell r="J315">
            <v>2.6595628933387823</v>
          </cell>
        </row>
        <row r="316">
          <cell r="A316" t="str">
            <v>H.Larix.R.2.1_2_E</v>
          </cell>
          <cell r="B316" t="str">
            <v>2021-1317</v>
          </cell>
          <cell r="C316" t="str">
            <v>38B_dilution</v>
          </cell>
          <cell r="D316">
            <v>17</v>
          </cell>
          <cell r="E316">
            <v>33.671500000000002</v>
          </cell>
          <cell r="F316" t="str">
            <v>n.a.</v>
          </cell>
          <cell r="G316" t="str">
            <v>n.a.</v>
          </cell>
          <cell r="H316">
            <v>4</v>
          </cell>
          <cell r="I316">
            <v>50.59</v>
          </cell>
          <cell r="J316">
            <v>1.4376445937932398</v>
          </cell>
        </row>
        <row r="317">
          <cell r="A317" t="str">
            <v>H.Larix.R.3.1_2_E</v>
          </cell>
          <cell r="B317" t="str">
            <v>2021-1318</v>
          </cell>
          <cell r="C317" t="str">
            <v>38B_dilution</v>
          </cell>
          <cell r="D317">
            <v>18</v>
          </cell>
          <cell r="E317">
            <v>26.509399999999999</v>
          </cell>
          <cell r="F317" t="str">
            <v>n.a.</v>
          </cell>
          <cell r="G317" t="str">
            <v>n.a.</v>
          </cell>
          <cell r="H317">
            <v>6</v>
          </cell>
          <cell r="I317">
            <v>51.76</v>
          </cell>
          <cell r="J317">
            <v>1.6593982998454404</v>
          </cell>
        </row>
        <row r="318">
          <cell r="A318" t="str">
            <v>H.Larix.R.4.1_2_E</v>
          </cell>
          <cell r="B318" t="str">
            <v>2021-1319</v>
          </cell>
          <cell r="C318" t="str">
            <v>38B_dilution</v>
          </cell>
          <cell r="D318">
            <v>19</v>
          </cell>
          <cell r="E318">
            <v>29.999700000000001</v>
          </cell>
          <cell r="F318" t="str">
            <v>n.a.</v>
          </cell>
          <cell r="G318" t="str">
            <v>n.a.</v>
          </cell>
          <cell r="H318">
            <v>8</v>
          </cell>
          <cell r="I318">
            <v>50.85</v>
          </cell>
          <cell r="J318">
            <v>2.5486470796460181</v>
          </cell>
        </row>
        <row r="319">
          <cell r="A319" t="str">
            <v>H.Larix.R.5.1_2_E</v>
          </cell>
          <cell r="B319" t="str">
            <v>2021-1320</v>
          </cell>
          <cell r="C319" t="str">
            <v>38B_dilution</v>
          </cell>
          <cell r="D319">
            <v>20</v>
          </cell>
          <cell r="E319">
            <v>28.323599999999999</v>
          </cell>
          <cell r="F319" t="str">
            <v>n.a.</v>
          </cell>
          <cell r="G319" t="str">
            <v>n.a.</v>
          </cell>
          <cell r="H319">
            <v>6</v>
          </cell>
          <cell r="I319">
            <v>50.59</v>
          </cell>
          <cell r="J319">
            <v>1.8139644989128283</v>
          </cell>
        </row>
        <row r="320">
          <cell r="A320" t="str">
            <v>M.Larix.R.6.1_2_E</v>
          </cell>
          <cell r="B320" t="str">
            <v>2021-1321</v>
          </cell>
          <cell r="C320" t="str">
            <v>38B_dilution</v>
          </cell>
          <cell r="D320">
            <v>21</v>
          </cell>
          <cell r="E320">
            <v>32.459000000000003</v>
          </cell>
          <cell r="F320" t="str">
            <v>n.a.</v>
          </cell>
          <cell r="G320" t="str">
            <v>n.a.</v>
          </cell>
          <cell r="H320">
            <v>4</v>
          </cell>
          <cell r="I320">
            <v>49.76</v>
          </cell>
          <cell r="J320">
            <v>1.4089919614147912</v>
          </cell>
        </row>
        <row r="321">
          <cell r="A321" t="str">
            <v>M.Larix.R.7.1_2_E</v>
          </cell>
          <cell r="B321" t="str">
            <v>2021-1322</v>
          </cell>
          <cell r="C321" t="str">
            <v>38B_dilution</v>
          </cell>
          <cell r="D321">
            <v>22</v>
          </cell>
          <cell r="E321">
            <v>27.6937</v>
          </cell>
          <cell r="F321" t="str">
            <v>n.a.</v>
          </cell>
          <cell r="G321" t="str">
            <v>n.a.</v>
          </cell>
          <cell r="H321">
            <v>8</v>
          </cell>
          <cell r="I321">
            <v>50.19</v>
          </cell>
          <cell r="J321">
            <v>2.3836777047220563</v>
          </cell>
        </row>
        <row r="322">
          <cell r="A322" t="str">
            <v>M.Larix.R.8.1_2_E</v>
          </cell>
          <cell r="B322" t="str">
            <v>2021-1323</v>
          </cell>
          <cell r="C322" t="str">
            <v>38B_dilution</v>
          </cell>
          <cell r="D322">
            <v>23</v>
          </cell>
          <cell r="E322">
            <v>30.496099999999998</v>
          </cell>
          <cell r="F322" t="str">
            <v>n.a.</v>
          </cell>
          <cell r="G322" t="str">
            <v>n.a.</v>
          </cell>
          <cell r="H322">
            <v>6</v>
          </cell>
          <cell r="I322">
            <v>50.34</v>
          </cell>
          <cell r="J322">
            <v>1.9628002383790224</v>
          </cell>
        </row>
        <row r="323">
          <cell r="A323" t="str">
            <v>M.Larix.R.9.1_2_E</v>
          </cell>
          <cell r="B323" t="str">
            <v>2021-1324</v>
          </cell>
          <cell r="C323" t="str">
            <v>38B_dilution</v>
          </cell>
          <cell r="D323">
            <v>24</v>
          </cell>
          <cell r="E323">
            <v>34.478400000000001</v>
          </cell>
          <cell r="F323" t="str">
            <v>n.a.</v>
          </cell>
          <cell r="G323" t="str">
            <v>n.a.</v>
          </cell>
          <cell r="H323">
            <v>6</v>
          </cell>
          <cell r="I323">
            <v>49.77</v>
          </cell>
          <cell r="J323">
            <v>2.2445251356238698</v>
          </cell>
        </row>
        <row r="324">
          <cell r="A324" t="str">
            <v>M.Larix.R.10.1_2_E</v>
          </cell>
          <cell r="B324" t="str">
            <v>2021-1325</v>
          </cell>
          <cell r="C324" t="str">
            <v>38B_dilution</v>
          </cell>
          <cell r="D324">
            <v>25</v>
          </cell>
          <cell r="E324">
            <v>32.982599999999998</v>
          </cell>
          <cell r="F324" t="str">
            <v>n.a.</v>
          </cell>
          <cell r="G324" t="str">
            <v>n.a.</v>
          </cell>
          <cell r="H324">
            <v>4</v>
          </cell>
          <cell r="I324">
            <v>49.99</v>
          </cell>
          <cell r="J324">
            <v>1.4251333466693337</v>
          </cell>
        </row>
        <row r="325">
          <cell r="A325" t="str">
            <v>L.Larix.R.11.1_2_E</v>
          </cell>
          <cell r="B325" t="str">
            <v>2021-1326</v>
          </cell>
          <cell r="C325" t="str">
            <v>38B_dilution</v>
          </cell>
          <cell r="D325">
            <v>26</v>
          </cell>
          <cell r="E325">
            <v>40.869900000000001</v>
          </cell>
          <cell r="F325" t="str">
            <v>n.a.</v>
          </cell>
          <cell r="G325" t="str">
            <v>n.a.</v>
          </cell>
          <cell r="H325">
            <v>4</v>
          </cell>
          <cell r="I325">
            <v>50.92</v>
          </cell>
          <cell r="J325">
            <v>1.7336799685781621</v>
          </cell>
        </row>
        <row r="326">
          <cell r="A326" t="str">
            <v>L.Larix.R.12.1_2_E</v>
          </cell>
          <cell r="B326" t="str">
            <v>2021-1327</v>
          </cell>
          <cell r="C326" t="str">
            <v>38B_dilution</v>
          </cell>
          <cell r="D326">
            <v>27</v>
          </cell>
          <cell r="E326">
            <v>13.712899999999999</v>
          </cell>
          <cell r="F326" t="str">
            <v>n.a.</v>
          </cell>
          <cell r="G326" t="str">
            <v>n.a.</v>
          </cell>
          <cell r="H326">
            <v>4</v>
          </cell>
          <cell r="I326">
            <v>49.95</v>
          </cell>
          <cell r="J326">
            <v>0.59299027027027029</v>
          </cell>
        </row>
        <row r="327">
          <cell r="A327" t="str">
            <v>L.Larix.R.13.1_2_E</v>
          </cell>
          <cell r="B327" t="str">
            <v>2021-1328</v>
          </cell>
          <cell r="C327" t="str">
            <v>38B_dilution</v>
          </cell>
          <cell r="D327">
            <v>28</v>
          </cell>
          <cell r="E327">
            <v>27.947600000000001</v>
          </cell>
          <cell r="F327" t="str">
            <v>n.a.</v>
          </cell>
          <cell r="G327" t="str">
            <v>n.a.</v>
          </cell>
          <cell r="H327">
            <v>6</v>
          </cell>
          <cell r="I327">
            <v>49.41</v>
          </cell>
          <cell r="J327">
            <v>1.8326295081967214</v>
          </cell>
        </row>
        <row r="328">
          <cell r="A328" t="str">
            <v>L.Larix.R.14.1_2_E</v>
          </cell>
          <cell r="B328" t="str">
            <v>2021-1329</v>
          </cell>
          <cell r="C328" t="str">
            <v>38B_dilution</v>
          </cell>
          <cell r="D328">
            <v>29</v>
          </cell>
          <cell r="E328">
            <v>32.169499999999999</v>
          </cell>
          <cell r="F328" t="str">
            <v>n.a.</v>
          </cell>
          <cell r="G328" t="str">
            <v>n.a.</v>
          </cell>
          <cell r="H328">
            <v>4</v>
          </cell>
          <cell r="I328">
            <v>53.37</v>
          </cell>
          <cell r="J328">
            <v>1.3019696458684653</v>
          </cell>
        </row>
        <row r="329">
          <cell r="A329" t="str">
            <v>L.Larix.R.15.1_2_E</v>
          </cell>
          <cell r="B329" t="str">
            <v>2021-1330</v>
          </cell>
          <cell r="C329" t="str">
            <v>38B_dilution</v>
          </cell>
          <cell r="D329">
            <v>30</v>
          </cell>
          <cell r="E329">
            <v>33.916800000000002</v>
          </cell>
          <cell r="F329" t="str">
            <v>n.a.</v>
          </cell>
          <cell r="G329" t="str">
            <v>n.a.</v>
          </cell>
          <cell r="H329">
            <v>8</v>
          </cell>
          <cell r="I329">
            <v>49.89</v>
          </cell>
          <cell r="J329">
            <v>2.9368726398075768</v>
          </cell>
        </row>
        <row r="330">
          <cell r="A330" t="str">
            <v>D.Larix.R.16.1_2_E</v>
          </cell>
          <cell r="B330" t="str">
            <v>2021-1331</v>
          </cell>
          <cell r="C330" t="str">
            <v>38B_dilution</v>
          </cell>
          <cell r="D330">
            <v>31</v>
          </cell>
          <cell r="E330">
            <v>38.118699999999997</v>
          </cell>
          <cell r="F330" t="str">
            <v>n.a.</v>
          </cell>
          <cell r="G330" t="str">
            <v>n.a.</v>
          </cell>
          <cell r="H330">
            <v>8</v>
          </cell>
          <cell r="I330">
            <v>49.51</v>
          </cell>
          <cell r="J330">
            <v>3.326050979600081</v>
          </cell>
        </row>
        <row r="331">
          <cell r="A331" t="str">
            <v>D.Larix.R.17.1_2_E</v>
          </cell>
          <cell r="B331" t="str">
            <v>2021-1332</v>
          </cell>
          <cell r="C331" t="str">
            <v>38B_dilution</v>
          </cell>
          <cell r="D331">
            <v>32</v>
          </cell>
          <cell r="E331">
            <v>31.060500000000001</v>
          </cell>
          <cell r="F331" t="str">
            <v>n.a.</v>
          </cell>
          <cell r="G331" t="str">
            <v>n.a.</v>
          </cell>
          <cell r="H331">
            <v>8</v>
          </cell>
          <cell r="I331">
            <v>50.88</v>
          </cell>
          <cell r="J331">
            <v>2.6372122641509441</v>
          </cell>
        </row>
        <row r="332">
          <cell r="A332" t="str">
            <v>D.Larix.R.18.1_2_E</v>
          </cell>
          <cell r="B332" t="str">
            <v>2021-1333</v>
          </cell>
          <cell r="C332" t="str">
            <v>38B_dilution</v>
          </cell>
          <cell r="D332">
            <v>33</v>
          </cell>
          <cell r="E332">
            <v>46.137799999999999</v>
          </cell>
          <cell r="F332" t="str">
            <v>n.a.</v>
          </cell>
          <cell r="G332" t="str">
            <v>n.a.</v>
          </cell>
          <cell r="H332">
            <v>8</v>
          </cell>
          <cell r="I332">
            <v>48.98</v>
          </cell>
          <cell r="J332">
            <v>4.0693200489995922</v>
          </cell>
        </row>
        <row r="333">
          <cell r="A333" t="str">
            <v>M.Mugo.R.8.1_2_E</v>
          </cell>
          <cell r="B333" t="str">
            <v>2021-1307</v>
          </cell>
          <cell r="C333" t="str">
            <v>38B_dilution</v>
          </cell>
          <cell r="D333">
            <v>7</v>
          </cell>
          <cell r="E333">
            <v>31.854700000000001</v>
          </cell>
          <cell r="F333" t="str">
            <v>n.a.</v>
          </cell>
          <cell r="G333" t="str">
            <v>n.a.</v>
          </cell>
          <cell r="H333">
            <v>4</v>
          </cell>
          <cell r="I333">
            <v>49.23</v>
          </cell>
          <cell r="J333">
            <v>1.3976468007312615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 t="str">
            <v>D.Larix.L.16_A</v>
          </cell>
          <cell r="B3">
            <v>288.70426150577072</v>
          </cell>
          <cell r="C3">
            <v>1.1620291573710755</v>
          </cell>
          <cell r="D3">
            <v>0</v>
          </cell>
          <cell r="E3">
            <v>288.70426150577072</v>
          </cell>
          <cell r="F3" t="str">
            <v>EL5371</v>
          </cell>
          <cell r="G3">
            <v>15</v>
          </cell>
          <cell r="H3">
            <v>50.87</v>
          </cell>
          <cell r="I3">
            <v>12.769502425555023</v>
          </cell>
        </row>
        <row r="4">
          <cell r="A4" t="str">
            <v>D.Larix.L.17_A</v>
          </cell>
          <cell r="B4">
            <v>276.8634027651006</v>
          </cell>
          <cell r="C4">
            <v>0.54778690416630782</v>
          </cell>
          <cell r="D4">
            <v>0</v>
          </cell>
          <cell r="E4">
            <v>276.8634027651006</v>
          </cell>
          <cell r="F4" t="str">
            <v>EL5371</v>
          </cell>
          <cell r="G4">
            <v>15</v>
          </cell>
          <cell r="H4">
            <v>49.83</v>
          </cell>
          <cell r="I4">
            <v>12.501357740748073</v>
          </cell>
        </row>
        <row r="5">
          <cell r="A5" t="str">
            <v>D.Larix.L.18_A</v>
          </cell>
          <cell r="B5">
            <v>293.82668402297696</v>
          </cell>
          <cell r="C5">
            <v>1.6663986758739739</v>
          </cell>
          <cell r="D5">
            <v>0</v>
          </cell>
          <cell r="E5">
            <v>293.82668402297696</v>
          </cell>
          <cell r="F5" t="str">
            <v>EL5371</v>
          </cell>
          <cell r="G5">
            <v>15</v>
          </cell>
          <cell r="H5">
            <v>50.94</v>
          </cell>
          <cell r="I5">
            <v>12.978210425043152</v>
          </cell>
        </row>
        <row r="6">
          <cell r="A6" t="str">
            <v>D.Mugo.L.16_A</v>
          </cell>
          <cell r="B6">
            <v>238.60212905280434</v>
          </cell>
          <cell r="C6">
            <v>0.93132568167755636</v>
          </cell>
          <cell r="D6">
            <v>0</v>
          </cell>
          <cell r="E6">
            <v>238.60212905280434</v>
          </cell>
          <cell r="F6" t="str">
            <v>EL5371</v>
          </cell>
          <cell r="G6">
            <v>15</v>
          </cell>
          <cell r="H6">
            <v>50.05</v>
          </cell>
          <cell r="I6">
            <v>10.72636943793826</v>
          </cell>
        </row>
        <row r="7">
          <cell r="A7" t="str">
            <v>D.Mugo.L.17_A</v>
          </cell>
          <cell r="B7">
            <v>236.43166779320998</v>
          </cell>
          <cell r="C7">
            <v>1.6191872102264209</v>
          </cell>
          <cell r="D7">
            <v>0</v>
          </cell>
          <cell r="E7">
            <v>236.43166779320998</v>
          </cell>
          <cell r="F7" t="str">
            <v>EL5371</v>
          </cell>
          <cell r="G7">
            <v>15</v>
          </cell>
          <cell r="H7">
            <v>50.2</v>
          </cell>
          <cell r="I7">
            <v>10.597036903082122</v>
          </cell>
        </row>
        <row r="8">
          <cell r="A8" t="str">
            <v>D.Mugo.L.18_A</v>
          </cell>
          <cell r="B8">
            <v>269.2105610819537</v>
          </cell>
          <cell r="C8">
            <v>1.853840734851238</v>
          </cell>
          <cell r="D8">
            <v>0</v>
          </cell>
          <cell r="E8">
            <v>269.2105610819537</v>
          </cell>
          <cell r="F8" t="str">
            <v>EL5371</v>
          </cell>
          <cell r="G8">
            <v>15</v>
          </cell>
          <cell r="H8">
            <v>51.14</v>
          </cell>
          <cell r="I8">
            <v>11.84442241756738</v>
          </cell>
        </row>
        <row r="9">
          <cell r="A9" t="str">
            <v>H.Larix.L.1_A</v>
          </cell>
          <cell r="B9">
            <v>305.81883593352467</v>
          </cell>
          <cell r="C9">
            <v>2.9912766853271191</v>
          </cell>
          <cell r="D9">
            <v>0</v>
          </cell>
          <cell r="E9">
            <v>305.81883593352467</v>
          </cell>
          <cell r="F9" t="str">
            <v>EL5371</v>
          </cell>
          <cell r="G9">
            <v>15</v>
          </cell>
          <cell r="H9">
            <v>51.02</v>
          </cell>
          <cell r="I9">
            <v>13.486718558416905</v>
          </cell>
        </row>
        <row r="10">
          <cell r="A10" t="str">
            <v>H.Larix.L.2_A</v>
          </cell>
          <cell r="B10">
            <v>316.58548135746366</v>
          </cell>
          <cell r="C10">
            <v>2.4334316676799261</v>
          </cell>
          <cell r="D10">
            <v>0</v>
          </cell>
          <cell r="E10">
            <v>316.58548135746366</v>
          </cell>
          <cell r="F10" t="str">
            <v>EL5371</v>
          </cell>
          <cell r="G10">
            <v>15</v>
          </cell>
          <cell r="H10">
            <v>51.08</v>
          </cell>
          <cell r="I10">
            <v>13.945131813905505</v>
          </cell>
        </row>
        <row r="11">
          <cell r="A11" t="str">
            <v>H.Larix.L.3_A</v>
          </cell>
          <cell r="B11">
            <v>327.71478169934636</v>
          </cell>
          <cell r="C11">
            <v>2.6661430403654656</v>
          </cell>
          <cell r="D11">
            <v>0</v>
          </cell>
          <cell r="E11">
            <v>327.71478169934636</v>
          </cell>
          <cell r="F11" t="str">
            <v>EL5371</v>
          </cell>
          <cell r="G11">
            <v>15</v>
          </cell>
          <cell r="H11">
            <v>50.37</v>
          </cell>
          <cell r="I11">
            <v>14.638837776921367</v>
          </cell>
        </row>
        <row r="12">
          <cell r="A12" t="str">
            <v>H.Larix.L.4_A</v>
          </cell>
          <cell r="B12">
            <v>317.69549345992368</v>
          </cell>
          <cell r="C12">
            <v>2.1197613165650173</v>
          </cell>
          <cell r="D12">
            <v>0</v>
          </cell>
          <cell r="E12">
            <v>317.69549345992368</v>
          </cell>
          <cell r="F12" t="str">
            <v>EL5371</v>
          </cell>
          <cell r="G12">
            <v>15</v>
          </cell>
          <cell r="H12">
            <v>50.28</v>
          </cell>
          <cell r="I12">
            <v>14.216683776547896</v>
          </cell>
        </row>
        <row r="13">
          <cell r="A13" t="str">
            <v>H.Larix.L.5_A</v>
          </cell>
          <cell r="B13">
            <v>327.19265842090766</v>
          </cell>
          <cell r="C13">
            <v>4.03979059561361</v>
          </cell>
          <cell r="D13">
            <v>0</v>
          </cell>
          <cell r="E13">
            <v>327.19265842090766</v>
          </cell>
          <cell r="F13" t="str">
            <v>EL5371</v>
          </cell>
          <cell r="G13">
            <v>15</v>
          </cell>
          <cell r="H13">
            <v>51.12</v>
          </cell>
          <cell r="I13">
            <v>14.401085317821641</v>
          </cell>
        </row>
        <row r="14">
          <cell r="A14" t="str">
            <v>H.Mugo.L.1_A</v>
          </cell>
          <cell r="B14">
            <v>143.82132200514434</v>
          </cell>
          <cell r="C14">
            <v>0.73626036468169198</v>
          </cell>
          <cell r="D14">
            <v>0</v>
          </cell>
          <cell r="E14">
            <v>143.82132200514434</v>
          </cell>
          <cell r="F14" t="str">
            <v>EL5371</v>
          </cell>
          <cell r="G14">
            <v>20</v>
          </cell>
          <cell r="H14">
            <v>50.32</v>
          </cell>
          <cell r="I14">
            <v>8.5744031402113094</v>
          </cell>
        </row>
        <row r="15">
          <cell r="A15" t="str">
            <v>H.Mugo.L.2_A</v>
          </cell>
          <cell r="B15">
            <v>180.03519240218967</v>
          </cell>
          <cell r="C15">
            <v>1.3850975359157083</v>
          </cell>
          <cell r="D15">
            <v>0</v>
          </cell>
          <cell r="E15">
            <v>180.03519240218967</v>
          </cell>
          <cell r="F15" t="str">
            <v>EL5371</v>
          </cell>
          <cell r="G15">
            <v>15</v>
          </cell>
          <cell r="H15">
            <v>50.14</v>
          </cell>
          <cell r="I15">
            <v>8.0789625629223529</v>
          </cell>
        </row>
        <row r="16">
          <cell r="A16" t="str">
            <v>H.Mugo.L.3_A</v>
          </cell>
          <cell r="B16">
            <v>275.27868224266371</v>
          </cell>
          <cell r="C16">
            <v>2.1247305264144041</v>
          </cell>
          <cell r="D16">
            <v>0</v>
          </cell>
          <cell r="E16">
            <v>275.27868224266371</v>
          </cell>
          <cell r="F16" t="str">
            <v>EL5371</v>
          </cell>
          <cell r="G16">
            <v>15</v>
          </cell>
          <cell r="H16">
            <v>51.11</v>
          </cell>
          <cell r="I16">
            <v>12.118509783721255</v>
          </cell>
        </row>
        <row r="17">
          <cell r="A17" t="str">
            <v>H.Mugo.L.4_A</v>
          </cell>
          <cell r="B17">
            <v>285.98380268175862</v>
          </cell>
          <cell r="C17">
            <v>1.4711794811431189</v>
          </cell>
          <cell r="D17">
            <v>0</v>
          </cell>
          <cell r="E17">
            <v>285.98380268175862</v>
          </cell>
          <cell r="F17" t="str">
            <v>EL5371</v>
          </cell>
          <cell r="G17">
            <v>15</v>
          </cell>
          <cell r="H17">
            <v>50.35</v>
          </cell>
          <cell r="I17">
            <v>12.779812433643633</v>
          </cell>
        </row>
        <row r="18">
          <cell r="A18" t="str">
            <v>H.Mugo.L.5_A</v>
          </cell>
          <cell r="B18">
            <v>177.21751286802666</v>
          </cell>
          <cell r="C18">
            <v>0.6354439077915941</v>
          </cell>
          <cell r="D18">
            <v>0</v>
          </cell>
          <cell r="E18">
            <v>177.21751286802666</v>
          </cell>
          <cell r="F18" t="str">
            <v>EL5371</v>
          </cell>
          <cell r="G18">
            <v>15</v>
          </cell>
          <cell r="H18">
            <v>50.17</v>
          </cell>
          <cell r="I18">
            <v>7.9477656757636037</v>
          </cell>
        </row>
        <row r="19">
          <cell r="A19" t="str">
            <v>L.Larix.L.11_A</v>
          </cell>
          <cell r="B19">
            <v>319.52767679525732</v>
          </cell>
          <cell r="C19">
            <v>1.3376724632189143</v>
          </cell>
          <cell r="D19">
            <v>0</v>
          </cell>
          <cell r="E19">
            <v>319.52767679525732</v>
          </cell>
          <cell r="F19" t="str">
            <v>EL5371</v>
          </cell>
          <cell r="G19">
            <v>15</v>
          </cell>
          <cell r="H19">
            <v>50.52</v>
          </cell>
          <cell r="I19">
            <v>14.230745700501364</v>
          </cell>
        </row>
        <row r="20">
          <cell r="A20" t="str">
            <v>L.Larix.L.12_A</v>
          </cell>
          <cell r="B20">
            <v>322.33440904903767</v>
          </cell>
          <cell r="C20">
            <v>2.731044932539227</v>
          </cell>
          <cell r="D20">
            <v>0</v>
          </cell>
          <cell r="E20">
            <v>322.33440904903767</v>
          </cell>
          <cell r="F20" t="str">
            <v>EL5371</v>
          </cell>
          <cell r="G20">
            <v>15</v>
          </cell>
          <cell r="H20">
            <v>50.79</v>
          </cell>
          <cell r="I20">
            <v>14.279433360116849</v>
          </cell>
        </row>
        <row r="21">
          <cell r="A21" t="str">
            <v>L.Larix.L.13_A</v>
          </cell>
          <cell r="B21">
            <v>319.2800707060477</v>
          </cell>
          <cell r="C21">
            <v>1.834765594203738</v>
          </cell>
          <cell r="D21">
            <v>0</v>
          </cell>
          <cell r="E21">
            <v>319.2800707060477</v>
          </cell>
          <cell r="F21" t="str">
            <v>EL5371</v>
          </cell>
          <cell r="G21">
            <v>15</v>
          </cell>
          <cell r="H21">
            <v>50.1</v>
          </cell>
          <cell r="I21">
            <v>14.338925331109927</v>
          </cell>
        </row>
        <row r="22">
          <cell r="A22" t="str">
            <v>L.Larix.L.14_A</v>
          </cell>
          <cell r="B22">
            <v>285.42178006856466</v>
          </cell>
          <cell r="C22">
            <v>2.3311829155381525</v>
          </cell>
          <cell r="D22">
            <v>0</v>
          </cell>
          <cell r="E22">
            <v>285.42178006856466</v>
          </cell>
          <cell r="F22" t="str">
            <v>EL5371</v>
          </cell>
          <cell r="G22">
            <v>15</v>
          </cell>
          <cell r="H22">
            <v>50.71</v>
          </cell>
          <cell r="I22">
            <v>12.664149184663192</v>
          </cell>
        </row>
        <row r="23">
          <cell r="A23" t="str">
            <v>L.Larix.L.15_A</v>
          </cell>
          <cell r="B23">
            <v>256.772324565585</v>
          </cell>
          <cell r="C23">
            <v>1.1850683558921133</v>
          </cell>
          <cell r="D23">
            <v>0</v>
          </cell>
          <cell r="E23">
            <v>256.772324565585</v>
          </cell>
          <cell r="F23" t="str">
            <v>EL5371</v>
          </cell>
          <cell r="G23">
            <v>15</v>
          </cell>
          <cell r="H23">
            <v>50.93</v>
          </cell>
          <cell r="I23">
            <v>11.343760657226905</v>
          </cell>
        </row>
        <row r="24">
          <cell r="A24" t="str">
            <v>L.Mugo.L.11_A</v>
          </cell>
          <cell r="B24">
            <v>240.76484864463964</v>
          </cell>
          <cell r="C24">
            <v>1.5445837731508707</v>
          </cell>
          <cell r="D24">
            <v>0</v>
          </cell>
          <cell r="E24">
            <v>240.76484864463964</v>
          </cell>
          <cell r="F24" t="str">
            <v>EL5371</v>
          </cell>
          <cell r="G24">
            <v>15</v>
          </cell>
          <cell r="H24">
            <v>49.97</v>
          </cell>
          <cell r="I24">
            <v>10.840922742654376</v>
          </cell>
        </row>
        <row r="25">
          <cell r="A25" t="str">
            <v>L.Mugo.L.12_A</v>
          </cell>
          <cell r="B25">
            <v>286.11246962365436</v>
          </cell>
          <cell r="C25">
            <v>1.1917559602697574</v>
          </cell>
          <cell r="D25">
            <v>0</v>
          </cell>
          <cell r="E25">
            <v>286.11246962365436</v>
          </cell>
          <cell r="F25" t="str">
            <v>EL5371</v>
          </cell>
          <cell r="G25">
            <v>15</v>
          </cell>
          <cell r="H25">
            <v>51.03</v>
          </cell>
          <cell r="I25">
            <v>12.615188255011216</v>
          </cell>
        </row>
        <row r="26">
          <cell r="A26" t="str">
            <v>L.Mugo.L.13_A</v>
          </cell>
          <cell r="B26">
            <v>218.61160487763064</v>
          </cell>
          <cell r="C26">
            <v>2.1326449497668811</v>
          </cell>
          <cell r="D26">
            <v>0</v>
          </cell>
          <cell r="E26">
            <v>218.61160487763064</v>
          </cell>
          <cell r="F26" t="str">
            <v>EL5371</v>
          </cell>
          <cell r="G26">
            <v>15</v>
          </cell>
          <cell r="H26">
            <v>50.24</v>
          </cell>
          <cell r="I26">
            <v>9.7905276865977093</v>
          </cell>
        </row>
        <row r="27">
          <cell r="A27" t="str">
            <v>L.Mugo.L.14_A</v>
          </cell>
          <cell r="B27">
            <v>222.36063460007801</v>
          </cell>
          <cell r="C27">
            <v>1.6330237146169</v>
          </cell>
          <cell r="D27">
            <v>0</v>
          </cell>
          <cell r="E27">
            <v>222.36063460007801</v>
          </cell>
          <cell r="F27" t="str">
            <v>EL5371</v>
          </cell>
          <cell r="G27">
            <v>15</v>
          </cell>
          <cell r="H27">
            <v>50.49</v>
          </cell>
          <cell r="I27">
            <v>9.9091191889517827</v>
          </cell>
        </row>
        <row r="28">
          <cell r="A28" t="str">
            <v>L.Mugo.L.15_A</v>
          </cell>
          <cell r="B28">
            <v>222.22548533884597</v>
          </cell>
          <cell r="C28">
            <v>2.130918952232935</v>
          </cell>
          <cell r="D28">
            <v>0</v>
          </cell>
          <cell r="E28">
            <v>222.22548533884597</v>
          </cell>
          <cell r="F28" t="str">
            <v>EL5371</v>
          </cell>
          <cell r="G28">
            <v>15</v>
          </cell>
          <cell r="H28">
            <v>50.49</v>
          </cell>
          <cell r="I28">
            <v>9.9030964946009803</v>
          </cell>
        </row>
        <row r="29">
          <cell r="A29" t="str">
            <v>M.Larix.L.10_A</v>
          </cell>
          <cell r="B29">
            <v>308.11054694751232</v>
          </cell>
          <cell r="C29">
            <v>2.5382447306699429</v>
          </cell>
          <cell r="D29">
            <v>0</v>
          </cell>
          <cell r="E29">
            <v>308.11054694751232</v>
          </cell>
          <cell r="F29" t="str">
            <v>EL5371</v>
          </cell>
          <cell r="G29">
            <v>15</v>
          </cell>
          <cell r="H29">
            <v>50.28</v>
          </cell>
          <cell r="I29">
            <v>13.787763139059322</v>
          </cell>
        </row>
        <row r="30">
          <cell r="A30" t="str">
            <v>M.Larix.L.6_A</v>
          </cell>
          <cell r="B30">
            <v>298.34870072747998</v>
          </cell>
          <cell r="C30">
            <v>1.5056298677322675</v>
          </cell>
          <cell r="D30">
            <v>0</v>
          </cell>
          <cell r="E30">
            <v>298.34870072747998</v>
          </cell>
          <cell r="F30" t="str">
            <v>EL5371</v>
          </cell>
          <cell r="G30">
            <v>15</v>
          </cell>
          <cell r="H30">
            <v>49.99</v>
          </cell>
          <cell r="I30">
            <v>13.428377208178235</v>
          </cell>
        </row>
        <row r="31">
          <cell r="A31" t="str">
            <v>M.Larix.L.7_A</v>
          </cell>
          <cell r="B31">
            <v>326.61454727323002</v>
          </cell>
          <cell r="C31">
            <v>1.8349432071340668</v>
          </cell>
          <cell r="D31">
            <v>0</v>
          </cell>
          <cell r="E31">
            <v>326.61454727323002</v>
          </cell>
          <cell r="F31" t="str">
            <v>EL5371</v>
          </cell>
          <cell r="G31">
            <v>15</v>
          </cell>
          <cell r="H31">
            <v>50.51</v>
          </cell>
          <cell r="I31">
            <v>14.549252254301477</v>
          </cell>
        </row>
        <row r="32">
          <cell r="A32" t="str">
            <v>M.Larix.L.8_A</v>
          </cell>
          <cell r="B32">
            <v>229.93357950856534</v>
          </cell>
          <cell r="C32">
            <v>1.3953662442149168</v>
          </cell>
          <cell r="D32">
            <v>0</v>
          </cell>
          <cell r="E32">
            <v>229.93357950856534</v>
          </cell>
          <cell r="F32" t="str">
            <v>EL5371</v>
          </cell>
          <cell r="G32">
            <v>15</v>
          </cell>
          <cell r="H32">
            <v>36.39</v>
          </cell>
          <cell r="I32">
            <v>14.216833028147073</v>
          </cell>
        </row>
        <row r="33">
          <cell r="A33" t="str">
            <v>M.Larix.L.9_A</v>
          </cell>
          <cell r="B33">
            <v>324.88166220832267</v>
          </cell>
          <cell r="C33">
            <v>2.7866702589339143</v>
          </cell>
          <cell r="D33">
            <v>0</v>
          </cell>
          <cell r="E33">
            <v>324.88166220832267</v>
          </cell>
          <cell r="F33" t="str">
            <v>EL5371</v>
          </cell>
          <cell r="G33">
            <v>15</v>
          </cell>
          <cell r="H33">
            <v>50.01</v>
          </cell>
          <cell r="I33">
            <v>14.616751449084704</v>
          </cell>
        </row>
        <row r="34">
          <cell r="A34" t="str">
            <v>M.Mugo.L.10_A</v>
          </cell>
          <cell r="B34">
            <v>237.612353767576</v>
          </cell>
          <cell r="C34">
            <v>1.9241140030430903</v>
          </cell>
          <cell r="D34">
            <v>0</v>
          </cell>
          <cell r="E34">
            <v>237.612353767576</v>
          </cell>
          <cell r="F34" t="str">
            <v>EL5371</v>
          </cell>
          <cell r="G34">
            <v>15</v>
          </cell>
          <cell r="H34">
            <v>50.05</v>
          </cell>
          <cell r="I34">
            <v>10.681874045495427</v>
          </cell>
        </row>
        <row r="35">
          <cell r="A35" t="str">
            <v>M.Mugo.L.6_A</v>
          </cell>
          <cell r="B35">
            <v>232.3206464871067</v>
          </cell>
          <cell r="C35">
            <v>1.639312135224867</v>
          </cell>
          <cell r="D35">
            <v>0</v>
          </cell>
          <cell r="E35">
            <v>232.3206464871067</v>
          </cell>
          <cell r="F35" t="str">
            <v>EL5371</v>
          </cell>
          <cell r="G35">
            <v>15</v>
          </cell>
          <cell r="H35">
            <v>50.53</v>
          </cell>
          <cell r="I35">
            <v>10.344774482406295</v>
          </cell>
        </row>
        <row r="36">
          <cell r="A36" t="str">
            <v>M.Mugo.L.7_A</v>
          </cell>
          <cell r="B36">
            <v>246.35232684513332</v>
          </cell>
          <cell r="C36">
            <v>1.6981299143958231</v>
          </cell>
          <cell r="D36">
            <v>0</v>
          </cell>
          <cell r="E36">
            <v>246.35232684513332</v>
          </cell>
          <cell r="F36" t="str">
            <v>EL5371</v>
          </cell>
          <cell r="G36">
            <v>15</v>
          </cell>
          <cell r="H36">
            <v>50.01</v>
          </cell>
          <cell r="I36">
            <v>11.083637980434913</v>
          </cell>
        </row>
        <row r="37">
          <cell r="A37" t="str">
            <v>M.Mugo.L.8_A</v>
          </cell>
          <cell r="B37">
            <v>228.64340148215766</v>
          </cell>
          <cell r="C37">
            <v>1.9016458055831693</v>
          </cell>
          <cell r="D37">
            <v>0</v>
          </cell>
          <cell r="E37">
            <v>228.64340148215766</v>
          </cell>
          <cell r="F37" t="str">
            <v>EL5371</v>
          </cell>
          <cell r="G37">
            <v>15</v>
          </cell>
          <cell r="H37">
            <v>50.98</v>
          </cell>
          <cell r="I37">
            <v>10.091166209000683</v>
          </cell>
        </row>
        <row r="38">
          <cell r="A38" t="str">
            <v>M.Mugo.L.9_A</v>
          </cell>
          <cell r="B38">
            <v>210.51469052705934</v>
          </cell>
          <cell r="C38">
            <v>1.131763950600255</v>
          </cell>
          <cell r="D38">
            <v>0</v>
          </cell>
          <cell r="E38">
            <v>210.51469052705934</v>
          </cell>
          <cell r="F38" t="str">
            <v>EL5371</v>
          </cell>
          <cell r="G38">
            <v>15</v>
          </cell>
          <cell r="H38">
            <v>49.67</v>
          </cell>
          <cell r="I38">
            <v>9.5360993292909928</v>
          </cell>
        </row>
        <row r="39">
          <cell r="A39" t="str">
            <v>Std2</v>
          </cell>
          <cell r="B39">
            <v>119.56126008928435</v>
          </cell>
          <cell r="C39">
            <v>1.3308334633200143</v>
          </cell>
          <cell r="D39">
            <v>0</v>
          </cell>
          <cell r="E39">
            <v>119.56126008928435</v>
          </cell>
          <cell r="F39" t="str">
            <v>EL5371</v>
          </cell>
          <cell r="G39" t="e">
            <v>#N/A</v>
          </cell>
          <cell r="H39" t="e">
            <v>#N/A</v>
          </cell>
          <cell r="I39" t="e">
            <v>#N/A</v>
          </cell>
        </row>
        <row r="40">
          <cell r="A40" t="str">
            <v>Std3</v>
          </cell>
          <cell r="B40">
            <v>124.50882738866567</v>
          </cell>
          <cell r="C40">
            <v>0.75222439637538496</v>
          </cell>
          <cell r="D40">
            <v>0</v>
          </cell>
          <cell r="E40">
            <v>124.50882738866567</v>
          </cell>
          <cell r="F40" t="str">
            <v>EL5371</v>
          </cell>
          <cell r="G40" t="e">
            <v>#N/A</v>
          </cell>
          <cell r="H40" t="e">
            <v>#N/A</v>
          </cell>
          <cell r="I40" t="e">
            <v>#N/A</v>
          </cell>
        </row>
        <row r="41">
          <cell r="A41" t="str">
            <v xml:space="preserve">Blank </v>
          </cell>
          <cell r="B41">
            <v>3.4795060780452034</v>
          </cell>
          <cell r="C41">
            <v>4.5155438294144958E-2</v>
          </cell>
          <cell r="D41">
            <v>3.4795060780452034</v>
          </cell>
          <cell r="E41">
            <v>0</v>
          </cell>
          <cell r="F41" t="str">
            <v>EL5342</v>
          </cell>
          <cell r="G41">
            <v>15</v>
          </cell>
          <cell r="H41" t="e">
            <v>#N/A</v>
          </cell>
          <cell r="I41" t="e">
            <v>#N/A</v>
          </cell>
        </row>
        <row r="42">
          <cell r="A42" t="str">
            <v>D.Larix.R.16.0.5_1_A</v>
          </cell>
          <cell r="B42">
            <v>139.60629418319832</v>
          </cell>
          <cell r="C42">
            <v>8.9370353078228645E-2</v>
          </cell>
          <cell r="D42">
            <v>3.4795060780452034</v>
          </cell>
          <cell r="E42">
            <v>136.12678810515311</v>
          </cell>
          <cell r="F42" t="str">
            <v>EL5342</v>
          </cell>
          <cell r="G42">
            <v>15</v>
          </cell>
          <cell r="H42">
            <v>50.07</v>
          </cell>
          <cell r="I42">
            <v>6.2735003377710443</v>
          </cell>
        </row>
        <row r="43">
          <cell r="A43" t="str">
            <v>D.Larix.R.16.0.5_A</v>
          </cell>
          <cell r="B43">
            <v>78.810441559573235</v>
          </cell>
          <cell r="C43">
            <v>0.36667379501690267</v>
          </cell>
          <cell r="D43">
            <v>3.4795060780452034</v>
          </cell>
          <cell r="E43">
            <v>75.33093548152803</v>
          </cell>
          <cell r="F43" t="str">
            <v>EL5342</v>
          </cell>
          <cell r="G43">
            <v>15</v>
          </cell>
          <cell r="H43">
            <v>50.07</v>
          </cell>
          <cell r="I43">
            <v>3.54151175372558</v>
          </cell>
        </row>
        <row r="44">
          <cell r="A44" t="str">
            <v>D.Larix.R.18.0.5_A</v>
          </cell>
          <cell r="B44">
            <v>53.292009963257698</v>
          </cell>
          <cell r="C44">
            <v>0.29062201201522603</v>
          </cell>
          <cell r="D44">
            <v>3.4795060780452034</v>
          </cell>
          <cell r="E44">
            <v>49.812503885212493</v>
          </cell>
          <cell r="F44" t="str">
            <v>EL5342</v>
          </cell>
          <cell r="G44">
            <v>15</v>
          </cell>
          <cell r="H44">
            <v>51.08</v>
          </cell>
          <cell r="I44">
            <v>2.3474358343251724</v>
          </cell>
        </row>
        <row r="45">
          <cell r="A45" t="str">
            <v>H.Larix.R.2.0.5_1_A</v>
          </cell>
          <cell r="B45">
            <v>134.09212442086266</v>
          </cell>
          <cell r="C45">
            <v>0.14685978250253459</v>
          </cell>
          <cell r="D45">
            <v>3.4795060780452034</v>
          </cell>
          <cell r="E45">
            <v>130.61261834281746</v>
          </cell>
          <cell r="F45" t="str">
            <v>EL5342</v>
          </cell>
          <cell r="G45">
            <v>15</v>
          </cell>
          <cell r="H45">
            <v>49.53</v>
          </cell>
          <cell r="I45">
            <v>6.0914048040973352</v>
          </cell>
        </row>
        <row r="46">
          <cell r="A46" t="str">
            <v>H.Larix.R.2.0.5_A</v>
          </cell>
          <cell r="B46">
            <v>95.224731115737896</v>
          </cell>
          <cell r="C46">
            <v>0.47122635295044935</v>
          </cell>
          <cell r="D46">
            <v>3.4795060780452034</v>
          </cell>
          <cell r="E46">
            <v>91.745225037692691</v>
          </cell>
          <cell r="F46" t="str">
            <v>EL5342</v>
          </cell>
          <cell r="G46">
            <v>15</v>
          </cell>
          <cell r="H46">
            <v>49.98</v>
          </cell>
          <cell r="I46">
            <v>4.2868276312607101</v>
          </cell>
        </row>
        <row r="47">
          <cell r="A47" t="str">
            <v>H.Larix.R.2.1_2_A</v>
          </cell>
          <cell r="B47">
            <v>182.92590884159301</v>
          </cell>
          <cell r="C47">
            <v>1.6806333703993448</v>
          </cell>
          <cell r="D47">
            <v>3.4795060780452034</v>
          </cell>
          <cell r="E47">
            <v>179.44640276354781</v>
          </cell>
          <cell r="F47" t="str">
            <v>EL5342</v>
          </cell>
          <cell r="G47">
            <v>15</v>
          </cell>
          <cell r="H47">
            <v>50.59</v>
          </cell>
          <cell r="I47">
            <v>8.1356650502783996</v>
          </cell>
        </row>
        <row r="48">
          <cell r="A48" t="str">
            <v>H.Larix.R.3.0.5_A</v>
          </cell>
          <cell r="B48">
            <v>53.228296275907802</v>
          </cell>
          <cell r="C48">
            <v>0.21463987698539777</v>
          </cell>
          <cell r="D48">
            <v>3.4795060780452034</v>
          </cell>
          <cell r="E48">
            <v>49.748790197862597</v>
          </cell>
          <cell r="F48" t="str">
            <v>EL5342</v>
          </cell>
          <cell r="G48">
            <v>15</v>
          </cell>
          <cell r="H48">
            <v>49.62</v>
          </cell>
          <cell r="I48">
            <v>2.4136168202497497</v>
          </cell>
        </row>
        <row r="49">
          <cell r="A49" t="str">
            <v>H.Larix.R.4.0.5_1_A</v>
          </cell>
          <cell r="B49">
            <v>172.76679194759265</v>
          </cell>
          <cell r="C49">
            <v>1.8206972133640735</v>
          </cell>
          <cell r="D49">
            <v>3.4795060780452034</v>
          </cell>
          <cell r="E49">
            <v>169.28728586954745</v>
          </cell>
          <cell r="F49" t="str">
            <v>EL5342</v>
          </cell>
          <cell r="G49">
            <v>15</v>
          </cell>
          <cell r="H49">
            <v>50.47</v>
          </cell>
          <cell r="I49">
            <v>7.7021058427201012</v>
          </cell>
        </row>
        <row r="50">
          <cell r="A50" t="str">
            <v>H.Larix.R.4.0.5_A</v>
          </cell>
          <cell r="B50">
            <v>31.589830532394767</v>
          </cell>
          <cell r="C50">
            <v>0.18527996712056388</v>
          </cell>
          <cell r="D50">
            <v>3.4795060780452034</v>
          </cell>
          <cell r="E50">
            <v>28.110324454349563</v>
          </cell>
          <cell r="F50" t="str">
            <v>EL5342</v>
          </cell>
          <cell r="G50">
            <v>15</v>
          </cell>
          <cell r="H50">
            <v>51.05</v>
          </cell>
          <cell r="I50">
            <v>1.3923039901643139</v>
          </cell>
        </row>
        <row r="51">
          <cell r="A51" t="str">
            <v>H.Larix.R.4.1_2_A</v>
          </cell>
          <cell r="B51">
            <v>222.56005208891133</v>
          </cell>
          <cell r="C51">
            <v>1.7635496044650611</v>
          </cell>
          <cell r="D51">
            <v>3.4795060780452034</v>
          </cell>
          <cell r="E51">
            <v>219.08054601086613</v>
          </cell>
          <cell r="F51" t="str">
            <v>EL5342</v>
          </cell>
          <cell r="G51">
            <v>15</v>
          </cell>
          <cell r="H51">
            <v>50.85</v>
          </cell>
          <cell r="I51">
            <v>9.847789915438554</v>
          </cell>
        </row>
        <row r="52">
          <cell r="A52" t="str">
            <v>H.Larix.R.5.0.5_1_A</v>
          </cell>
          <cell r="B52">
            <v>88.322342831553399</v>
          </cell>
          <cell r="C52">
            <v>0.42660046385421657</v>
          </cell>
          <cell r="D52">
            <v>3.4795060780452034</v>
          </cell>
          <cell r="E52">
            <v>84.842836753508195</v>
          </cell>
          <cell r="F52" t="str">
            <v>EL5342</v>
          </cell>
          <cell r="G52">
            <v>15</v>
          </cell>
          <cell r="H52">
            <v>49.47</v>
          </cell>
          <cell r="I52">
            <v>4.0170865447947266</v>
          </cell>
        </row>
        <row r="53">
          <cell r="A53" t="str">
            <v>H.Larix.R.5.0.5_A</v>
          </cell>
          <cell r="B53">
            <v>53.087906850481261</v>
          </cell>
          <cell r="C53">
            <v>0.15663079448548364</v>
          </cell>
          <cell r="D53">
            <v>3.4795060780452034</v>
          </cell>
          <cell r="E53">
            <v>49.608400772436056</v>
          </cell>
          <cell r="F53" t="str">
            <v>EL5342</v>
          </cell>
          <cell r="G53">
            <v>10</v>
          </cell>
          <cell r="H53">
            <v>51.33</v>
          </cell>
          <cell r="I53">
            <v>1.5513707437311883</v>
          </cell>
        </row>
        <row r="54">
          <cell r="A54" t="str">
            <v>H.Larix.R.5.1_2_A</v>
          </cell>
          <cell r="B54">
            <v>148.18566506441599</v>
          </cell>
          <cell r="C54">
            <v>1.0549376519176921</v>
          </cell>
          <cell r="D54">
            <v>3.4795060780452034</v>
          </cell>
          <cell r="E54">
            <v>144.70615898637078</v>
          </cell>
          <cell r="F54" t="str">
            <v>EL5342</v>
          </cell>
          <cell r="G54">
            <v>15</v>
          </cell>
          <cell r="H54">
            <v>50.59</v>
          </cell>
          <cell r="I54">
            <v>6.5905860129459573</v>
          </cell>
        </row>
        <row r="55">
          <cell r="A55" t="str">
            <v>H.Mugo.L.1</v>
          </cell>
          <cell r="B55">
            <v>143.82132200514434</v>
          </cell>
          <cell r="C55">
            <v>0.7362603646792214</v>
          </cell>
          <cell r="D55">
            <v>3.4795060780452034</v>
          </cell>
          <cell r="E55">
            <v>140.34181592709913</v>
          </cell>
          <cell r="F55" t="str">
            <v>EL5342</v>
          </cell>
          <cell r="G55" t="e">
            <v>#N/A</v>
          </cell>
          <cell r="H55" t="e">
            <v>#N/A</v>
          </cell>
          <cell r="I55" t="e">
            <v>#N/A</v>
          </cell>
        </row>
        <row r="56">
          <cell r="A56" t="str">
            <v>H.Mugo.R.4.0.5_A</v>
          </cell>
          <cell r="B56">
            <v>83.933395917625731</v>
          </cell>
          <cell r="C56">
            <v>0.44207684192223279</v>
          </cell>
          <cell r="D56">
            <v>3.4795060780452034</v>
          </cell>
          <cell r="E56">
            <v>80.453889839580526</v>
          </cell>
          <cell r="F56" t="str">
            <v>EL5342</v>
          </cell>
          <cell r="G56">
            <v>15</v>
          </cell>
          <cell r="H56">
            <v>50.37</v>
          </cell>
          <cell r="I56">
            <v>3.7492583048373613</v>
          </cell>
        </row>
        <row r="57">
          <cell r="A57" t="str">
            <v>H.Mugo.R.5.0.5_A</v>
          </cell>
          <cell r="B57">
            <v>48.112474074935569</v>
          </cell>
          <cell r="C57">
            <v>0.21868688555523519</v>
          </cell>
          <cell r="D57">
            <v>3.4795060780452034</v>
          </cell>
          <cell r="E57">
            <v>44.632967996890365</v>
          </cell>
          <cell r="F57" t="str">
            <v>EL5342</v>
          </cell>
          <cell r="G57">
            <v>15</v>
          </cell>
          <cell r="H57">
            <v>50.09</v>
          </cell>
          <cell r="I57">
            <v>2.1611712251668003</v>
          </cell>
        </row>
        <row r="58">
          <cell r="A58" t="str">
            <v>L.Larix.R.11.0.5_1_A</v>
          </cell>
          <cell r="B58">
            <v>107.12995287039968</v>
          </cell>
          <cell r="C58">
            <v>0.23777031228329454</v>
          </cell>
          <cell r="D58">
            <v>3.4795060780452034</v>
          </cell>
          <cell r="E58">
            <v>103.65044679235447</v>
          </cell>
          <cell r="F58" t="str">
            <v>EL5342</v>
          </cell>
          <cell r="G58">
            <v>15</v>
          </cell>
          <cell r="H58">
            <v>49.74</v>
          </cell>
          <cell r="I58">
            <v>4.8460473252593346</v>
          </cell>
        </row>
        <row r="59">
          <cell r="A59" t="str">
            <v>L.Larix.R.11.0.5_A</v>
          </cell>
          <cell r="B59">
            <v>32.067317388148368</v>
          </cell>
          <cell r="C59">
            <v>0.12248736669522785</v>
          </cell>
          <cell r="D59">
            <v>3.4795060780452034</v>
          </cell>
          <cell r="E59">
            <v>28.587811310103163</v>
          </cell>
          <cell r="F59" t="str">
            <v>EL5342</v>
          </cell>
          <cell r="G59">
            <v>15</v>
          </cell>
          <cell r="H59">
            <v>49.52</v>
          </cell>
          <cell r="I59">
            <v>1.4570166422321047</v>
          </cell>
        </row>
        <row r="60">
          <cell r="A60" t="str">
            <v>L.Larix.R.12.0.5_1_A</v>
          </cell>
          <cell r="B60">
            <v>67.542185761070115</v>
          </cell>
          <cell r="C60">
            <v>4.679138577136932E-2</v>
          </cell>
          <cell r="D60">
            <v>3.4795060780452034</v>
          </cell>
          <cell r="E60">
            <v>64.062679683024911</v>
          </cell>
          <cell r="F60" t="str">
            <v>EL5342</v>
          </cell>
          <cell r="G60">
            <v>15</v>
          </cell>
          <cell r="H60">
            <v>50.2</v>
          </cell>
          <cell r="I60">
            <v>3.0272892024384013</v>
          </cell>
        </row>
        <row r="61">
          <cell r="A61" t="str">
            <v>L.Larix.R.12.0.5_A</v>
          </cell>
          <cell r="B61">
            <v>37.950259722398229</v>
          </cell>
          <cell r="C61">
            <v>0.17165866138641533</v>
          </cell>
          <cell r="D61">
            <v>3.4795060780452034</v>
          </cell>
          <cell r="E61">
            <v>34.470753644353024</v>
          </cell>
          <cell r="F61" t="str">
            <v>EL5342</v>
          </cell>
          <cell r="G61">
            <v>20</v>
          </cell>
          <cell r="H61">
            <v>50.27</v>
          </cell>
          <cell r="I61">
            <v>2.2647857403460252</v>
          </cell>
        </row>
        <row r="62">
          <cell r="A62" t="str">
            <v>L.Larix.R.15.0.5_1_A</v>
          </cell>
          <cell r="B62">
            <v>141.86307823778802</v>
          </cell>
          <cell r="C62">
            <v>0.67999920852540263</v>
          </cell>
          <cell r="D62">
            <v>3.4795060780452034</v>
          </cell>
          <cell r="E62">
            <v>138.38357215974281</v>
          </cell>
          <cell r="F62" t="str">
            <v>EL5342</v>
          </cell>
          <cell r="G62">
            <v>20</v>
          </cell>
          <cell r="H62">
            <v>51.05</v>
          </cell>
          <cell r="I62">
            <v>8.3367137064322065</v>
          </cell>
        </row>
        <row r="63">
          <cell r="A63" t="str">
            <v>L.Larix.R.15.0.5_A</v>
          </cell>
          <cell r="B63">
            <v>59.379717947393431</v>
          </cell>
          <cell r="C63">
            <v>0.12601796330222792</v>
          </cell>
          <cell r="D63">
            <v>3.4795060780452034</v>
          </cell>
          <cell r="E63">
            <v>55.900211869348226</v>
          </cell>
          <cell r="F63" t="str">
            <v>EL5342</v>
          </cell>
          <cell r="G63">
            <v>20</v>
          </cell>
          <cell r="H63">
            <v>50.23</v>
          </cell>
          <cell r="I63">
            <v>3.5464693179808942</v>
          </cell>
        </row>
        <row r="64">
          <cell r="A64" t="str">
            <v>L.Mugo.R.12.0.5_1_A</v>
          </cell>
          <cell r="B64">
            <v>181.69528306285466</v>
          </cell>
          <cell r="C64">
            <v>0.80064769642819322</v>
          </cell>
          <cell r="D64">
            <v>3.4795060780452034</v>
          </cell>
          <cell r="E64">
            <v>178.21577698480945</v>
          </cell>
          <cell r="F64" t="str">
            <v>EL5342</v>
          </cell>
          <cell r="G64">
            <v>20</v>
          </cell>
          <cell r="H64">
            <v>50.78</v>
          </cell>
          <cell r="I64">
            <v>10.734262488943758</v>
          </cell>
        </row>
        <row r="65">
          <cell r="A65" t="str">
            <v>L.Mugo.R.12.0.5_A</v>
          </cell>
          <cell r="B65">
            <v>105.848306824944</v>
          </cell>
          <cell r="C65">
            <v>0.16561438878744841</v>
          </cell>
          <cell r="D65">
            <v>3.4795060780452034</v>
          </cell>
          <cell r="E65">
            <v>102.3688007468988</v>
          </cell>
          <cell r="F65" t="str">
            <v>EL5342</v>
          </cell>
          <cell r="G65">
            <v>15</v>
          </cell>
          <cell r="H65">
            <v>50.39</v>
          </cell>
          <cell r="I65">
            <v>4.7263086000421524</v>
          </cell>
        </row>
        <row r="66">
          <cell r="A66" t="str">
            <v>L.Mugo.R.12.1_2_A</v>
          </cell>
          <cell r="B66">
            <v>201.72682227737036</v>
          </cell>
          <cell r="C66">
            <v>1.7810329368463995</v>
          </cell>
          <cell r="D66">
            <v>3.4795060780452034</v>
          </cell>
          <cell r="E66">
            <v>198.24731619932516</v>
          </cell>
          <cell r="F66" t="str">
            <v>EL5342</v>
          </cell>
          <cell r="G66">
            <v>15</v>
          </cell>
          <cell r="H66">
            <v>49.7</v>
          </cell>
          <cell r="I66">
            <v>9.1325020145690807</v>
          </cell>
        </row>
        <row r="67">
          <cell r="A67" t="str">
            <v>L.Mugo.R.14.0.5_A</v>
          </cell>
          <cell r="B67">
            <v>42.686085254080233</v>
          </cell>
          <cell r="C67">
            <v>0.31941369444512924</v>
          </cell>
          <cell r="D67">
            <v>3.4795060780452034</v>
          </cell>
          <cell r="E67">
            <v>39.206579176035028</v>
          </cell>
          <cell r="F67" t="str">
            <v>EL5342</v>
          </cell>
          <cell r="G67">
            <v>15</v>
          </cell>
          <cell r="H67">
            <v>49.98</v>
          </cell>
          <cell r="I67">
            <v>1.921642493430983</v>
          </cell>
        </row>
        <row r="68">
          <cell r="A68" t="str">
            <v>M.Larix.R.10.0.5_1_A</v>
          </cell>
          <cell r="B68">
            <v>127.34622289146034</v>
          </cell>
          <cell r="C68">
            <v>0.22299919743744337</v>
          </cell>
          <cell r="D68">
            <v>3.4795060780452034</v>
          </cell>
          <cell r="E68">
            <v>123.86671681341514</v>
          </cell>
          <cell r="F68" t="str">
            <v>EL5342</v>
          </cell>
          <cell r="G68">
            <v>15</v>
          </cell>
          <cell r="H68">
            <v>50.1</v>
          </cell>
          <cell r="I68">
            <v>5.719141746622471</v>
          </cell>
        </row>
        <row r="69">
          <cell r="A69" t="str">
            <v>M.Larix.R.10.0.5_A</v>
          </cell>
          <cell r="B69">
            <v>65.282929292567488</v>
          </cell>
          <cell r="C69">
            <v>0.52890335957629597</v>
          </cell>
          <cell r="D69">
            <v>3.4795060780452034</v>
          </cell>
          <cell r="E69">
            <v>61.803423214522283</v>
          </cell>
          <cell r="F69" t="str">
            <v>EL5342</v>
          </cell>
          <cell r="G69">
            <v>15</v>
          </cell>
          <cell r="H69">
            <v>50.2</v>
          </cell>
          <cell r="I69">
            <v>2.9260277073361927</v>
          </cell>
        </row>
        <row r="70">
          <cell r="A70" t="str">
            <v>M.Larix.R.6.0.5_1_A</v>
          </cell>
          <cell r="B70">
            <v>115.853677509924</v>
          </cell>
          <cell r="C70">
            <v>0.19441607036569841</v>
          </cell>
          <cell r="D70">
            <v>3.4795060780452034</v>
          </cell>
          <cell r="E70">
            <v>112.37417143187879</v>
          </cell>
          <cell r="F70" t="str">
            <v>EL5342</v>
          </cell>
          <cell r="G70">
            <v>15</v>
          </cell>
          <cell r="H70">
            <v>50.23</v>
          </cell>
          <cell r="I70">
            <v>5.1895435874443363</v>
          </cell>
        </row>
        <row r="71">
          <cell r="A71" t="str">
            <v>M.Larix.R.6.0.5_A</v>
          </cell>
          <cell r="B71">
            <v>54.586287855291737</v>
          </cell>
          <cell r="C71">
            <v>0.16221182012308294</v>
          </cell>
          <cell r="D71">
            <v>3.4795060780452034</v>
          </cell>
          <cell r="E71">
            <v>51.106781777246532</v>
          </cell>
          <cell r="F71" t="str">
            <v>EL5342</v>
          </cell>
          <cell r="G71">
            <v>20</v>
          </cell>
          <cell r="H71">
            <v>49.68</v>
          </cell>
          <cell r="I71">
            <v>3.2962734212132694</v>
          </cell>
        </row>
        <row r="72">
          <cell r="A72" t="str">
            <v>M.Larix.R.6.1_2_A</v>
          </cell>
          <cell r="B72">
            <v>113.93203650725434</v>
          </cell>
          <cell r="C72">
            <v>0.19060813324282314</v>
          </cell>
          <cell r="D72">
            <v>3.4795060780452034</v>
          </cell>
          <cell r="E72">
            <v>110.45253042920913</v>
          </cell>
          <cell r="F72" t="str">
            <v>EL5342</v>
          </cell>
          <cell r="G72">
            <v>15</v>
          </cell>
          <cell r="H72">
            <v>49.76</v>
          </cell>
          <cell r="I72">
            <v>5.1516696571809142</v>
          </cell>
        </row>
        <row r="73">
          <cell r="A73" t="str">
            <v>M.Larix.R.7.0.5_1_A</v>
          </cell>
          <cell r="B73">
            <v>123.269814631194</v>
          </cell>
          <cell r="C73">
            <v>0.29827018591996796</v>
          </cell>
          <cell r="D73">
            <v>3.4795060780452034</v>
          </cell>
          <cell r="E73">
            <v>119.79030855314879</v>
          </cell>
          <cell r="F73" t="str">
            <v>EL5342</v>
          </cell>
          <cell r="G73">
            <v>15</v>
          </cell>
          <cell r="H73">
            <v>49.99</v>
          </cell>
          <cell r="I73">
            <v>5.5482513086654635</v>
          </cell>
        </row>
        <row r="74">
          <cell r="A74" t="str">
            <v>M.Larix.R.7.0.5_A</v>
          </cell>
          <cell r="B74">
            <v>67.631392765242538</v>
          </cell>
          <cell r="C74">
            <v>0.27534457181046984</v>
          </cell>
          <cell r="D74">
            <v>3.4795060780452034</v>
          </cell>
          <cell r="E74">
            <v>64.151886687197333</v>
          </cell>
          <cell r="F74" t="str">
            <v>EL5342</v>
          </cell>
          <cell r="G74">
            <v>15</v>
          </cell>
          <cell r="H74">
            <v>51.09</v>
          </cell>
          <cell r="I74">
            <v>2.9784817718104466</v>
          </cell>
        </row>
        <row r="75">
          <cell r="A75" t="str">
            <v>M.Larix.R.8.0.5_1_A</v>
          </cell>
          <cell r="B75">
            <v>132.72942543687734</v>
          </cell>
          <cell r="C75">
            <v>0.40669297664324999</v>
          </cell>
          <cell r="D75">
            <v>3.4795060780452034</v>
          </cell>
          <cell r="E75">
            <v>129.24991935883213</v>
          </cell>
          <cell r="F75" t="str">
            <v>EL5342</v>
          </cell>
          <cell r="G75">
            <v>15</v>
          </cell>
          <cell r="H75">
            <v>50.07</v>
          </cell>
          <cell r="I75">
            <v>5.9644738812257643</v>
          </cell>
        </row>
        <row r="76">
          <cell r="A76" t="str">
            <v>M.Larix.R.8.0.5_A</v>
          </cell>
          <cell r="B76">
            <v>74.891061922271234</v>
          </cell>
          <cell r="C76">
            <v>0.32925131619662745</v>
          </cell>
          <cell r="D76">
            <v>3.4795060780452034</v>
          </cell>
          <cell r="E76">
            <v>71.411555844226029</v>
          </cell>
          <cell r="F76" t="str">
            <v>EL5342</v>
          </cell>
          <cell r="G76">
            <v>15</v>
          </cell>
          <cell r="H76">
            <v>49.53</v>
          </cell>
          <cell r="I76">
            <v>3.4020773132467252</v>
          </cell>
        </row>
        <row r="77">
          <cell r="A77" t="str">
            <v>M.Larix.R.9.0.5_1_A</v>
          </cell>
          <cell r="B77">
            <v>168.16724468788166</v>
          </cell>
          <cell r="C77">
            <v>0.47059355633669708</v>
          </cell>
          <cell r="D77">
            <v>3.4795060780452034</v>
          </cell>
          <cell r="E77">
            <v>164.68773860983646</v>
          </cell>
          <cell r="F77" t="str">
            <v>EL5342</v>
          </cell>
          <cell r="G77">
            <v>15</v>
          </cell>
          <cell r="H77">
            <v>49.64</v>
          </cell>
          <cell r="I77">
            <v>7.6224073438302522</v>
          </cell>
        </row>
        <row r="78">
          <cell r="A78" t="str">
            <v>M.Larix.R.9.0.5_A</v>
          </cell>
          <cell r="B78">
            <v>56.367873372964461</v>
          </cell>
          <cell r="C78">
            <v>0.25307553384337411</v>
          </cell>
          <cell r="D78">
            <v>3.4795060780452034</v>
          </cell>
          <cell r="E78">
            <v>52.888367294919256</v>
          </cell>
          <cell r="F78" t="str">
            <v>EL5342</v>
          </cell>
          <cell r="G78">
            <v>15</v>
          </cell>
          <cell r="H78">
            <v>49.64</v>
          </cell>
          <cell r="I78">
            <v>2.5549499413612016</v>
          </cell>
        </row>
        <row r="79">
          <cell r="A79" t="str">
            <v>M.Mugo.R.10.0.5_A</v>
          </cell>
          <cell r="B79">
            <v>49.874879937731372</v>
          </cell>
          <cell r="C79">
            <v>0.24124753489300069</v>
          </cell>
          <cell r="D79">
            <v>3.4795060780452034</v>
          </cell>
          <cell r="E79">
            <v>46.395373859686167</v>
          </cell>
          <cell r="F79" t="str">
            <v>EL5342</v>
          </cell>
          <cell r="G79">
            <v>15</v>
          </cell>
          <cell r="H79">
            <v>50.16</v>
          </cell>
          <cell r="I79">
            <v>2.23721052352264</v>
          </cell>
        </row>
        <row r="80">
          <cell r="A80" t="str">
            <v>M.Mugo.R.6.0.5_A</v>
          </cell>
          <cell r="B80">
            <v>75.708662462451969</v>
          </cell>
          <cell r="C80">
            <v>0.28102669390529605</v>
          </cell>
          <cell r="D80">
            <v>3.4795060780452034</v>
          </cell>
          <cell r="E80">
            <v>72.229156384406764</v>
          </cell>
          <cell r="F80" t="str">
            <v>EL5342</v>
          </cell>
          <cell r="G80">
            <v>15</v>
          </cell>
          <cell r="H80">
            <v>50.87</v>
          </cell>
          <cell r="I80">
            <v>3.3486237574310391</v>
          </cell>
        </row>
        <row r="81">
          <cell r="A81" t="str">
            <v>M.Mugo.R.7.0.5_A</v>
          </cell>
          <cell r="B81">
            <v>62.716785447205005</v>
          </cell>
          <cell r="C81">
            <v>9.3198935906334532E-2</v>
          </cell>
          <cell r="D81">
            <v>3.4795060780452034</v>
          </cell>
          <cell r="E81">
            <v>59.237279369159801</v>
          </cell>
          <cell r="F81" t="str">
            <v>EL5342</v>
          </cell>
          <cell r="G81">
            <v>15</v>
          </cell>
          <cell r="H81">
            <v>50.23</v>
          </cell>
          <cell r="I81">
            <v>2.8093324160105762</v>
          </cell>
        </row>
        <row r="82">
          <cell r="A82" t="str">
            <v>M.Mugo.R.8.0.5_A</v>
          </cell>
          <cell r="B82">
            <v>76.007732300826277</v>
          </cell>
          <cell r="C82">
            <v>0.41352089952118282</v>
          </cell>
          <cell r="D82">
            <v>3.4795060780452034</v>
          </cell>
          <cell r="E82">
            <v>72.528226222781072</v>
          </cell>
          <cell r="F82" t="str">
            <v>EL5342</v>
          </cell>
          <cell r="G82">
            <v>20</v>
          </cell>
          <cell r="H82">
            <v>49.49</v>
          </cell>
          <cell r="I82">
            <v>4.607460030359241</v>
          </cell>
        </row>
        <row r="83">
          <cell r="A83" t="str">
            <v>M.Mugo.R.9.0.5_A</v>
          </cell>
          <cell r="B83">
            <v>34.333312131783863</v>
          </cell>
          <cell r="C83">
            <v>1.5171037207058338E-2</v>
          </cell>
          <cell r="D83">
            <v>3.4795060780452034</v>
          </cell>
          <cell r="E83">
            <v>30.853806053738658</v>
          </cell>
          <cell r="F83" t="str">
            <v>EL5342</v>
          </cell>
          <cell r="G83">
            <v>15</v>
          </cell>
          <cell r="H83">
            <v>51.16</v>
          </cell>
          <cell r="I83">
            <v>1.5099677931296658</v>
          </cell>
        </row>
        <row r="84">
          <cell r="A84" t="str">
            <v>std2_2019_17_A</v>
          </cell>
          <cell r="B84">
            <v>140.21619117898197</v>
          </cell>
          <cell r="C84">
            <v>0.4586101104039913</v>
          </cell>
          <cell r="D84">
            <v>3.4795060780452034</v>
          </cell>
          <cell r="E84">
            <v>136.73668510093677</v>
          </cell>
          <cell r="F84" t="str">
            <v>EL5342</v>
          </cell>
          <cell r="G84" t="e">
            <v>#N/A</v>
          </cell>
          <cell r="H84" t="e">
            <v>#N/A</v>
          </cell>
          <cell r="I84" t="e">
            <v>#N/A</v>
          </cell>
        </row>
        <row r="85">
          <cell r="A85" t="str">
            <v>Std3_2019_22</v>
          </cell>
          <cell r="B85">
            <v>138.58070231551702</v>
          </cell>
          <cell r="C85">
            <v>0.89825581323772186</v>
          </cell>
          <cell r="D85">
            <v>3.4795060780452034</v>
          </cell>
          <cell r="E85">
            <v>135.10119623747181</v>
          </cell>
          <cell r="F85" t="str">
            <v>EL5342</v>
          </cell>
          <cell r="G85" t="e">
            <v>#N/A</v>
          </cell>
          <cell r="H85" t="e">
            <v>#N/A</v>
          </cell>
          <cell r="I85" t="e">
            <v>#N/A</v>
          </cell>
        </row>
        <row r="86">
          <cell r="A86" t="str">
            <v>50ppm 1zu10</v>
          </cell>
          <cell r="B86">
            <v>50.076702740526201</v>
          </cell>
          <cell r="C86">
            <v>0.41579295100961089</v>
          </cell>
          <cell r="D86">
            <v>0</v>
          </cell>
          <cell r="E86">
            <v>50.076702740526201</v>
          </cell>
          <cell r="F86" t="str">
            <v>EL5366</v>
          </cell>
          <cell r="G86" t="e">
            <v>#N/A</v>
          </cell>
          <cell r="H86" t="e">
            <v>#N/A</v>
          </cell>
          <cell r="I86" t="e">
            <v>#N/A</v>
          </cell>
        </row>
        <row r="87">
          <cell r="A87" t="str">
            <v>blank</v>
          </cell>
          <cell r="B87">
            <v>0.95446571737667796</v>
          </cell>
          <cell r="C87">
            <v>0.26334203176499493</v>
          </cell>
          <cell r="D87">
            <v>0.95446571737667796</v>
          </cell>
          <cell r="E87">
            <v>0</v>
          </cell>
          <cell r="F87" t="str">
            <v>EL5366</v>
          </cell>
          <cell r="G87">
            <v>15</v>
          </cell>
          <cell r="H87" t="e">
            <v>#N/A</v>
          </cell>
          <cell r="I87" t="e">
            <v>#N/A</v>
          </cell>
        </row>
        <row r="88">
          <cell r="A88" t="str">
            <v>D.Larix.B.16_A</v>
          </cell>
          <cell r="B88">
            <v>226.50206614337165</v>
          </cell>
          <cell r="C88">
            <v>1.4787361684430012</v>
          </cell>
          <cell r="D88">
            <v>0.95446571737667796</v>
          </cell>
          <cell r="E88">
            <v>225.54760042599497</v>
          </cell>
          <cell r="F88" t="str">
            <v>EL5366</v>
          </cell>
          <cell r="G88">
            <v>15</v>
          </cell>
          <cell r="H88">
            <v>51.26</v>
          </cell>
          <cell r="I88">
            <v>9.9420532349314534</v>
          </cell>
        </row>
        <row r="89">
          <cell r="A89" t="str">
            <v>D.Larix.B.17_A</v>
          </cell>
          <cell r="B89">
            <v>116.52333144570366</v>
          </cell>
          <cell r="C89">
            <v>0.19775427283662209</v>
          </cell>
          <cell r="D89">
            <v>0.95446571737667796</v>
          </cell>
          <cell r="E89">
            <v>115.56886572832698</v>
          </cell>
          <cell r="F89" t="str">
            <v>EL5366</v>
          </cell>
          <cell r="G89">
            <v>15</v>
          </cell>
          <cell r="H89">
            <v>50.46</v>
          </cell>
          <cell r="I89">
            <v>5.1957490240355373</v>
          </cell>
        </row>
        <row r="90">
          <cell r="A90" t="str">
            <v>D.Larix.B.18_A</v>
          </cell>
          <cell r="B90">
            <v>243.35632103575401</v>
          </cell>
          <cell r="C90">
            <v>1.105704423311249</v>
          </cell>
          <cell r="D90">
            <v>0.95446571737667796</v>
          </cell>
          <cell r="E90">
            <v>242.40185531837733</v>
          </cell>
          <cell r="F90" t="str">
            <v>EL5366</v>
          </cell>
          <cell r="G90">
            <v>15</v>
          </cell>
          <cell r="H90">
            <v>50.34</v>
          </cell>
          <cell r="I90">
            <v>10.877070368105811</v>
          </cell>
        </row>
        <row r="91">
          <cell r="A91" t="str">
            <v>D.Mugo.B.16_A</v>
          </cell>
          <cell r="B91">
            <v>205.04410473308033</v>
          </cell>
          <cell r="C91">
            <v>1.1972293975868511</v>
          </cell>
          <cell r="D91">
            <v>0.95446571737667796</v>
          </cell>
          <cell r="E91">
            <v>204.08963901570365</v>
          </cell>
          <cell r="F91" t="str">
            <v>EL5366</v>
          </cell>
          <cell r="G91">
            <v>15</v>
          </cell>
          <cell r="H91">
            <v>50.39</v>
          </cell>
          <cell r="I91">
            <v>9.15557125718259</v>
          </cell>
        </row>
        <row r="92">
          <cell r="A92" t="str">
            <v>D.Mugo.B.17_A</v>
          </cell>
          <cell r="B92">
            <v>217.14576946465365</v>
          </cell>
          <cell r="C92">
            <v>0.79048409297271982</v>
          </cell>
          <cell r="D92">
            <v>0.95446571737667796</v>
          </cell>
          <cell r="E92">
            <v>216.19130374727698</v>
          </cell>
          <cell r="F92" t="str">
            <v>EL5366</v>
          </cell>
          <cell r="G92">
            <v>15</v>
          </cell>
          <cell r="H92">
            <v>51.86</v>
          </cell>
          <cell r="I92">
            <v>9.4210948957861689</v>
          </cell>
        </row>
        <row r="93">
          <cell r="A93" t="str">
            <v>D.Mugo.B.18_A</v>
          </cell>
          <cell r="B93">
            <v>225.22465715654732</v>
          </cell>
          <cell r="C93">
            <v>1.2122809119350586</v>
          </cell>
          <cell r="D93">
            <v>0.95446571737667796</v>
          </cell>
          <cell r="E93">
            <v>224.27019143917065</v>
          </cell>
          <cell r="F93" t="str">
            <v>EL5366</v>
          </cell>
          <cell r="G93">
            <v>15</v>
          </cell>
          <cell r="H93">
            <v>50.57</v>
          </cell>
          <cell r="I93">
            <v>10.020871635401058</v>
          </cell>
        </row>
        <row r="94">
          <cell r="A94" t="str">
            <v>H.Larix.B.1_A</v>
          </cell>
          <cell r="B94">
            <v>142.10397833984135</v>
          </cell>
          <cell r="C94">
            <v>0.49092528035861316</v>
          </cell>
          <cell r="D94">
            <v>0.95446571737667796</v>
          </cell>
          <cell r="E94">
            <v>141.14951262246467</v>
          </cell>
          <cell r="F94" t="str">
            <v>EL5366</v>
          </cell>
          <cell r="G94">
            <v>15</v>
          </cell>
          <cell r="H94">
            <v>51.44</v>
          </cell>
          <cell r="I94">
            <v>6.2156677928585342</v>
          </cell>
        </row>
        <row r="95">
          <cell r="A95" t="str">
            <v>H.Larix.B.2_A</v>
          </cell>
          <cell r="B95">
            <v>138.54488083839067</v>
          </cell>
          <cell r="C95">
            <v>0.69046187669593828</v>
          </cell>
          <cell r="D95">
            <v>0.95446571737667796</v>
          </cell>
          <cell r="E95">
            <v>137.59041512101399</v>
          </cell>
          <cell r="F95" t="str">
            <v>EL5366</v>
          </cell>
          <cell r="G95">
            <v>15</v>
          </cell>
          <cell r="H95">
            <v>49.18</v>
          </cell>
          <cell r="I95">
            <v>6.3384705548267393</v>
          </cell>
        </row>
        <row r="96">
          <cell r="A96" t="str">
            <v>H.Larix.B.3_A</v>
          </cell>
          <cell r="B96">
            <v>222.046084777262</v>
          </cell>
          <cell r="C96">
            <v>1.2796928120882813</v>
          </cell>
          <cell r="D96">
            <v>0.95446571737667796</v>
          </cell>
          <cell r="E96">
            <v>221.09161905988532</v>
          </cell>
          <cell r="F96" t="str">
            <v>EL5366</v>
          </cell>
          <cell r="G96">
            <v>15</v>
          </cell>
          <cell r="H96">
            <v>50.52</v>
          </cell>
          <cell r="I96">
            <v>9.889225865970694</v>
          </cell>
        </row>
        <row r="97">
          <cell r="A97" t="str">
            <v>H.Larix.B.4_A</v>
          </cell>
          <cell r="B97">
            <v>203.13705180279135</v>
          </cell>
          <cell r="C97">
            <v>1.0918552534431558</v>
          </cell>
          <cell r="D97">
            <v>0.95446571737667796</v>
          </cell>
          <cell r="E97">
            <v>202.18258608541467</v>
          </cell>
          <cell r="F97" t="str">
            <v>EL5366</v>
          </cell>
          <cell r="G97">
            <v>15</v>
          </cell>
          <cell r="H97">
            <v>51.01</v>
          </cell>
          <cell r="I97">
            <v>8.9601718595624487</v>
          </cell>
        </row>
        <row r="98">
          <cell r="A98" t="str">
            <v>H.Larix.B.5_A</v>
          </cell>
          <cell r="B98">
            <v>225.58268168167203</v>
          </cell>
          <cell r="C98">
            <v>0.85859390609575081</v>
          </cell>
          <cell r="D98">
            <v>0.95446571737667796</v>
          </cell>
          <cell r="E98">
            <v>224.62821596429535</v>
          </cell>
          <cell r="F98" t="str">
            <v>EL5366</v>
          </cell>
          <cell r="G98">
            <v>15</v>
          </cell>
          <cell r="H98">
            <v>50.94</v>
          </cell>
          <cell r="I98">
            <v>9.9638993675650198</v>
          </cell>
        </row>
        <row r="99">
          <cell r="A99" t="str">
            <v>H.Mugo.B.1_A</v>
          </cell>
          <cell r="B99">
            <v>117.64368227107165</v>
          </cell>
          <cell r="C99">
            <v>1.4326507204478391</v>
          </cell>
          <cell r="D99">
            <v>0.95446571737667796</v>
          </cell>
          <cell r="E99">
            <v>116.68921655369498</v>
          </cell>
          <cell r="F99" t="str">
            <v>EL5366</v>
          </cell>
          <cell r="G99">
            <v>15</v>
          </cell>
          <cell r="H99">
            <v>50.56</v>
          </cell>
          <cell r="I99">
            <v>5.2353300061295736</v>
          </cell>
        </row>
        <row r="100">
          <cell r="A100" t="str">
            <v>H.Mugo.B.2_A</v>
          </cell>
          <cell r="B100">
            <v>125.348896229449</v>
          </cell>
          <cell r="C100">
            <v>0.22718794485643776</v>
          </cell>
          <cell r="D100">
            <v>0.95446571737667796</v>
          </cell>
          <cell r="E100">
            <v>124.39443051207232</v>
          </cell>
          <cell r="F100" t="str">
            <v>EL5366</v>
          </cell>
          <cell r="G100">
            <v>15</v>
          </cell>
          <cell r="H100">
            <v>50.18</v>
          </cell>
          <cell r="I100">
            <v>5.6204666503838236</v>
          </cell>
        </row>
        <row r="101">
          <cell r="A101" t="str">
            <v>H.Mugo.B.3_A</v>
          </cell>
          <cell r="B101">
            <v>104.91340149221467</v>
          </cell>
          <cell r="C101">
            <v>0.26056842372252259</v>
          </cell>
          <cell r="D101">
            <v>0.95446571737667796</v>
          </cell>
          <cell r="E101">
            <v>103.958935774838</v>
          </cell>
          <cell r="F101" t="str">
            <v>EL5366</v>
          </cell>
          <cell r="G101">
            <v>15</v>
          </cell>
          <cell r="H101">
            <v>40.51</v>
          </cell>
          <cell r="I101">
            <v>5.8270835190689461</v>
          </cell>
        </row>
        <row r="102">
          <cell r="A102" t="str">
            <v>H.Mugo.B.4_A</v>
          </cell>
          <cell r="B102">
            <v>211.56360033768365</v>
          </cell>
          <cell r="C102">
            <v>2.6836855155919275</v>
          </cell>
          <cell r="D102">
            <v>0.95446571737667796</v>
          </cell>
          <cell r="E102">
            <v>210.60913462030697</v>
          </cell>
          <cell r="F102" t="str">
            <v>EL5366</v>
          </cell>
          <cell r="G102">
            <v>15</v>
          </cell>
          <cell r="H102">
            <v>50.43</v>
          </cell>
          <cell r="I102">
            <v>9.4391850239894559</v>
          </cell>
        </row>
        <row r="103">
          <cell r="A103" t="str">
            <v>H.Mugo.B.5_A</v>
          </cell>
          <cell r="B103">
            <v>144.91378438199001</v>
          </cell>
          <cell r="C103">
            <v>1.5875695441273692</v>
          </cell>
          <cell r="D103">
            <v>0.95446571737667796</v>
          </cell>
          <cell r="E103">
            <v>143.95931866461333</v>
          </cell>
          <cell r="F103" t="str">
            <v>EL5366</v>
          </cell>
          <cell r="G103">
            <v>15</v>
          </cell>
          <cell r="H103">
            <v>50.26</v>
          </cell>
          <cell r="I103">
            <v>6.4873858905586461</v>
          </cell>
        </row>
        <row r="104">
          <cell r="A104" t="str">
            <v>L.Larix.B.11_A</v>
          </cell>
          <cell r="B104">
            <v>172.95307358182299</v>
          </cell>
          <cell r="C104">
            <v>1.1978984778213053</v>
          </cell>
          <cell r="D104">
            <v>0.95446571737667796</v>
          </cell>
          <cell r="E104">
            <v>171.99860786444631</v>
          </cell>
          <cell r="F104" t="str">
            <v>EL5366</v>
          </cell>
          <cell r="G104">
            <v>15</v>
          </cell>
          <cell r="H104">
            <v>49.57</v>
          </cell>
          <cell r="I104">
            <v>7.8504017663728396</v>
          </cell>
        </row>
        <row r="105">
          <cell r="A105" t="str">
            <v>L.Larix.B.12_A</v>
          </cell>
          <cell r="B105">
            <v>202.65049191156666</v>
          </cell>
          <cell r="C105">
            <v>0.44678493953199283</v>
          </cell>
          <cell r="D105">
            <v>0.95446571737667796</v>
          </cell>
          <cell r="E105">
            <v>201.69602619418998</v>
          </cell>
          <cell r="F105" t="str">
            <v>EL5366</v>
          </cell>
          <cell r="G105">
            <v>15</v>
          </cell>
          <cell r="H105">
            <v>51.72</v>
          </cell>
          <cell r="I105">
            <v>8.816001678287412</v>
          </cell>
        </row>
        <row r="106">
          <cell r="A106" t="str">
            <v>L.Larix.B.13_A</v>
          </cell>
          <cell r="B106">
            <v>90.806699903590854</v>
          </cell>
          <cell r="C106">
            <v>0.63860320661671333</v>
          </cell>
          <cell r="D106">
            <v>0.95446571737667796</v>
          </cell>
          <cell r="E106">
            <v>89.852234186214176</v>
          </cell>
          <cell r="F106" t="str">
            <v>EL5366</v>
          </cell>
          <cell r="G106">
            <v>15</v>
          </cell>
          <cell r="H106">
            <v>50.19</v>
          </cell>
          <cell r="I106">
            <v>4.0708323327969609</v>
          </cell>
        </row>
        <row r="107">
          <cell r="A107" t="str">
            <v>L.Larix.B.14_A</v>
          </cell>
          <cell r="B107">
            <v>204.99855553430132</v>
          </cell>
          <cell r="C107">
            <v>0.68925350150500242</v>
          </cell>
          <cell r="D107">
            <v>0.95446571737667796</v>
          </cell>
          <cell r="E107">
            <v>204.04408981692464</v>
          </cell>
          <cell r="F107" t="str">
            <v>EL5366</v>
          </cell>
          <cell r="G107">
            <v>15</v>
          </cell>
          <cell r="H107">
            <v>51.21</v>
          </cell>
          <cell r="I107">
            <v>9.0069664118761548</v>
          </cell>
        </row>
        <row r="108">
          <cell r="A108" t="str">
            <v>L.Larix.B.15_A</v>
          </cell>
          <cell r="B108">
            <v>204.50218462824697</v>
          </cell>
          <cell r="C108">
            <v>0.68515326268702026</v>
          </cell>
          <cell r="D108">
            <v>0.95446571737667796</v>
          </cell>
          <cell r="E108">
            <v>203.54771891087029</v>
          </cell>
          <cell r="F108" t="str">
            <v>EL5366</v>
          </cell>
          <cell r="G108">
            <v>15</v>
          </cell>
          <cell r="H108">
            <v>51.27</v>
          </cell>
          <cell r="I108">
            <v>8.9746423915263449</v>
          </cell>
        </row>
        <row r="109">
          <cell r="A109" t="str">
            <v>L.Mugo.B.11_A</v>
          </cell>
          <cell r="B109">
            <v>139.28069787064865</v>
          </cell>
          <cell r="C109">
            <v>0.52620160680824724</v>
          </cell>
          <cell r="D109">
            <v>0.95446571737667796</v>
          </cell>
          <cell r="E109">
            <v>138.32623215327197</v>
          </cell>
          <cell r="F109" t="str">
            <v>EL5366</v>
          </cell>
          <cell r="G109">
            <v>15</v>
          </cell>
          <cell r="H109">
            <v>51.01</v>
          </cell>
          <cell r="I109">
            <v>6.1435320566351601</v>
          </cell>
        </row>
        <row r="110">
          <cell r="A110" t="str">
            <v>L.Mugo.B.12_A</v>
          </cell>
          <cell r="B110">
            <v>173.60042323414964</v>
          </cell>
          <cell r="C110">
            <v>0.37573855358018082</v>
          </cell>
          <cell r="D110">
            <v>0.95446571737667796</v>
          </cell>
          <cell r="E110">
            <v>172.64595751677297</v>
          </cell>
          <cell r="F110" t="str">
            <v>EL5366</v>
          </cell>
          <cell r="G110">
            <v>15</v>
          </cell>
          <cell r="H110">
            <v>50.72</v>
          </cell>
          <cell r="I110">
            <v>7.7011228761205981</v>
          </cell>
        </row>
        <row r="111">
          <cell r="A111" t="str">
            <v>L.Mugo.B.13_A</v>
          </cell>
          <cell r="B111">
            <v>263.92327852357397</v>
          </cell>
          <cell r="C111">
            <v>2.3134305288766779</v>
          </cell>
          <cell r="D111">
            <v>0.95446571737667796</v>
          </cell>
          <cell r="E111">
            <v>262.96881280619732</v>
          </cell>
          <cell r="F111" t="str">
            <v>EL5366</v>
          </cell>
          <cell r="G111">
            <v>15</v>
          </cell>
          <cell r="H111">
            <v>48.8</v>
          </cell>
          <cell r="I111">
            <v>12.168593784386095</v>
          </cell>
        </row>
        <row r="112">
          <cell r="A112" t="str">
            <v>L.Mugo.B.14_A</v>
          </cell>
          <cell r="B112">
            <v>104.61956732229699</v>
          </cell>
          <cell r="C112">
            <v>0.5289591184761383</v>
          </cell>
          <cell r="D112">
            <v>0.95446571737667796</v>
          </cell>
          <cell r="E112">
            <v>103.66510160492031</v>
          </cell>
          <cell r="F112" t="str">
            <v>EL5366</v>
          </cell>
          <cell r="G112">
            <v>15</v>
          </cell>
          <cell r="H112">
            <v>50.53</v>
          </cell>
          <cell r="I112">
            <v>4.6585004249983815</v>
          </cell>
        </row>
        <row r="113">
          <cell r="A113" t="str">
            <v>L.Mugo.B.15_A</v>
          </cell>
          <cell r="B113">
            <v>324.12986078917737</v>
          </cell>
          <cell r="C113">
            <v>1.2707353139300062</v>
          </cell>
          <cell r="D113">
            <v>0.95446571737667796</v>
          </cell>
          <cell r="E113">
            <v>323.17539507180072</v>
          </cell>
          <cell r="F113" t="str">
            <v>EL5366</v>
          </cell>
          <cell r="G113">
            <v>15</v>
          </cell>
          <cell r="H113">
            <v>50.36</v>
          </cell>
          <cell r="I113">
            <v>14.481576385537114</v>
          </cell>
        </row>
        <row r="114">
          <cell r="A114" t="str">
            <v>M.Larix.B.10_A</v>
          </cell>
          <cell r="B114">
            <v>133.55833649384269</v>
          </cell>
          <cell r="C114">
            <v>0.71300060541652621</v>
          </cell>
          <cell r="D114">
            <v>0.95446571737667796</v>
          </cell>
          <cell r="E114">
            <v>132.60387077646601</v>
          </cell>
          <cell r="F114" t="str">
            <v>EL5366</v>
          </cell>
          <cell r="G114">
            <v>15</v>
          </cell>
          <cell r="H114">
            <v>50.31</v>
          </cell>
          <cell r="I114">
            <v>5.9730919719965421</v>
          </cell>
        </row>
        <row r="115">
          <cell r="A115" t="str">
            <v>M.Larix.B.6_A</v>
          </cell>
          <cell r="B115">
            <v>156.08439406172232</v>
          </cell>
          <cell r="C115">
            <v>0.17789512715915906</v>
          </cell>
          <cell r="D115">
            <v>0.95446571737667796</v>
          </cell>
          <cell r="E115">
            <v>155.12992834434564</v>
          </cell>
          <cell r="F115" t="str">
            <v>EL5366</v>
          </cell>
          <cell r="G115">
            <v>15</v>
          </cell>
          <cell r="H115">
            <v>51.06</v>
          </cell>
          <cell r="I115">
            <v>6.8779844621793034</v>
          </cell>
        </row>
        <row r="116">
          <cell r="A116" t="str">
            <v>M.Larix.B.7_A</v>
          </cell>
          <cell r="B116">
            <v>172.80503037172033</v>
          </cell>
          <cell r="C116">
            <v>0.4952093123313776</v>
          </cell>
          <cell r="D116">
            <v>0.95446571737667796</v>
          </cell>
          <cell r="E116">
            <v>171.85056465434366</v>
          </cell>
          <cell r="F116" t="str">
            <v>EL5366</v>
          </cell>
          <cell r="G116">
            <v>15</v>
          </cell>
          <cell r="H116">
            <v>50.94</v>
          </cell>
          <cell r="I116">
            <v>7.6327310234858814</v>
          </cell>
        </row>
        <row r="117">
          <cell r="A117" t="str">
            <v>M.Larix.B.8_A</v>
          </cell>
          <cell r="B117">
            <v>166.47464482164366</v>
          </cell>
          <cell r="C117">
            <v>1.4367308415048774</v>
          </cell>
          <cell r="D117">
            <v>0.95446571737667796</v>
          </cell>
          <cell r="E117">
            <v>165.52017910426699</v>
          </cell>
          <cell r="F117" t="str">
            <v>EL5366</v>
          </cell>
          <cell r="G117">
            <v>15</v>
          </cell>
          <cell r="H117">
            <v>50.71</v>
          </cell>
          <cell r="I117">
            <v>7.3864711269709771</v>
          </cell>
        </row>
        <row r="118">
          <cell r="A118" t="str">
            <v>M.Larix.B.9_A</v>
          </cell>
          <cell r="B118">
            <v>195.81065002079967</v>
          </cell>
          <cell r="C118">
            <v>1.2503406963104913</v>
          </cell>
          <cell r="D118">
            <v>0.95446571737667796</v>
          </cell>
          <cell r="E118">
            <v>194.85618430342299</v>
          </cell>
          <cell r="F118" t="str">
            <v>EL5366</v>
          </cell>
          <cell r="G118">
            <v>15</v>
          </cell>
          <cell r="H118">
            <v>50.55</v>
          </cell>
          <cell r="I118">
            <v>8.7156075676913805</v>
          </cell>
        </row>
        <row r="119">
          <cell r="A119" t="str">
            <v>M.Mugo.B.10_A</v>
          </cell>
          <cell r="B119">
            <v>246.69492682807967</v>
          </cell>
          <cell r="C119">
            <v>1.1409249947537974</v>
          </cell>
          <cell r="D119">
            <v>0.95446571737667796</v>
          </cell>
          <cell r="E119">
            <v>245.740461110703</v>
          </cell>
          <cell r="F119" t="str">
            <v>EL5366</v>
          </cell>
          <cell r="G119">
            <v>15</v>
          </cell>
          <cell r="H119">
            <v>50.27</v>
          </cell>
          <cell r="I119">
            <v>11.041646814465471</v>
          </cell>
        </row>
        <row r="120">
          <cell r="A120" t="str">
            <v>M.Mugo.B.6_A</v>
          </cell>
          <cell r="B120">
            <v>162.92606214991534</v>
          </cell>
          <cell r="C120">
            <v>0.61965915465754162</v>
          </cell>
          <cell r="D120">
            <v>0.95446571737667796</v>
          </cell>
          <cell r="E120">
            <v>161.97159643253866</v>
          </cell>
          <cell r="F120" t="str">
            <v>EL5366</v>
          </cell>
          <cell r="G120">
            <v>15</v>
          </cell>
          <cell r="H120">
            <v>50.74</v>
          </cell>
          <cell r="I120">
            <v>7.2247465478381852</v>
          </cell>
        </row>
        <row r="121">
          <cell r="A121" t="str">
            <v>M.Mugo.B.7_A</v>
          </cell>
          <cell r="B121">
            <v>129.86720068743068</v>
          </cell>
          <cell r="C121">
            <v>0.70148048168062527</v>
          </cell>
          <cell r="D121">
            <v>0.95446571737667796</v>
          </cell>
          <cell r="E121">
            <v>128.912734970054</v>
          </cell>
          <cell r="F121" t="str">
            <v>EL5366</v>
          </cell>
          <cell r="G121">
            <v>15</v>
          </cell>
          <cell r="H121">
            <v>50.66</v>
          </cell>
          <cell r="I121">
            <v>5.7678879105155758</v>
          </cell>
        </row>
        <row r="122">
          <cell r="A122" t="str">
            <v>M.Mugo.B.8_A</v>
          </cell>
          <cell r="B122">
            <v>126.49988540673034</v>
          </cell>
          <cell r="C122">
            <v>1.3967486821421198</v>
          </cell>
          <cell r="D122">
            <v>0.95446571737667796</v>
          </cell>
          <cell r="E122">
            <v>125.54541968935366</v>
          </cell>
          <cell r="F122" t="str">
            <v>EL5366</v>
          </cell>
          <cell r="G122">
            <v>15</v>
          </cell>
          <cell r="H122">
            <v>45.25</v>
          </cell>
          <cell r="I122">
            <v>6.2900495506108998</v>
          </cell>
        </row>
        <row r="123">
          <cell r="A123" t="str">
            <v>M.Mugo.B.9_A</v>
          </cell>
          <cell r="B123">
            <v>216.23242682674467</v>
          </cell>
          <cell r="C123">
            <v>1.3820892906865332</v>
          </cell>
          <cell r="D123">
            <v>0.95446571737667796</v>
          </cell>
          <cell r="E123">
            <v>215.27796110936799</v>
          </cell>
          <cell r="F123" t="str">
            <v>EL5366</v>
          </cell>
          <cell r="G123">
            <v>15</v>
          </cell>
          <cell r="H123">
            <v>53.5</v>
          </cell>
          <cell r="I123">
            <v>9.0938871095359897</v>
          </cell>
        </row>
        <row r="124">
          <cell r="A124" t="str">
            <v>Std2_A</v>
          </cell>
          <cell r="B124">
            <v>132.28503837652499</v>
          </cell>
          <cell r="C124">
            <v>0.75951315314804069</v>
          </cell>
          <cell r="D124">
            <v>0.95446571737667796</v>
          </cell>
          <cell r="E124">
            <v>131.33057265914832</v>
          </cell>
          <cell r="F124" t="str">
            <v>EL5366</v>
          </cell>
          <cell r="G124" t="e">
            <v>#N/A</v>
          </cell>
          <cell r="H124" t="e">
            <v>#N/A</v>
          </cell>
          <cell r="I124" t="e">
            <v>#N/A</v>
          </cell>
        </row>
        <row r="125">
          <cell r="A125" t="str">
            <v>Std3_A</v>
          </cell>
          <cell r="B125">
            <v>126.80807805751768</v>
          </cell>
          <cell r="C125">
            <v>1.1900113607491938</v>
          </cell>
          <cell r="D125">
            <v>0.95446571737667796</v>
          </cell>
          <cell r="E125">
            <v>125.853612340141</v>
          </cell>
          <cell r="F125" t="str">
            <v>EL5366</v>
          </cell>
          <cell r="G125" t="e">
            <v>#N/A</v>
          </cell>
          <cell r="H125" t="e">
            <v>#N/A</v>
          </cell>
          <cell r="I125" t="e">
            <v>#N/A</v>
          </cell>
        </row>
        <row r="126">
          <cell r="A126" t="str">
            <v>blank</v>
          </cell>
          <cell r="B126">
            <v>0.72430885860601169</v>
          </cell>
          <cell r="C126">
            <v>4.3195906886931076E-2</v>
          </cell>
          <cell r="D126">
            <v>0.72430885860601169</v>
          </cell>
          <cell r="E126">
            <v>0</v>
          </cell>
          <cell r="F126" t="str">
            <v>EL5374</v>
          </cell>
          <cell r="G126">
            <v>15</v>
          </cell>
          <cell r="H126" t="e">
            <v>#N/A</v>
          </cell>
          <cell r="I126" t="e">
            <v>#N/A</v>
          </cell>
        </row>
        <row r="127">
          <cell r="A127" t="str">
            <v>D.Mugo.R.16.0.5_1_A</v>
          </cell>
          <cell r="B127">
            <v>123.22068001364467</v>
          </cell>
          <cell r="C127">
            <v>0.79042487739448897</v>
          </cell>
          <cell r="D127">
            <v>0.72430885860601169</v>
          </cell>
          <cell r="E127">
            <v>122.49637115503866</v>
          </cell>
          <cell r="F127" t="str">
            <v>EL5374</v>
          </cell>
          <cell r="G127" t="str">
            <v>15</v>
          </cell>
          <cell r="H127">
            <v>51.96</v>
          </cell>
          <cell r="I127">
            <v>5.3357684763414266</v>
          </cell>
        </row>
        <row r="128">
          <cell r="A128" t="str">
            <v>D.Mugo.R.16.0.5_A</v>
          </cell>
          <cell r="B128">
            <v>55.390464453953768</v>
          </cell>
          <cell r="C128">
            <v>0.6343940941973385</v>
          </cell>
          <cell r="D128">
            <v>0.72430885860601169</v>
          </cell>
          <cell r="E128">
            <v>54.66615559534776</v>
          </cell>
          <cell r="F128" t="str">
            <v>EL5374</v>
          </cell>
          <cell r="G128" t="str">
            <v>11</v>
          </cell>
          <cell r="H128">
            <v>25.49</v>
          </cell>
          <cell r="I128">
            <v>3.5854949528844147</v>
          </cell>
        </row>
        <row r="129">
          <cell r="A129" t="str">
            <v>D.Mugo.R.16.1_2_A</v>
          </cell>
          <cell r="B129">
            <v>113.41029854106932</v>
          </cell>
          <cell r="C129">
            <v>0.28147421375867887</v>
          </cell>
          <cell r="D129">
            <v>0.72430885860601169</v>
          </cell>
          <cell r="E129">
            <v>112.68598968246332</v>
          </cell>
          <cell r="F129" t="str">
            <v>EL5374</v>
          </cell>
          <cell r="G129" t="str">
            <v>15</v>
          </cell>
          <cell r="H129">
            <v>50.43</v>
          </cell>
          <cell r="I129">
            <v>5.0599478825581201</v>
          </cell>
        </row>
        <row r="130">
          <cell r="A130" t="str">
            <v>D.Mugo.R.17.0.5_1_A</v>
          </cell>
          <cell r="B130">
            <v>133.15388395350269</v>
          </cell>
          <cell r="C130">
            <v>0.81254387218398505</v>
          </cell>
          <cell r="D130">
            <v>0.72430885860601169</v>
          </cell>
          <cell r="E130">
            <v>132.42957509489668</v>
          </cell>
          <cell r="F130" t="str">
            <v>EL5374</v>
          </cell>
          <cell r="G130" t="str">
            <v>15</v>
          </cell>
          <cell r="H130">
            <v>49.98</v>
          </cell>
          <cell r="I130">
            <v>5.9943225069103852</v>
          </cell>
        </row>
        <row r="131">
          <cell r="A131" t="str">
            <v>D.Mugo.R.17.0.5_A</v>
          </cell>
          <cell r="B131">
            <v>28.535983911147337</v>
          </cell>
          <cell r="C131">
            <v>8.8714934396622619E-2</v>
          </cell>
          <cell r="D131">
            <v>0.72430885860601169</v>
          </cell>
          <cell r="E131">
            <v>27.811675052541325</v>
          </cell>
          <cell r="F131" t="str">
            <v>EL5374</v>
          </cell>
          <cell r="G131" t="str">
            <v>10</v>
          </cell>
          <cell r="H131">
            <v>11.46</v>
          </cell>
          <cell r="I131">
            <v>3.7350764281606459</v>
          </cell>
        </row>
        <row r="132">
          <cell r="A132" t="str">
            <v>D.Mugo.R.17.1_2_A</v>
          </cell>
          <cell r="B132">
            <v>121.219448432909</v>
          </cell>
          <cell r="C132">
            <v>1.3139894168598563</v>
          </cell>
          <cell r="D132">
            <v>0.72430885860601169</v>
          </cell>
          <cell r="E132">
            <v>120.495139574303</v>
          </cell>
          <cell r="F132" t="str">
            <v>EL5374</v>
          </cell>
          <cell r="G132" t="str">
            <v>15</v>
          </cell>
          <cell r="H132">
            <v>50.21</v>
          </cell>
          <cell r="I132">
            <v>5.4320605252747525</v>
          </cell>
        </row>
        <row r="133">
          <cell r="A133" t="str">
            <v>D.Mugo.R.18.0.5_1_A</v>
          </cell>
          <cell r="B133">
            <v>152.20868809702668</v>
          </cell>
          <cell r="C133">
            <v>0.29332183607563805</v>
          </cell>
          <cell r="D133">
            <v>0.72430885860601169</v>
          </cell>
          <cell r="E133">
            <v>151.48437923842067</v>
          </cell>
          <cell r="F133" t="str">
            <v>EL5374</v>
          </cell>
          <cell r="G133" t="str">
            <v>15</v>
          </cell>
          <cell r="H133">
            <v>51</v>
          </cell>
          <cell r="I133">
            <v>6.7150891807511766</v>
          </cell>
        </row>
        <row r="134">
          <cell r="A134" t="str">
            <v>D.Mugo.R.18.0.5_A</v>
          </cell>
          <cell r="B134">
            <v>45.042424923333563</v>
          </cell>
          <cell r="C134">
            <v>0.53539716809607674</v>
          </cell>
          <cell r="D134">
            <v>0.72430885860601169</v>
          </cell>
          <cell r="E134">
            <v>44.318116064727555</v>
          </cell>
          <cell r="F134" t="str">
            <v>EL5374</v>
          </cell>
          <cell r="G134" t="str">
            <v>10</v>
          </cell>
          <cell r="H134">
            <v>27.84</v>
          </cell>
          <cell r="I134">
            <v>2.4268547911278859</v>
          </cell>
        </row>
        <row r="135">
          <cell r="A135" t="str">
            <v>D.Mugo.R.18.1_2_A</v>
          </cell>
          <cell r="B135">
            <v>151.437692243622</v>
          </cell>
          <cell r="C135">
            <v>1.726340288407048</v>
          </cell>
          <cell r="D135">
            <v>0.72430885860601169</v>
          </cell>
          <cell r="E135">
            <v>150.71338338501599</v>
          </cell>
          <cell r="F135" t="str">
            <v>EL5374</v>
          </cell>
          <cell r="G135" t="str">
            <v>15</v>
          </cell>
          <cell r="H135">
            <v>49.29</v>
          </cell>
          <cell r="I135">
            <v>6.9128587451440353</v>
          </cell>
        </row>
        <row r="136">
          <cell r="A136" t="str">
            <v>H.Mugo.R.1.0.5_1_A</v>
          </cell>
          <cell r="B136">
            <v>117.18915381348167</v>
          </cell>
          <cell r="C136">
            <v>1.4111343060428538</v>
          </cell>
          <cell r="D136">
            <v>0.72430885860601169</v>
          </cell>
          <cell r="E136">
            <v>116.46484495487566</v>
          </cell>
          <cell r="F136" t="str">
            <v>EL5374</v>
          </cell>
          <cell r="G136" t="str">
            <v>15</v>
          </cell>
          <cell r="H136">
            <v>50.44</v>
          </cell>
          <cell r="I136">
            <v>5.2275098350581626</v>
          </cell>
        </row>
        <row r="137">
          <cell r="A137" t="str">
            <v>H.Mugo.R.1.1_2_A</v>
          </cell>
          <cell r="B137">
            <v>161.23744000637799</v>
          </cell>
          <cell r="C137">
            <v>1.2629298770114199</v>
          </cell>
          <cell r="D137">
            <v>0.72430885860601169</v>
          </cell>
          <cell r="E137">
            <v>160.51313114777199</v>
          </cell>
          <cell r="F137" t="str">
            <v>EL5374</v>
          </cell>
          <cell r="G137" t="str">
            <v>15</v>
          </cell>
          <cell r="H137">
            <v>50.16</v>
          </cell>
          <cell r="I137">
            <v>7.232540670142555</v>
          </cell>
        </row>
        <row r="138">
          <cell r="A138" t="str">
            <v>H.Mugo.R.2.0.5_1_A</v>
          </cell>
          <cell r="B138">
            <v>148.58929043196767</v>
          </cell>
          <cell r="C138">
            <v>0.53118157303560998</v>
          </cell>
          <cell r="D138">
            <v>0.72430885860601169</v>
          </cell>
          <cell r="E138">
            <v>147.86498157336166</v>
          </cell>
          <cell r="F138" t="str">
            <v>EL5374</v>
          </cell>
          <cell r="G138" t="str">
            <v>15</v>
          </cell>
          <cell r="H138">
            <v>51.46</v>
          </cell>
          <cell r="I138">
            <v>6.4968111828979254</v>
          </cell>
        </row>
        <row r="139">
          <cell r="A139" t="str">
            <v>H.Mugo.R.2.0.5_A</v>
          </cell>
          <cell r="B139">
            <v>81.683871174956835</v>
          </cell>
          <cell r="C139">
            <v>0.76033354049427859</v>
          </cell>
          <cell r="D139">
            <v>0.72430885860601169</v>
          </cell>
          <cell r="E139">
            <v>80.959562316350826</v>
          </cell>
          <cell r="F139" t="str">
            <v>EL5374</v>
          </cell>
          <cell r="G139" t="str">
            <v>15</v>
          </cell>
          <cell r="H139">
            <v>40.46</v>
          </cell>
          <cell r="I139">
            <v>4.5424792423048164</v>
          </cell>
        </row>
        <row r="140">
          <cell r="A140" t="str">
            <v>H.Mugo.R.2.1_2_A</v>
          </cell>
          <cell r="B140">
            <v>141.02567484478467</v>
          </cell>
          <cell r="C140">
            <v>0.19851668823867816</v>
          </cell>
          <cell r="D140">
            <v>0.72430885860601169</v>
          </cell>
          <cell r="E140">
            <v>140.30136598617867</v>
          </cell>
          <cell r="F140" t="str">
            <v>EL5374</v>
          </cell>
          <cell r="G140" t="str">
            <v>15</v>
          </cell>
          <cell r="H140">
            <v>50.7</v>
          </cell>
          <cell r="I140">
            <v>6.258535865892811</v>
          </cell>
        </row>
        <row r="141">
          <cell r="A141" t="str">
            <v>H.Mugo.R.3.0.5_1_A</v>
          </cell>
          <cell r="B141">
            <v>132.52061739190233</v>
          </cell>
          <cell r="C141">
            <v>1.5770964495873161</v>
          </cell>
          <cell r="D141">
            <v>0.72430885860601169</v>
          </cell>
          <cell r="E141">
            <v>131.79630853329633</v>
          </cell>
          <cell r="F141" t="str">
            <v>EL5374</v>
          </cell>
          <cell r="G141" t="str">
            <v>15</v>
          </cell>
          <cell r="H141">
            <v>51.03</v>
          </cell>
          <cell r="I141">
            <v>5.843060731565358</v>
          </cell>
        </row>
        <row r="142">
          <cell r="A142" t="str">
            <v>H.Mugo.R.3.0.5_A</v>
          </cell>
          <cell r="B142">
            <v>51.354164740551106</v>
          </cell>
          <cell r="C142">
            <v>0.68235524883024434</v>
          </cell>
          <cell r="D142">
            <v>0.72430885860601169</v>
          </cell>
          <cell r="E142">
            <v>50.629855881945097</v>
          </cell>
          <cell r="F142" t="str">
            <v>EL5374</v>
          </cell>
          <cell r="G142" t="str">
            <v>10</v>
          </cell>
          <cell r="H142">
            <v>18.57</v>
          </cell>
          <cell r="I142">
            <v>4.1481554717731104</v>
          </cell>
        </row>
        <row r="143">
          <cell r="A143" t="str">
            <v>H.Mugo.R.3.1_2_A</v>
          </cell>
          <cell r="B143">
            <v>102.60124914070833</v>
          </cell>
          <cell r="C143">
            <v>0.482223088596345</v>
          </cell>
          <cell r="D143">
            <v>0.72430885860601169</v>
          </cell>
          <cell r="E143">
            <v>101.87694028210232</v>
          </cell>
          <cell r="F143" t="str">
            <v>EL5374</v>
          </cell>
          <cell r="G143" t="str">
            <v>15</v>
          </cell>
          <cell r="H143">
            <v>51.13</v>
          </cell>
          <cell r="I143">
            <v>4.5150168309523524</v>
          </cell>
        </row>
        <row r="144">
          <cell r="A144" t="str">
            <v>H.Mugo.R.4.0.5_1_A</v>
          </cell>
          <cell r="B144">
            <v>122.21079891325833</v>
          </cell>
          <cell r="C144">
            <v>0.90093627323582726</v>
          </cell>
          <cell r="D144">
            <v>0.72430885860601169</v>
          </cell>
          <cell r="E144">
            <v>121.48649005465232</v>
          </cell>
          <cell r="F144" t="str">
            <v>EL5374</v>
          </cell>
          <cell r="G144" t="str">
            <v>15</v>
          </cell>
          <cell r="H144">
            <v>50.34</v>
          </cell>
          <cell r="I144">
            <v>5.4623420253244186</v>
          </cell>
        </row>
        <row r="145">
          <cell r="A145" t="str">
            <v>H.Mugo.R.4.1_2_A</v>
          </cell>
          <cell r="B145">
            <v>150.16253715982131</v>
          </cell>
          <cell r="C145">
            <v>0.94383061028544835</v>
          </cell>
          <cell r="D145">
            <v>0.72430885860601169</v>
          </cell>
          <cell r="E145">
            <v>149.4382283012153</v>
          </cell>
          <cell r="F145" t="str">
            <v>EL5374</v>
          </cell>
          <cell r="G145" t="str">
            <v>15</v>
          </cell>
          <cell r="H145">
            <v>50.05</v>
          </cell>
          <cell r="I145">
            <v>6.7505636085833762</v>
          </cell>
        </row>
        <row r="146">
          <cell r="A146" t="str">
            <v>H.Mugo.R.5.0.5_1_A</v>
          </cell>
          <cell r="B146">
            <v>114.19663546833867</v>
          </cell>
          <cell r="C146">
            <v>0.69877171131770277</v>
          </cell>
          <cell r="D146">
            <v>0.72430885860601169</v>
          </cell>
          <cell r="E146">
            <v>113.47232660973266</v>
          </cell>
          <cell r="F146" t="str">
            <v>EL5374</v>
          </cell>
          <cell r="G146" t="str">
            <v>15</v>
          </cell>
          <cell r="H146">
            <v>50.78</v>
          </cell>
          <cell r="I146">
            <v>5.0599139386325716</v>
          </cell>
        </row>
        <row r="147">
          <cell r="A147" t="str">
            <v>H.Mugo.R.5.1_2_A</v>
          </cell>
          <cell r="B147">
            <v>110.846780713852</v>
          </cell>
          <cell r="C147">
            <v>0.9303189866222592</v>
          </cell>
          <cell r="D147">
            <v>0.72430885860601169</v>
          </cell>
          <cell r="E147">
            <v>110.12247185524599</v>
          </cell>
          <cell r="F147" t="str">
            <v>EL5374</v>
          </cell>
          <cell r="G147" t="str">
            <v>15</v>
          </cell>
          <cell r="H147">
            <v>50.33</v>
          </cell>
          <cell r="I147">
            <v>4.9553994954533485</v>
          </cell>
        </row>
        <row r="148">
          <cell r="A148" t="str">
            <v>L.Mugo.R.11.0.5_1_A</v>
          </cell>
          <cell r="B148">
            <v>170.69718266782033</v>
          </cell>
          <cell r="C148">
            <v>1.6258440301670452</v>
          </cell>
          <cell r="D148">
            <v>0.72430885860601169</v>
          </cell>
          <cell r="E148">
            <v>169.97287380921432</v>
          </cell>
          <cell r="F148" t="str">
            <v>EL5374</v>
          </cell>
          <cell r="G148" t="str">
            <v>15</v>
          </cell>
          <cell r="H148">
            <v>50.57</v>
          </cell>
          <cell r="I148">
            <v>7.5947925845876165</v>
          </cell>
        </row>
        <row r="149">
          <cell r="A149" t="str">
            <v>L.Mugo.R.11.0.5_A</v>
          </cell>
          <cell r="B149">
            <v>49.568203165536374</v>
          </cell>
          <cell r="C149">
            <v>9.2389662521506571E-2</v>
          </cell>
          <cell r="D149">
            <v>0.72430885860601169</v>
          </cell>
          <cell r="E149">
            <v>48.843894306930366</v>
          </cell>
          <cell r="F149" t="str">
            <v>EL5374</v>
          </cell>
          <cell r="G149" t="str">
            <v>15</v>
          </cell>
          <cell r="H149">
            <v>29.62</v>
          </cell>
          <cell r="I149">
            <v>3.7653091533577601</v>
          </cell>
        </row>
        <row r="150">
          <cell r="A150" t="str">
            <v>L.Mugo.R.11.1_2_A</v>
          </cell>
          <cell r="B150">
            <v>147.998556529989</v>
          </cell>
          <cell r="C150">
            <v>0.29157890356916322</v>
          </cell>
          <cell r="D150">
            <v>0.72430885860601169</v>
          </cell>
          <cell r="E150">
            <v>147.27424767138299</v>
          </cell>
          <cell r="F150" t="str">
            <v>EL5374</v>
          </cell>
          <cell r="G150" t="str">
            <v>15</v>
          </cell>
          <cell r="H150">
            <v>50.92</v>
          </cell>
          <cell r="I150">
            <v>6.5396062881475894</v>
          </cell>
        </row>
        <row r="151">
          <cell r="A151" t="str">
            <v>L.Mugo.R.13.0.5_1_A</v>
          </cell>
          <cell r="B151">
            <v>144.26893781347098</v>
          </cell>
          <cell r="C151">
            <v>0.30778494677174328</v>
          </cell>
          <cell r="D151">
            <v>0.72430885860601169</v>
          </cell>
          <cell r="E151">
            <v>143.54462895486498</v>
          </cell>
          <cell r="F151" t="str">
            <v>EL5374</v>
          </cell>
          <cell r="G151" t="str">
            <v>15</v>
          </cell>
          <cell r="H151">
            <v>49.43</v>
          </cell>
          <cell r="I151">
            <v>6.5669656095551234</v>
          </cell>
        </row>
        <row r="152">
          <cell r="A152" t="str">
            <v>L.Mugo.R.13.0.5_A</v>
          </cell>
          <cell r="B152">
            <v>40.044948153459195</v>
          </cell>
          <cell r="C152">
            <v>5.985166716942622E-2</v>
          </cell>
          <cell r="D152">
            <v>0.72430885860601169</v>
          </cell>
          <cell r="E152">
            <v>39.320639294853187</v>
          </cell>
          <cell r="F152" t="str">
            <v>EL5374</v>
          </cell>
          <cell r="G152" t="str">
            <v>15</v>
          </cell>
          <cell r="H152">
            <v>30.23</v>
          </cell>
          <cell r="I152">
            <v>2.9805204546901485</v>
          </cell>
        </row>
        <row r="153">
          <cell r="A153" t="str">
            <v>L.Mugo.R.13.1_2_A</v>
          </cell>
          <cell r="B153">
            <v>161.10676216430565</v>
          </cell>
          <cell r="C153">
            <v>0.48184573436030442</v>
          </cell>
          <cell r="D153">
            <v>0.72430885860601169</v>
          </cell>
          <cell r="E153">
            <v>160.38245330569964</v>
          </cell>
          <cell r="F153" t="str">
            <v>EL5374</v>
          </cell>
          <cell r="G153" t="str">
            <v>15</v>
          </cell>
          <cell r="H153">
            <v>50.48</v>
          </cell>
          <cell r="I153">
            <v>7.1808679649304237</v>
          </cell>
        </row>
        <row r="154">
          <cell r="A154" t="str">
            <v>L.Mugo.R.14.0.5_1_A</v>
          </cell>
          <cell r="B154">
            <v>102.23916628948801</v>
          </cell>
          <cell r="C154">
            <v>0.69954800203415957</v>
          </cell>
          <cell r="D154">
            <v>0.72430885860601169</v>
          </cell>
          <cell r="E154">
            <v>101.514857430882</v>
          </cell>
          <cell r="F154" t="str">
            <v>EL5374</v>
          </cell>
          <cell r="G154" t="str">
            <v>15</v>
          </cell>
          <cell r="H154">
            <v>50.45</v>
          </cell>
          <cell r="I154">
            <v>4.5597249584013486</v>
          </cell>
        </row>
        <row r="155">
          <cell r="A155" t="str">
            <v>L.Mugo.R.14.1_2_A</v>
          </cell>
          <cell r="B155">
            <v>114.46271281712633</v>
          </cell>
          <cell r="C155">
            <v>0.17200411860769069</v>
          </cell>
          <cell r="D155">
            <v>0.72430885860601169</v>
          </cell>
          <cell r="E155">
            <v>113.73840395852032</v>
          </cell>
          <cell r="F155" t="str">
            <v>EL5374</v>
          </cell>
          <cell r="G155" t="str">
            <v>15</v>
          </cell>
          <cell r="H155">
            <v>50.16</v>
          </cell>
          <cell r="I155">
            <v>5.1343920222993287</v>
          </cell>
        </row>
        <row r="156">
          <cell r="A156" t="str">
            <v>L.Mugo.R.15.0.5_1_A</v>
          </cell>
          <cell r="B156">
            <v>141.94641408235199</v>
          </cell>
          <cell r="C156">
            <v>1.0622972681756588</v>
          </cell>
          <cell r="D156">
            <v>0.72430885860601169</v>
          </cell>
          <cell r="E156">
            <v>141.22210522374598</v>
          </cell>
          <cell r="F156" t="str">
            <v>EL5374</v>
          </cell>
          <cell r="G156" t="str">
            <v>15</v>
          </cell>
          <cell r="H156">
            <v>51.01</v>
          </cell>
          <cell r="I156">
            <v>6.2611141283138991</v>
          </cell>
        </row>
        <row r="157">
          <cell r="A157" t="str">
            <v>L.Mugo.R.15.0.5_A</v>
          </cell>
          <cell r="B157">
            <v>18.394899864445467</v>
          </cell>
          <cell r="C157">
            <v>8.3708954796344825E-2</v>
          </cell>
          <cell r="D157">
            <v>0.72430885860601169</v>
          </cell>
          <cell r="E157">
            <v>17.670591005839455</v>
          </cell>
          <cell r="F157" t="str">
            <v>EL5374</v>
          </cell>
          <cell r="G157" t="str">
            <v>10</v>
          </cell>
          <cell r="H157">
            <v>9.77</v>
          </cell>
          <cell r="I157">
            <v>2.8241913814399386</v>
          </cell>
        </row>
        <row r="158">
          <cell r="A158" t="str">
            <v>L.Mugo.R.15.1_2_A</v>
          </cell>
          <cell r="B158">
            <v>133.051106790034</v>
          </cell>
          <cell r="C158">
            <v>0.95523865090106175</v>
          </cell>
          <cell r="D158">
            <v>0.72430885860601169</v>
          </cell>
          <cell r="E158">
            <v>132.32679793142799</v>
          </cell>
          <cell r="F158" t="str">
            <v>EL5374</v>
          </cell>
          <cell r="G158" t="str">
            <v>15</v>
          </cell>
          <cell r="H158">
            <v>49.5</v>
          </cell>
          <cell r="I158">
            <v>6.0477775813651808</v>
          </cell>
        </row>
        <row r="159">
          <cell r="A159" t="str">
            <v>M.Mugo.R.10.0.5_1_A</v>
          </cell>
          <cell r="B159">
            <v>154.4340211211987</v>
          </cell>
          <cell r="C159">
            <v>1.425997318300871</v>
          </cell>
          <cell r="D159">
            <v>0.72430885860601169</v>
          </cell>
          <cell r="E159">
            <v>153.70971226259269</v>
          </cell>
          <cell r="F159" t="str">
            <v>EL5374</v>
          </cell>
          <cell r="G159" t="str">
            <v>15</v>
          </cell>
          <cell r="H159">
            <v>50.7</v>
          </cell>
          <cell r="I159">
            <v>6.8535808189881084</v>
          </cell>
        </row>
        <row r="160">
          <cell r="A160" t="str">
            <v>M.Mugo.R.10.1_2_A</v>
          </cell>
          <cell r="B160">
            <v>171.91281001255035</v>
          </cell>
          <cell r="C160">
            <v>1.9910237065783065</v>
          </cell>
          <cell r="D160">
            <v>0.72430885860601169</v>
          </cell>
          <cell r="E160">
            <v>171.18850115394434</v>
          </cell>
          <cell r="F160" t="str">
            <v>EL5374</v>
          </cell>
          <cell r="G160" t="str">
            <v>15</v>
          </cell>
          <cell r="H160">
            <v>51.02</v>
          </cell>
          <cell r="I160">
            <v>7.5814155728780541</v>
          </cell>
        </row>
        <row r="161">
          <cell r="A161" t="str">
            <v>M.Mugo.R.6.0.5_1_A</v>
          </cell>
          <cell r="B161">
            <v>92.896457570285236</v>
          </cell>
          <cell r="C161">
            <v>0.85555296600046515</v>
          </cell>
          <cell r="D161">
            <v>0.72430885860601169</v>
          </cell>
          <cell r="E161">
            <v>92.172148711679228</v>
          </cell>
          <cell r="F161" t="str">
            <v>EL5374</v>
          </cell>
          <cell r="G161" t="str">
            <v>10</v>
          </cell>
          <cell r="H161">
            <v>29.78</v>
          </cell>
          <cell r="I161">
            <v>4.6791365465220913</v>
          </cell>
        </row>
        <row r="162">
          <cell r="A162" t="str">
            <v>M.Mugo.R.6.1_2_A</v>
          </cell>
          <cell r="B162">
            <v>139.45264358465968</v>
          </cell>
          <cell r="C162">
            <v>0.40637967337423209</v>
          </cell>
          <cell r="D162">
            <v>0.72430885860601169</v>
          </cell>
          <cell r="E162">
            <v>138.72833472605367</v>
          </cell>
          <cell r="F162" t="str">
            <v>EL5374</v>
          </cell>
          <cell r="G162" t="str">
            <v>15</v>
          </cell>
          <cell r="H162">
            <v>50.93</v>
          </cell>
          <cell r="I162">
            <v>6.1607784815528044</v>
          </cell>
        </row>
        <row r="163">
          <cell r="A163" t="str">
            <v>M.Mugo.R.7.0.5_1_A</v>
          </cell>
          <cell r="B163">
            <v>144.47795978284799</v>
          </cell>
          <cell r="C163">
            <v>0.98744705372600616</v>
          </cell>
          <cell r="D163">
            <v>0.72430885860601169</v>
          </cell>
          <cell r="E163">
            <v>143.75365092424198</v>
          </cell>
          <cell r="F163" t="str">
            <v>EL5374</v>
          </cell>
          <cell r="G163" t="str">
            <v>15</v>
          </cell>
          <cell r="H163">
            <v>49.4</v>
          </cell>
          <cell r="I163">
            <v>6.5804738767491502</v>
          </cell>
        </row>
        <row r="164">
          <cell r="A164" t="str">
            <v>M.Mugo.R.7.1_2_A</v>
          </cell>
          <cell r="B164">
            <v>136.21943464299034</v>
          </cell>
          <cell r="C164">
            <v>0.69304399680741757</v>
          </cell>
          <cell r="D164">
            <v>0.72430885860601169</v>
          </cell>
          <cell r="E164">
            <v>135.49512578438433</v>
          </cell>
          <cell r="F164" t="str">
            <v>EL5374</v>
          </cell>
          <cell r="G164" t="str">
            <v>15</v>
          </cell>
          <cell r="H164">
            <v>49.68</v>
          </cell>
          <cell r="I164">
            <v>6.1693584530339836</v>
          </cell>
        </row>
        <row r="165">
          <cell r="A165" t="str">
            <v>M.Mugo.R.8.0.5_1_A</v>
          </cell>
          <cell r="B165">
            <v>78.715396640538103</v>
          </cell>
          <cell r="C165">
            <v>0.36361498751386445</v>
          </cell>
          <cell r="D165">
            <v>0.72430885860601169</v>
          </cell>
          <cell r="E165">
            <v>77.991087781932094</v>
          </cell>
          <cell r="F165" t="str">
            <v>EL5374</v>
          </cell>
          <cell r="G165" t="str">
            <v>15</v>
          </cell>
          <cell r="H165">
            <v>50.54</v>
          </cell>
          <cell r="I165">
            <v>3.5043459129642009</v>
          </cell>
        </row>
        <row r="166">
          <cell r="A166" t="str">
            <v>M.Mugo.R.8.1_2_A</v>
          </cell>
          <cell r="B166">
            <v>108.86949617978632</v>
          </cell>
          <cell r="C166">
            <v>0.57242155299399677</v>
          </cell>
          <cell r="D166">
            <v>0.72430885860601169</v>
          </cell>
          <cell r="E166">
            <v>108.14518732118032</v>
          </cell>
          <cell r="F166" t="str">
            <v>EL5374</v>
          </cell>
          <cell r="G166" t="str">
            <v>15</v>
          </cell>
          <cell r="H166">
            <v>49.23</v>
          </cell>
          <cell r="I166">
            <v>4.9757539387470908</v>
          </cell>
        </row>
        <row r="167">
          <cell r="A167" t="str">
            <v>M.Mugo.R.9.0.5_1_A</v>
          </cell>
          <cell r="B167">
            <v>154.81387321130933</v>
          </cell>
          <cell r="C167">
            <v>1.2482420893423565</v>
          </cell>
          <cell r="D167">
            <v>0.72430885860601169</v>
          </cell>
          <cell r="E167">
            <v>154.08956435270332</v>
          </cell>
          <cell r="F167" t="str">
            <v>EL5374</v>
          </cell>
          <cell r="G167" t="str">
            <v>15</v>
          </cell>
          <cell r="H167">
            <v>50.9</v>
          </cell>
          <cell r="I167">
            <v>6.8434423325234972</v>
          </cell>
        </row>
        <row r="168">
          <cell r="A168" t="str">
            <v>M.Mugo.R.9.1_2_A</v>
          </cell>
          <cell r="B168">
            <v>152.08340982960803</v>
          </cell>
          <cell r="C168">
            <v>0.94565192734919223</v>
          </cell>
          <cell r="D168">
            <v>0.72430885860601169</v>
          </cell>
          <cell r="E168">
            <v>151.35910097100202</v>
          </cell>
          <cell r="F168" t="str">
            <v>EL5374</v>
          </cell>
          <cell r="G168" t="str">
            <v>15</v>
          </cell>
          <cell r="H168">
            <v>51.72</v>
          </cell>
          <cell r="I168">
            <v>6.6161576201975647</v>
          </cell>
        </row>
        <row r="169">
          <cell r="A169" t="str">
            <v>std2.2019_15</v>
          </cell>
          <cell r="B169">
            <v>89.311621376506807</v>
          </cell>
          <cell r="C169">
            <v>1.2813731103938231</v>
          </cell>
          <cell r="D169">
            <v>0.72430885860601169</v>
          </cell>
          <cell r="E169">
            <v>88.587312517900799</v>
          </cell>
          <cell r="F169" t="str">
            <v>EL5374</v>
          </cell>
          <cell r="G169" t="e">
            <v>#N/A</v>
          </cell>
          <cell r="H169" t="e">
            <v>#N/A</v>
          </cell>
          <cell r="I169" t="e">
            <v>#N/A</v>
          </cell>
        </row>
        <row r="170">
          <cell r="A170" t="str">
            <v>std3.2019_21</v>
          </cell>
          <cell r="B170">
            <v>131.650856511695</v>
          </cell>
          <cell r="C170">
            <v>0.87554119248608464</v>
          </cell>
          <cell r="D170">
            <v>0.72430885860601169</v>
          </cell>
          <cell r="E170">
            <v>130.92654765308899</v>
          </cell>
          <cell r="F170" t="str">
            <v>EL5374</v>
          </cell>
          <cell r="G170" t="e">
            <v>#N/A</v>
          </cell>
          <cell r="H170" t="e">
            <v>#N/A</v>
          </cell>
          <cell r="I170" t="e">
            <v>#N/A</v>
          </cell>
        </row>
        <row r="171">
          <cell r="A171" t="str">
            <v>Blank</v>
          </cell>
          <cell r="B171">
            <v>3.6949112154339669</v>
          </cell>
          <cell r="C171">
            <v>3.6719973225057573E-2</v>
          </cell>
          <cell r="D171">
            <v>3.6949112154339669</v>
          </cell>
          <cell r="E171">
            <v>0</v>
          </cell>
          <cell r="F171" t="str">
            <v>Hilman_EL5543_NPOC-report</v>
          </cell>
          <cell r="G171">
            <v>15</v>
          </cell>
          <cell r="H171" t="e">
            <v>#N/A</v>
          </cell>
          <cell r="I171" t="e">
            <v>#N/A</v>
          </cell>
        </row>
        <row r="172">
          <cell r="A172" t="str">
            <v>D.Larix.R.16.1_2_A</v>
          </cell>
          <cell r="B172">
            <v>292.84263108155272</v>
          </cell>
          <cell r="C172">
            <v>1.4645018028059453</v>
          </cell>
          <cell r="D172">
            <v>3.6949112154339669</v>
          </cell>
          <cell r="E172">
            <v>289.14771986611873</v>
          </cell>
          <cell r="F172" t="str">
            <v>Hilman_EL5543_NPOC-report</v>
          </cell>
          <cell r="G172" t="str">
            <v>15</v>
          </cell>
          <cell r="H172">
            <v>49.51</v>
          </cell>
          <cell r="I172">
            <v>13.30834013196311</v>
          </cell>
        </row>
        <row r="173">
          <cell r="A173" t="str">
            <v>D.Larix.R.17.0.5_1_A</v>
          </cell>
          <cell r="B173">
            <v>184.2978151474953</v>
          </cell>
          <cell r="C173">
            <v>2.194644651279952</v>
          </cell>
          <cell r="D173">
            <v>3.6949112154339669</v>
          </cell>
          <cell r="E173">
            <v>180.60290393206134</v>
          </cell>
          <cell r="F173" t="str">
            <v>Hilman_EL5543_NPOC-report</v>
          </cell>
          <cell r="G173" t="str">
            <v>15</v>
          </cell>
          <cell r="H173">
            <v>49.77</v>
          </cell>
          <cell r="I173">
            <v>8.3317276287294444</v>
          </cell>
        </row>
        <row r="174">
          <cell r="A174" t="str">
            <v>D.Larix.R.17.1_2_A</v>
          </cell>
          <cell r="B174">
            <v>254.85344699134998</v>
          </cell>
          <cell r="C174">
            <v>2.0889623308915084</v>
          </cell>
          <cell r="D174">
            <v>3.6949112154339669</v>
          </cell>
          <cell r="E174">
            <v>251.15853577591602</v>
          </cell>
          <cell r="F174" t="str">
            <v>Hilman_EL5543_NPOC-report</v>
          </cell>
          <cell r="G174" t="str">
            <v>15</v>
          </cell>
          <cell r="H174">
            <v>50.88</v>
          </cell>
          <cell r="I174">
            <v>11.270052195961823</v>
          </cell>
        </row>
        <row r="175">
          <cell r="A175" t="str">
            <v>D.Larix.R.18.0.5_1_A</v>
          </cell>
          <cell r="B175">
            <v>185.822174029395</v>
          </cell>
          <cell r="C175">
            <v>0.21880200296245789</v>
          </cell>
          <cell r="D175">
            <v>3.6949112154339669</v>
          </cell>
          <cell r="E175">
            <v>182.12726281396104</v>
          </cell>
          <cell r="F175" t="str">
            <v>Hilman_EL5543_NPOC-report</v>
          </cell>
          <cell r="G175" t="str">
            <v>15</v>
          </cell>
          <cell r="H175">
            <v>50.18</v>
          </cell>
          <cell r="I175">
            <v>8.3320026218839924</v>
          </cell>
        </row>
        <row r="176">
          <cell r="A176" t="str">
            <v>D.Larix.R.18.1_2_A</v>
          </cell>
          <cell r="B176">
            <v>209.88768232552533</v>
          </cell>
          <cell r="C176">
            <v>2.0192521582629199</v>
          </cell>
          <cell r="D176">
            <v>3.6949112154339669</v>
          </cell>
          <cell r="E176">
            <v>206.19277111009137</v>
          </cell>
          <cell r="F176" t="str">
            <v>Hilman_EL5543_NPOC-report</v>
          </cell>
          <cell r="G176" t="str">
            <v>15</v>
          </cell>
          <cell r="H176">
            <v>48.98</v>
          </cell>
          <cell r="I176">
            <v>9.6416350598699907</v>
          </cell>
        </row>
        <row r="177">
          <cell r="A177" t="str">
            <v>H.Larix.R.1.0.5_1_A</v>
          </cell>
          <cell r="B177">
            <v>160.28937322087833</v>
          </cell>
          <cell r="C177">
            <v>1.5432604867293647</v>
          </cell>
          <cell r="D177">
            <v>3.6949112154339669</v>
          </cell>
          <cell r="E177">
            <v>156.59446200544437</v>
          </cell>
          <cell r="F177" t="str">
            <v>Hilman_EL5543_NPOC-report</v>
          </cell>
          <cell r="G177" t="str">
            <v>15</v>
          </cell>
          <cell r="H177">
            <v>49.15</v>
          </cell>
          <cell r="I177">
            <v>7.337763779185682</v>
          </cell>
        </row>
        <row r="178">
          <cell r="A178" t="str">
            <v>H.Larix.R.1.0.5_A</v>
          </cell>
          <cell r="B178">
            <v>89.084889240440702</v>
          </cell>
          <cell r="C178">
            <v>0.62108263856333779</v>
          </cell>
          <cell r="D178">
            <v>3.6949112154339669</v>
          </cell>
          <cell r="E178">
            <v>85.389978025006741</v>
          </cell>
          <cell r="F178" t="str">
            <v>Hilman_EL5543_NPOC-report</v>
          </cell>
          <cell r="G178" t="str">
            <v>15</v>
          </cell>
          <cell r="H178">
            <v>49.22</v>
          </cell>
          <cell r="I178">
            <v>4.0723486548352614</v>
          </cell>
        </row>
        <row r="179">
          <cell r="A179" t="str">
            <v>H.Larix.R.1.1_2_A</v>
          </cell>
          <cell r="B179">
            <v>227.43663370168099</v>
          </cell>
          <cell r="C179">
            <v>2.0542148437003798</v>
          </cell>
          <cell r="D179">
            <v>3.6949112154339669</v>
          </cell>
          <cell r="E179">
            <v>223.74172248624703</v>
          </cell>
          <cell r="F179" t="str">
            <v>Hilman_EL5543_NPOC-report</v>
          </cell>
          <cell r="G179" t="str">
            <v>15</v>
          </cell>
          <cell r="H179">
            <v>48.94</v>
          </cell>
          <cell r="I179">
            <v>10.456322554736049</v>
          </cell>
        </row>
        <row r="180">
          <cell r="A180" t="str">
            <v>H.Larix.R.3.0.5_1_A</v>
          </cell>
          <cell r="B180">
            <v>160.224543894975</v>
          </cell>
          <cell r="C180">
            <v>0.54097305114443106</v>
          </cell>
          <cell r="D180">
            <v>3.6949112154339669</v>
          </cell>
          <cell r="E180">
            <v>156.52963267954104</v>
          </cell>
          <cell r="F180" t="str">
            <v>Hilman_EL5543_NPOC-report</v>
          </cell>
          <cell r="G180" t="str">
            <v>15</v>
          </cell>
          <cell r="H180">
            <v>47.66</v>
          </cell>
          <cell r="I180">
            <v>7.564104569108137</v>
          </cell>
        </row>
        <row r="181">
          <cell r="A181" t="str">
            <v>H.Larix.R.3.1_2_A</v>
          </cell>
          <cell r="B181">
            <v>252.905209767858</v>
          </cell>
          <cell r="C181">
            <v>1.1549555493321799</v>
          </cell>
          <cell r="D181">
            <v>3.6949112154339669</v>
          </cell>
          <cell r="E181">
            <v>249.21029855242404</v>
          </cell>
          <cell r="F181" t="str">
            <v>Hilman_EL5543_NPOC-report</v>
          </cell>
          <cell r="G181" t="str">
            <v>15</v>
          </cell>
          <cell r="H181">
            <v>51.76</v>
          </cell>
          <cell r="I181">
            <v>10.993754288595063</v>
          </cell>
        </row>
        <row r="182">
          <cell r="A182" t="str">
            <v>L.Larix.R.11.1_2_A</v>
          </cell>
          <cell r="B182">
            <v>227.69734860828532</v>
          </cell>
          <cell r="C182">
            <v>4.8159533222226951</v>
          </cell>
          <cell r="D182">
            <v>3.6949112154339669</v>
          </cell>
          <cell r="E182">
            <v>224.00243739285136</v>
          </cell>
          <cell r="F182" t="str">
            <v>Hilman_EL5543_NPOC-report</v>
          </cell>
          <cell r="G182" t="str">
            <v>15</v>
          </cell>
          <cell r="H182">
            <v>50.92</v>
          </cell>
          <cell r="I182">
            <v>10.061253620751019</v>
          </cell>
        </row>
        <row r="183">
          <cell r="A183" t="str">
            <v>L.Larix.R.12.1_2_A</v>
          </cell>
          <cell r="B183">
            <v>184.33002347377831</v>
          </cell>
          <cell r="C183">
            <v>2.0845931190339995</v>
          </cell>
          <cell r="D183">
            <v>3.6949112154339669</v>
          </cell>
          <cell r="E183">
            <v>180.63511225834435</v>
          </cell>
          <cell r="F183" t="str">
            <v>Hilman_EL5543_NPOC-report</v>
          </cell>
          <cell r="G183" t="str">
            <v>15</v>
          </cell>
          <cell r="H183">
            <v>49.95</v>
          </cell>
          <cell r="I183">
            <v>8.303154210530554</v>
          </cell>
        </row>
        <row r="184">
          <cell r="A184" t="str">
            <v>L.Larix.R.13.0.5_1_A</v>
          </cell>
          <cell r="B184">
            <v>91.940503773859533</v>
          </cell>
          <cell r="C184">
            <v>0.67607048787126522</v>
          </cell>
          <cell r="D184">
            <v>3.6949112154339669</v>
          </cell>
          <cell r="E184">
            <v>88.245592558425571</v>
          </cell>
          <cell r="F184" t="str">
            <v>Hilman_EL5543_NPOC-report</v>
          </cell>
          <cell r="G184" t="str">
            <v>15</v>
          </cell>
          <cell r="H184">
            <v>49.84</v>
          </cell>
          <cell r="I184">
            <v>4.1506046045582652</v>
          </cell>
        </row>
        <row r="185">
          <cell r="A185" t="str">
            <v>L.Larix.R.13.0.5_A</v>
          </cell>
          <cell r="B185">
            <v>60.319773564616973</v>
          </cell>
          <cell r="C185">
            <v>1.4583682175549326</v>
          </cell>
          <cell r="D185">
            <v>3.6949112154339669</v>
          </cell>
          <cell r="E185">
            <v>56.624862349183005</v>
          </cell>
          <cell r="F185" t="str">
            <v>Hilman_EL5543_NPOC-report</v>
          </cell>
          <cell r="G185" t="str">
            <v>15</v>
          </cell>
          <cell r="H185">
            <v>47.89</v>
          </cell>
          <cell r="I185">
            <v>2.8339839323530636</v>
          </cell>
        </row>
        <row r="186">
          <cell r="A186" t="str">
            <v>L.Larix.R.13.1_2_A</v>
          </cell>
          <cell r="B186">
            <v>192.64762720674435</v>
          </cell>
          <cell r="C186">
            <v>0.31395122706098544</v>
          </cell>
          <cell r="D186">
            <v>3.6949112154339669</v>
          </cell>
          <cell r="E186">
            <v>188.95271599131038</v>
          </cell>
          <cell r="F186" t="str">
            <v>Hilman_EL5543_NPOC-report</v>
          </cell>
          <cell r="G186" t="str">
            <v>15</v>
          </cell>
          <cell r="H186">
            <v>49.41</v>
          </cell>
          <cell r="I186">
            <v>8.7726606196149532</v>
          </cell>
        </row>
        <row r="187">
          <cell r="A187" t="str">
            <v>L.Larix.R.14.0.5_1_A</v>
          </cell>
          <cell r="B187">
            <v>164.24347213934166</v>
          </cell>
          <cell r="C187">
            <v>0.43331962422105069</v>
          </cell>
          <cell r="D187">
            <v>3.6949112154339669</v>
          </cell>
          <cell r="E187">
            <v>160.5485609239077</v>
          </cell>
          <cell r="F187" t="str">
            <v>Hilman_EL5543_NPOC-report</v>
          </cell>
          <cell r="G187" t="str">
            <v>15</v>
          </cell>
          <cell r="H187">
            <v>49.28</v>
          </cell>
          <cell r="I187">
            <v>7.4989409966217266</v>
          </cell>
        </row>
        <row r="188">
          <cell r="A188" t="str">
            <v>L.Larix.R.14.0.5_A</v>
          </cell>
          <cell r="B188">
            <v>140.90815896209301</v>
          </cell>
          <cell r="C188">
            <v>0.35741937523495187</v>
          </cell>
          <cell r="D188">
            <v>3.6949112154339669</v>
          </cell>
          <cell r="E188">
            <v>137.21324774665905</v>
          </cell>
          <cell r="F188" t="str">
            <v>Hilman_EL5543_NPOC-report</v>
          </cell>
          <cell r="G188" t="str">
            <v>15</v>
          </cell>
          <cell r="H188">
            <v>48.68</v>
          </cell>
          <cell r="I188">
            <v>6.5128052108609138</v>
          </cell>
        </row>
        <row r="189">
          <cell r="A189" t="str">
            <v>L.Larix.R.14.1_2_A</v>
          </cell>
          <cell r="B189">
            <v>184.46318272540668</v>
          </cell>
          <cell r="C189">
            <v>0.87572415024165273</v>
          </cell>
          <cell r="D189">
            <v>3.6949112154339669</v>
          </cell>
          <cell r="E189">
            <v>180.76827150997272</v>
          </cell>
          <cell r="F189" t="str">
            <v>Hilman_EL5543_NPOC-report</v>
          </cell>
          <cell r="G189" t="str">
            <v>15</v>
          </cell>
          <cell r="H189">
            <v>53.37</v>
          </cell>
          <cell r="I189">
            <v>7.7766940440727952</v>
          </cell>
        </row>
        <row r="190">
          <cell r="A190" t="str">
            <v>L.Larix.R.15.1_2_A</v>
          </cell>
          <cell r="B190">
            <v>199.73000510064935</v>
          </cell>
          <cell r="C190">
            <v>1.3745925365775202</v>
          </cell>
          <cell r="D190">
            <v>3.6949112154339669</v>
          </cell>
          <cell r="E190">
            <v>196.03509388521539</v>
          </cell>
          <cell r="F190" t="str">
            <v>Hilman_EL5543_NPOC-report</v>
          </cell>
          <cell r="G190" t="str">
            <v>15</v>
          </cell>
          <cell r="H190">
            <v>49.89</v>
          </cell>
          <cell r="I190">
            <v>9.0076670971429351</v>
          </cell>
        </row>
        <row r="191">
          <cell r="A191" t="str">
            <v>M.Larix.R.10.1_2_A</v>
          </cell>
          <cell r="B191">
            <v>152.81280520641633</v>
          </cell>
          <cell r="C191">
            <v>5.0582441188223815</v>
          </cell>
          <cell r="D191">
            <v>3.6949112154339669</v>
          </cell>
          <cell r="E191">
            <v>149.11789399098237</v>
          </cell>
          <cell r="F191" t="str">
            <v>Hilman_EL5543_NPOC-report</v>
          </cell>
          <cell r="G191" t="str">
            <v>15</v>
          </cell>
          <cell r="H191">
            <v>49.99</v>
          </cell>
          <cell r="I191">
            <v>6.8779518246536657</v>
          </cell>
        </row>
        <row r="192">
          <cell r="A192" t="str">
            <v>M.Larix.R.7.1_2_A</v>
          </cell>
          <cell r="B192">
            <v>184.06626437591032</v>
          </cell>
          <cell r="C192">
            <v>0.76218543758170332</v>
          </cell>
          <cell r="D192">
            <v>3.6949112154339669</v>
          </cell>
          <cell r="E192">
            <v>180.37135316047636</v>
          </cell>
          <cell r="F192" t="str">
            <v>Hilman_EL5543_NPOC-report</v>
          </cell>
          <cell r="G192" t="str">
            <v>15</v>
          </cell>
          <cell r="H192">
            <v>50.19</v>
          </cell>
          <cell r="I192">
            <v>8.2516257191830693</v>
          </cell>
        </row>
        <row r="193">
          <cell r="A193" t="str">
            <v>M.Larix.R.8.1_2_A</v>
          </cell>
          <cell r="B193">
            <v>260.46328417761669</v>
          </cell>
          <cell r="C193">
            <v>2.3330007089172748</v>
          </cell>
          <cell r="D193">
            <v>3.6949112154339669</v>
          </cell>
          <cell r="E193">
            <v>256.7683729621827</v>
          </cell>
          <cell r="F193" t="str">
            <v>Hilman_EL5543_NPOC-report</v>
          </cell>
          <cell r="G193" t="str">
            <v>15</v>
          </cell>
          <cell r="H193">
            <v>50.34</v>
          </cell>
          <cell r="I193">
            <v>11.641684334518029</v>
          </cell>
        </row>
        <row r="194">
          <cell r="A194" t="str">
            <v>M.Larix.R.9.1_2_A</v>
          </cell>
          <cell r="B194">
            <v>265.64781882270569</v>
          </cell>
          <cell r="C194">
            <v>0.25700478753732781</v>
          </cell>
          <cell r="D194">
            <v>3.6949112154339669</v>
          </cell>
          <cell r="E194">
            <v>261.9529076072717</v>
          </cell>
          <cell r="F194" t="str">
            <v>Hilman_EL5543_NPOC-report</v>
          </cell>
          <cell r="G194" t="str">
            <v>15</v>
          </cell>
          <cell r="H194">
            <v>49.77</v>
          </cell>
          <cell r="I194">
            <v>12.009395064317616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2">
          <cell r="C12" t="str">
            <v>H.Mugo.R.1.1_2</v>
          </cell>
          <cell r="D12">
            <v>0</v>
          </cell>
          <cell r="E12" t="str">
            <v>mit Dil (1:16)</v>
          </cell>
          <cell r="F12" t="str">
            <v>Roots_1-2mm_Stilberg</v>
          </cell>
          <cell r="G12" t="str">
            <v>M.Mugo.1</v>
          </cell>
          <cell r="H12">
            <v>285836</v>
          </cell>
          <cell r="I12">
            <v>0.97799999999999998</v>
          </cell>
          <cell r="J12">
            <v>69.025999999999996</v>
          </cell>
          <cell r="K12">
            <v>-27.018999999999998</v>
          </cell>
          <cell r="L12">
            <v>0.189</v>
          </cell>
          <cell r="M12">
            <v>-25</v>
          </cell>
          <cell r="N12">
            <v>-27.024543399625198</v>
          </cell>
          <cell r="O12">
            <v>1.2745919999999999E-2</v>
          </cell>
          <cell r="P12">
            <v>-27.011797479625198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-27.159658076431857</v>
          </cell>
          <cell r="V12">
            <v>0</v>
          </cell>
          <cell r="W12">
            <v>0</v>
          </cell>
          <cell r="X12">
            <v>48.552056999999998</v>
          </cell>
          <cell r="Y12">
            <v>0</v>
          </cell>
          <cell r="Z12">
            <v>0.96823689601120433</v>
          </cell>
          <cell r="AA12">
            <v>47.009892964639064</v>
          </cell>
        </row>
        <row r="13">
          <cell r="C13" t="str">
            <v>H.Mugo.R.2.1_2</v>
          </cell>
          <cell r="D13">
            <v>0</v>
          </cell>
          <cell r="E13" t="str">
            <v>mit Dil (1:16)</v>
          </cell>
          <cell r="F13" t="str">
            <v>Roots_1-2mm_Stilberg</v>
          </cell>
          <cell r="G13" t="str">
            <v>M.Mugo.2</v>
          </cell>
          <cell r="H13">
            <v>285837</v>
          </cell>
          <cell r="I13">
            <v>0.95099999999999996</v>
          </cell>
          <cell r="J13">
            <v>69.748999999999995</v>
          </cell>
          <cell r="K13">
            <v>-27.146999999999998</v>
          </cell>
          <cell r="L13">
            <v>0.189</v>
          </cell>
          <cell r="M13">
            <v>-25</v>
          </cell>
          <cell r="N13">
            <v>-27.152833568142608</v>
          </cell>
          <cell r="O13">
            <v>1.1996159999999999E-2</v>
          </cell>
          <cell r="P13">
            <v>-27.140837408142609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-27.288698004949268</v>
          </cell>
          <cell r="V13">
            <v>0</v>
          </cell>
          <cell r="W13">
            <v>0</v>
          </cell>
          <cell r="X13">
            <v>50.452868899999999</v>
          </cell>
          <cell r="Y13">
            <v>0</v>
          </cell>
          <cell r="Z13">
            <v>0.96823689601120433</v>
          </cell>
          <cell r="AA13">
            <v>48.850329178596226</v>
          </cell>
        </row>
        <row r="14">
          <cell r="C14" t="str">
            <v>H.Mugo.R.3.1_2</v>
          </cell>
          <cell r="D14">
            <v>0</v>
          </cell>
          <cell r="E14" t="str">
            <v>mit Dil (1:16)</v>
          </cell>
          <cell r="F14" t="str">
            <v>Roots_1-2mm_Stilberg</v>
          </cell>
          <cell r="G14" t="str">
            <v>M.Mugo.3</v>
          </cell>
          <cell r="H14">
            <v>285838</v>
          </cell>
          <cell r="I14">
            <v>0.96299999999999997</v>
          </cell>
          <cell r="J14">
            <v>71.497</v>
          </cell>
          <cell r="K14">
            <v>-28.446000000000002</v>
          </cell>
          <cell r="L14">
            <v>0.189</v>
          </cell>
          <cell r="M14">
            <v>-25</v>
          </cell>
          <cell r="N14">
            <v>-28.455133533404386</v>
          </cell>
          <cell r="O14">
            <v>1.6432240000000001E-2</v>
          </cell>
          <cell r="P14">
            <v>-28.438701293404385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-28.586561890211044</v>
          </cell>
          <cell r="V14">
            <v>0</v>
          </cell>
          <cell r="W14">
            <v>0</v>
          </cell>
          <cell r="X14">
            <v>51.072438300000002</v>
          </cell>
          <cell r="Y14">
            <v>0</v>
          </cell>
          <cell r="Z14">
            <v>0.96823689601120433</v>
          </cell>
          <cell r="AA14">
            <v>49.450219131315748</v>
          </cell>
        </row>
        <row r="15">
          <cell r="C15" t="str">
            <v>H.Mugo.R.4.1_2</v>
          </cell>
          <cell r="D15">
            <v>0</v>
          </cell>
          <cell r="E15" t="str">
            <v>mit Dil (1:16)</v>
          </cell>
          <cell r="F15" t="str">
            <v>Roots_1-2mm_Stilberg</v>
          </cell>
          <cell r="G15" t="str">
            <v>M.Mugo.4</v>
          </cell>
          <cell r="H15">
            <v>285839</v>
          </cell>
          <cell r="I15">
            <v>0.9</v>
          </cell>
          <cell r="J15">
            <v>64.524000000000001</v>
          </cell>
          <cell r="K15">
            <v>-26.798999999999999</v>
          </cell>
          <cell r="L15">
            <v>0.189</v>
          </cell>
          <cell r="M15">
            <v>-25</v>
          </cell>
          <cell r="N15">
            <v>-26.804285008160409</v>
          </cell>
          <cell r="O15">
            <v>-3.6238399999999997E-3</v>
          </cell>
          <cell r="P15">
            <v>-26.807908848160409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-26.955769444967068</v>
          </cell>
          <cell r="V15">
            <v>0</v>
          </cell>
          <cell r="W15">
            <v>0</v>
          </cell>
          <cell r="X15">
            <v>49.319088800000003</v>
          </cell>
          <cell r="Y15">
            <v>0</v>
          </cell>
          <cell r="Z15">
            <v>0.96823689601120433</v>
          </cell>
          <cell r="AA15">
            <v>47.752561453812952</v>
          </cell>
        </row>
        <row r="16">
          <cell r="C16" t="str">
            <v>.</v>
          </cell>
          <cell r="D16">
            <v>0</v>
          </cell>
          <cell r="E16" t="str">
            <v>mit Dil (1:16)</v>
          </cell>
          <cell r="F16" t="str">
            <v/>
          </cell>
          <cell r="G16" t="str">
            <v>ali-j3</v>
          </cell>
          <cell r="H16">
            <v>285840</v>
          </cell>
          <cell r="I16">
            <v>0.54</v>
          </cell>
          <cell r="J16">
            <v>56.881999999999998</v>
          </cell>
          <cell r="K16">
            <v>-29.936</v>
          </cell>
          <cell r="L16">
            <v>0.189</v>
          </cell>
          <cell r="M16">
            <v>-25</v>
          </cell>
          <cell r="N16">
            <v>-29.952455364859862</v>
          </cell>
          <cell r="O16">
            <v>-1.9431279999999999E-2</v>
          </cell>
          <cell r="P16">
            <v>-29.971886644859861</v>
          </cell>
          <cell r="Q16" t="str">
            <v>*</v>
          </cell>
          <cell r="R16">
            <v>0</v>
          </cell>
          <cell r="S16">
            <v>0</v>
          </cell>
          <cell r="T16">
            <v>0</v>
          </cell>
          <cell r="U16">
            <v>-30.11974724166652</v>
          </cell>
          <cell r="V16">
            <v>0</v>
          </cell>
          <cell r="W16">
            <v>0</v>
          </cell>
          <cell r="X16">
            <v>72.460860699999998</v>
          </cell>
          <cell r="Y16" t="str">
            <v>*</v>
          </cell>
          <cell r="Z16">
            <v>0.96823689601120433</v>
          </cell>
          <cell r="AA16">
            <v>70.159278846468254</v>
          </cell>
        </row>
        <row r="17">
          <cell r="C17" t="str">
            <v>.</v>
          </cell>
          <cell r="E17" t="str">
            <v>mit Dil (1:16)</v>
          </cell>
          <cell r="F17" t="str">
            <v/>
          </cell>
          <cell r="G17" t="str">
            <v>bl</v>
          </cell>
          <cell r="H17">
            <v>285841</v>
          </cell>
          <cell r="I17">
            <v>0</v>
          </cell>
          <cell r="J17">
            <v>0.191</v>
          </cell>
          <cell r="K17">
            <v>-29.39</v>
          </cell>
          <cell r="L17">
            <v>0.189</v>
          </cell>
          <cell r="M17">
            <v>-25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C18" t="str">
            <v>.</v>
          </cell>
          <cell r="E18" t="str">
            <v>mit Dil (1:16)</v>
          </cell>
          <cell r="F18" t="str">
            <v/>
          </cell>
          <cell r="G18" t="str">
            <v>bl</v>
          </cell>
          <cell r="H18">
            <v>285842</v>
          </cell>
          <cell r="I18">
            <v>0</v>
          </cell>
          <cell r="J18">
            <v>0.187</v>
          </cell>
          <cell r="K18">
            <v>-32.11</v>
          </cell>
          <cell r="L18">
            <v>0.189</v>
          </cell>
          <cell r="M18">
            <v>-25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C19" t="str">
            <v>.</v>
          </cell>
          <cell r="D19">
            <v>0</v>
          </cell>
          <cell r="E19" t="str">
            <v>mit Dil (1:16)</v>
          </cell>
          <cell r="F19" t="str">
            <v/>
          </cell>
          <cell r="G19" t="str">
            <v>ali-j3</v>
          </cell>
          <cell r="H19">
            <v>285843</v>
          </cell>
          <cell r="I19">
            <v>0.57599999999999996</v>
          </cell>
          <cell r="J19">
            <v>61.082999999999998</v>
          </cell>
          <cell r="K19">
            <v>-29.814</v>
          </cell>
          <cell r="L19">
            <v>0.189</v>
          </cell>
          <cell r="M19">
            <v>-25</v>
          </cell>
          <cell r="N19">
            <v>-29.828941472066212</v>
          </cell>
          <cell r="O19">
            <v>-1.1433839999999999E-2</v>
          </cell>
          <cell r="P19">
            <v>-29.840375312066211</v>
          </cell>
          <cell r="Q19" t="str">
            <v>*</v>
          </cell>
          <cell r="R19">
            <v>0</v>
          </cell>
          <cell r="S19">
            <v>0</v>
          </cell>
          <cell r="T19">
            <v>0</v>
          </cell>
          <cell r="U19">
            <v>-29.98823590887287</v>
          </cell>
          <cell r="V19">
            <v>0</v>
          </cell>
          <cell r="W19">
            <v>0</v>
          </cell>
          <cell r="X19">
            <v>72.948188299999998</v>
          </cell>
          <cell r="Y19" t="str">
            <v>*</v>
          </cell>
          <cell r="Z19">
            <v>0.96823689601120433</v>
          </cell>
          <cell r="AA19">
            <v>70.631127409232846</v>
          </cell>
        </row>
        <row r="20">
          <cell r="C20" t="str">
            <v>.</v>
          </cell>
          <cell r="D20">
            <v>0</v>
          </cell>
          <cell r="E20" t="str">
            <v>mit Dil (1:16)</v>
          </cell>
          <cell r="F20" t="str">
            <v/>
          </cell>
          <cell r="G20" t="str">
            <v>ali-j3</v>
          </cell>
          <cell r="H20">
            <v>285844</v>
          </cell>
          <cell r="I20">
            <v>0.58499999999999996</v>
          </cell>
          <cell r="J20">
            <v>62.743000000000002</v>
          </cell>
          <cell r="K20">
            <v>-29.808</v>
          </cell>
          <cell r="L20">
            <v>0.189</v>
          </cell>
          <cell r="M20">
            <v>-25</v>
          </cell>
          <cell r="N20">
            <v>-29.822526840809541</v>
          </cell>
          <cell r="O20">
            <v>-7.0602399999999997E-3</v>
          </cell>
          <cell r="P20">
            <v>-29.829587080809542</v>
          </cell>
          <cell r="Q20" t="str">
            <v>*</v>
          </cell>
          <cell r="R20">
            <v>0</v>
          </cell>
          <cell r="S20">
            <v>0</v>
          </cell>
          <cell r="T20">
            <v>0</v>
          </cell>
          <cell r="U20">
            <v>-29.977447677616201</v>
          </cell>
          <cell r="V20">
            <v>0</v>
          </cell>
          <cell r="W20">
            <v>0</v>
          </cell>
          <cell r="X20">
            <v>73.777994500000005</v>
          </cell>
          <cell r="Y20" t="str">
            <v>*</v>
          </cell>
          <cell r="Z20">
            <v>0.96823689601120433</v>
          </cell>
          <cell r="AA20">
            <v>71.434576388611717</v>
          </cell>
        </row>
        <row r="21">
          <cell r="C21" t="str">
            <v>H.Mugo.R.5.1_2</v>
          </cell>
          <cell r="D21">
            <v>0</v>
          </cell>
          <cell r="E21" t="str">
            <v>mit Dil (1:16)</v>
          </cell>
          <cell r="F21" t="str">
            <v>Roots_1-2mm_Stilberg</v>
          </cell>
          <cell r="G21" t="str">
            <v>M.Mugo.5</v>
          </cell>
          <cell r="H21">
            <v>285845</v>
          </cell>
          <cell r="I21">
            <v>0.95699999999999996</v>
          </cell>
          <cell r="J21">
            <v>69.823999999999998</v>
          </cell>
          <cell r="K21">
            <v>-26.922999999999998</v>
          </cell>
          <cell r="L21">
            <v>0.189</v>
          </cell>
          <cell r="M21">
            <v>-25</v>
          </cell>
          <cell r="N21">
            <v>-26.928219314999637</v>
          </cell>
          <cell r="O21">
            <v>8.8721600000000005E-3</v>
          </cell>
          <cell r="P21">
            <v>-26.919347154999638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-27.067207751806297</v>
          </cell>
          <cell r="V21">
            <v>0</v>
          </cell>
          <cell r="W21">
            <v>0</v>
          </cell>
          <cell r="X21">
            <v>50.190702299999998</v>
          </cell>
          <cell r="Y21">
            <v>0</v>
          </cell>
          <cell r="Z21">
            <v>0.96823689601120433</v>
          </cell>
          <cell r="AA21">
            <v>48.596489803574414</v>
          </cell>
        </row>
        <row r="22">
          <cell r="C22" t="str">
            <v>M.Mugo.R.6.1_2</v>
          </cell>
          <cell r="D22">
            <v>0</v>
          </cell>
          <cell r="E22" t="str">
            <v>mit Dil (1:16)</v>
          </cell>
          <cell r="F22" t="str">
            <v>Roots_1-2mm_Stilberg</v>
          </cell>
          <cell r="G22" t="str">
            <v>M.Mugo.6</v>
          </cell>
          <cell r="H22">
            <v>285846</v>
          </cell>
          <cell r="I22">
            <v>0.84699999999999998</v>
          </cell>
          <cell r="J22">
            <v>63.084000000000003</v>
          </cell>
          <cell r="K22">
            <v>-27.024000000000001</v>
          </cell>
          <cell r="L22">
            <v>0.189</v>
          </cell>
          <cell r="M22">
            <v>-25</v>
          </cell>
          <cell r="N22">
            <v>-27.030082136894826</v>
          </cell>
          <cell r="O22">
            <v>-7.2476799999999994E-3</v>
          </cell>
          <cell r="P22">
            <v>-27.037329816894825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-27.185190413701484</v>
          </cell>
          <cell r="V22">
            <v>0</v>
          </cell>
          <cell r="W22">
            <v>0</v>
          </cell>
          <cell r="X22">
            <v>51.235126200000003</v>
          </cell>
          <cell r="Y22">
            <v>0</v>
          </cell>
          <cell r="Z22">
            <v>0.96823689601120433</v>
          </cell>
          <cell r="AA22">
            <v>49.607739558630335</v>
          </cell>
        </row>
        <row r="23">
          <cell r="C23" t="str">
            <v>M.Mugo.R.7.1_2</v>
          </cell>
          <cell r="D23">
            <v>0</v>
          </cell>
          <cell r="E23" t="str">
            <v>mit Dil (1:16)</v>
          </cell>
          <cell r="F23" t="str">
            <v>Roots_1-2mm_Stilberg</v>
          </cell>
          <cell r="G23" t="str">
            <v>M.Mugo.7</v>
          </cell>
          <cell r="H23">
            <v>285847</v>
          </cell>
          <cell r="I23">
            <v>0.94599999999999995</v>
          </cell>
          <cell r="J23">
            <v>70.447999999999993</v>
          </cell>
          <cell r="K23">
            <v>-26.556999999999999</v>
          </cell>
          <cell r="L23">
            <v>0.189</v>
          </cell>
          <cell r="M23">
            <v>-25</v>
          </cell>
          <cell r="N23">
            <v>-26.561188402909234</v>
          </cell>
          <cell r="O23">
            <v>8.6847199999999999E-3</v>
          </cell>
          <cell r="P23">
            <v>-26.552503682909233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-26.700364279715892</v>
          </cell>
          <cell r="V23">
            <v>0</v>
          </cell>
          <cell r="W23">
            <v>0</v>
          </cell>
          <cell r="X23">
            <v>51.228253199999997</v>
          </cell>
          <cell r="Y23">
            <v>0</v>
          </cell>
          <cell r="Z23">
            <v>0.96823689601120433</v>
          </cell>
          <cell r="AA23">
            <v>49.60108486644404</v>
          </cell>
        </row>
        <row r="24">
          <cell r="C24" t="str">
            <v>M.Mugo.R.8.1_2</v>
          </cell>
          <cell r="D24">
            <v>0</v>
          </cell>
          <cell r="E24" t="str">
            <v>mit Dil (1:16)</v>
          </cell>
          <cell r="F24" t="str">
            <v>Roots_1-2mm_Stilberg</v>
          </cell>
          <cell r="G24" t="str">
            <v>M.Mugo.8</v>
          </cell>
          <cell r="H24">
            <v>285848</v>
          </cell>
          <cell r="I24">
            <v>0.95499999999999996</v>
          </cell>
          <cell r="J24">
            <v>71.418999999999997</v>
          </cell>
          <cell r="K24">
            <v>-28.209</v>
          </cell>
          <cell r="L24">
            <v>0.189</v>
          </cell>
          <cell r="M24">
            <v>-25</v>
          </cell>
          <cell r="N24">
            <v>-28.217514684823808</v>
          </cell>
          <cell r="O24">
            <v>1.055912E-2</v>
          </cell>
          <cell r="P24">
            <v>-28.206955564823808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-28.354816161630467</v>
          </cell>
          <cell r="V24">
            <v>0</v>
          </cell>
          <cell r="W24">
            <v>0</v>
          </cell>
          <cell r="X24">
            <v>51.443634799999998</v>
          </cell>
          <cell r="Y24">
            <v>0</v>
          </cell>
          <cell r="Z24">
            <v>0.96823689601120433</v>
          </cell>
          <cell r="AA24">
            <v>49.809625278285971</v>
          </cell>
        </row>
        <row r="25">
          <cell r="C25" t="str">
            <v>M.Mugo.R.9.1_2</v>
          </cell>
          <cell r="D25">
            <v>0</v>
          </cell>
          <cell r="E25" t="str">
            <v>mit Dil (1:16)</v>
          </cell>
          <cell r="F25" t="str">
            <v>Roots_1-2mm_Stilberg</v>
          </cell>
          <cell r="G25" t="str">
            <v>M.Mugo.9</v>
          </cell>
          <cell r="H25">
            <v>285849</v>
          </cell>
          <cell r="I25">
            <v>0.86899999999999999</v>
          </cell>
          <cell r="J25">
            <v>63.698999999999998</v>
          </cell>
          <cell r="K25">
            <v>-27.234000000000002</v>
          </cell>
          <cell r="L25">
            <v>0.189</v>
          </cell>
          <cell r="M25">
            <v>-25</v>
          </cell>
          <cell r="N25">
            <v>-27.24064818138876</v>
          </cell>
          <cell r="O25">
            <v>-7.1852000000000001E-3</v>
          </cell>
          <cell r="P25">
            <v>-27.247833381388759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-27.395693978195418</v>
          </cell>
          <cell r="V25">
            <v>0</v>
          </cell>
          <cell r="W25">
            <v>0</v>
          </cell>
          <cell r="X25">
            <v>50.4240967</v>
          </cell>
          <cell r="Y25">
            <v>0</v>
          </cell>
          <cell r="Z25">
            <v>0.96823689601120433</v>
          </cell>
          <cell r="AA25">
            <v>48.822470872976808</v>
          </cell>
        </row>
        <row r="26">
          <cell r="C26" t="str">
            <v>M.Mugo.R.10.1_2</v>
          </cell>
          <cell r="D26">
            <v>0</v>
          </cell>
          <cell r="E26" t="str">
            <v>mit Dil (1:16)</v>
          </cell>
          <cell r="F26" t="str">
            <v>Roots_1-2mm_Stilberg</v>
          </cell>
          <cell r="G26" t="str">
            <v>M.Mugo.10</v>
          </cell>
          <cell r="H26">
            <v>285850</v>
          </cell>
          <cell r="I26">
            <v>0.96499999999999997</v>
          </cell>
          <cell r="J26">
            <v>66.972999999999999</v>
          </cell>
          <cell r="K26">
            <v>-26.719000000000001</v>
          </cell>
          <cell r="L26">
            <v>0.189</v>
          </cell>
          <cell r="M26">
            <v>-25</v>
          </cell>
          <cell r="N26">
            <v>-26.723864802946814</v>
          </cell>
          <cell r="O26">
            <v>-6.2480000000000001E-4</v>
          </cell>
          <cell r="P26">
            <v>-26.724489602946814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-26.872350199753473</v>
          </cell>
          <cell r="V26">
            <v>0</v>
          </cell>
          <cell r="W26">
            <v>0</v>
          </cell>
          <cell r="X26">
            <v>47.742284599999998</v>
          </cell>
          <cell r="Y26">
            <v>0</v>
          </cell>
          <cell r="Z26">
            <v>0.96823689601120433</v>
          </cell>
          <cell r="AA26">
            <v>46.22584144958752</v>
          </cell>
        </row>
        <row r="27">
          <cell r="C27" t="str">
            <v>L.Mugo.R.11.1_2</v>
          </cell>
          <cell r="D27">
            <v>0</v>
          </cell>
          <cell r="E27" t="str">
            <v>mit Dil (1:16)</v>
          </cell>
          <cell r="F27" t="str">
            <v>Roots_1-2mm_Stilberg</v>
          </cell>
          <cell r="G27" t="str">
            <v>M.Mugo.11</v>
          </cell>
          <cell r="H27">
            <v>285851</v>
          </cell>
          <cell r="I27">
            <v>0.871</v>
          </cell>
          <cell r="J27">
            <v>64.548000000000002</v>
          </cell>
          <cell r="K27">
            <v>-28.417999999999999</v>
          </cell>
          <cell r="L27">
            <v>0.189</v>
          </cell>
          <cell r="M27">
            <v>-25</v>
          </cell>
          <cell r="N27">
            <v>-28.428037477275904</v>
          </cell>
          <cell r="O27">
            <v>-6.5604000000000001E-3</v>
          </cell>
          <cell r="P27">
            <v>-28.434597877275905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-28.582458474082564</v>
          </cell>
          <cell r="V27">
            <v>0</v>
          </cell>
          <cell r="W27">
            <v>0</v>
          </cell>
          <cell r="X27">
            <v>50.978287999999999</v>
          </cell>
          <cell r="Y27">
            <v>0</v>
          </cell>
          <cell r="Z27">
            <v>0.96823689601120433</v>
          </cell>
          <cell r="AA27">
            <v>49.359059337085228</v>
          </cell>
        </row>
        <row r="28">
          <cell r="C28" t="str">
            <v>.</v>
          </cell>
          <cell r="D28">
            <v>0</v>
          </cell>
          <cell r="E28" t="str">
            <v>mit Dil (1:16)</v>
          </cell>
          <cell r="F28" t="str">
            <v/>
          </cell>
          <cell r="G28" t="str">
            <v>caf-j3 (49,44%C)</v>
          </cell>
          <cell r="H28">
            <v>285852</v>
          </cell>
          <cell r="I28">
            <v>0.81</v>
          </cell>
          <cell r="J28">
            <v>62.113999999999997</v>
          </cell>
          <cell r="K28">
            <v>-40.237000000000002</v>
          </cell>
          <cell r="L28">
            <v>0.189</v>
          </cell>
          <cell r="M28">
            <v>-25</v>
          </cell>
          <cell r="N28">
            <v>-40.283504529672996</v>
          </cell>
          <cell r="O28">
            <v>-1.130888E-2</v>
          </cell>
          <cell r="P28">
            <v>-40.294813409672997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-40.442674006479656</v>
          </cell>
          <cell r="V28">
            <v>-40.46</v>
          </cell>
          <cell r="W28">
            <v>0</v>
          </cell>
          <cell r="X28">
            <v>52.744033199999997</v>
          </cell>
          <cell r="Y28">
            <v>0</v>
          </cell>
          <cell r="Z28">
            <v>0.96823689601120433</v>
          </cell>
          <cell r="AA28">
            <v>51.068718988679905</v>
          </cell>
        </row>
        <row r="29">
          <cell r="C29" t="str">
            <v>L.Mugo.R.12.1_2</v>
          </cell>
          <cell r="D29">
            <v>0</v>
          </cell>
          <cell r="E29" t="str">
            <v>mit Dil (1:16)</v>
          </cell>
          <cell r="F29" t="str">
            <v>Roots_1-2mm_Stilberg</v>
          </cell>
          <cell r="G29" t="str">
            <v>M.Mugo.12</v>
          </cell>
          <cell r="H29">
            <v>285853</v>
          </cell>
          <cell r="I29">
            <v>0.89100000000000001</v>
          </cell>
          <cell r="J29">
            <v>68.856999999999999</v>
          </cell>
          <cell r="K29">
            <v>-27.181000000000001</v>
          </cell>
          <cell r="L29">
            <v>0.189</v>
          </cell>
          <cell r="M29">
            <v>-25</v>
          </cell>
          <cell r="N29">
            <v>-27.187002927127629</v>
          </cell>
          <cell r="O29">
            <v>3.56136E-3</v>
          </cell>
          <cell r="P29">
            <v>-27.18344156712763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-27.331302163934289</v>
          </cell>
          <cell r="V29">
            <v>0</v>
          </cell>
          <cell r="W29">
            <v>0</v>
          </cell>
          <cell r="X29">
            <v>53.161882400000003</v>
          </cell>
          <cell r="Y29">
            <v>0</v>
          </cell>
          <cell r="Z29">
            <v>0.96823689601120433</v>
          </cell>
          <cell r="AA29">
            <v>51.473296001088677</v>
          </cell>
        </row>
        <row r="30">
          <cell r="C30" t="str">
            <v>L.Mugo.R.13.1_2</v>
          </cell>
          <cell r="D30">
            <v>0</v>
          </cell>
          <cell r="E30" t="str">
            <v>mit Dil (1:16)</v>
          </cell>
          <cell r="F30" t="str">
            <v>Roots_1-2mm_Stilberg</v>
          </cell>
          <cell r="G30" t="str">
            <v>M.Mugo.13</v>
          </cell>
          <cell r="H30">
            <v>285854</v>
          </cell>
          <cell r="I30">
            <v>0.99</v>
          </cell>
          <cell r="J30">
            <v>77.013999999999996</v>
          </cell>
          <cell r="K30">
            <v>-27.751000000000001</v>
          </cell>
          <cell r="L30">
            <v>0.189</v>
          </cell>
          <cell r="M30">
            <v>-25</v>
          </cell>
          <cell r="N30">
            <v>-27.757767835990887</v>
          </cell>
          <cell r="O30">
            <v>2.0618399999999999E-2</v>
          </cell>
          <cell r="P30">
            <v>-27.737149435990887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-27.885010032797545</v>
          </cell>
          <cell r="V30">
            <v>0</v>
          </cell>
          <cell r="W30">
            <v>0</v>
          </cell>
          <cell r="X30">
            <v>53.512929800000002</v>
          </cell>
          <cell r="Y30">
            <v>0</v>
          </cell>
          <cell r="Z30">
            <v>0.96823689601120433</v>
          </cell>
          <cell r="AA30">
            <v>51.813193046017481</v>
          </cell>
        </row>
        <row r="31">
          <cell r="C31" t="str">
            <v>L.Mugo.R.14.1_2</v>
          </cell>
          <cell r="D31">
            <v>0</v>
          </cell>
          <cell r="E31" t="str">
            <v>mit Dil (1:16)</v>
          </cell>
          <cell r="F31" t="str">
            <v>Roots_1-2mm_Stilberg</v>
          </cell>
          <cell r="G31" t="str">
            <v>M.Mugo.14</v>
          </cell>
          <cell r="H31">
            <v>285855</v>
          </cell>
          <cell r="I31">
            <v>0.98299999999999998</v>
          </cell>
          <cell r="J31">
            <v>74.242999999999995</v>
          </cell>
          <cell r="K31">
            <v>-27.646999999999998</v>
          </cell>
          <cell r="L31">
            <v>0.189</v>
          </cell>
          <cell r="M31">
            <v>-25</v>
          </cell>
          <cell r="N31">
            <v>-27.653755651281497</v>
          </cell>
          <cell r="O31">
            <v>1.493272E-2</v>
          </cell>
          <cell r="P31">
            <v>-27.638822931281496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-27.786683528088155</v>
          </cell>
          <cell r="V31">
            <v>0</v>
          </cell>
          <cell r="W31">
            <v>0</v>
          </cell>
          <cell r="X31">
            <v>51.954828200000001</v>
          </cell>
          <cell r="Y31">
            <v>0</v>
          </cell>
          <cell r="Z31">
            <v>0.96823689601120433</v>
          </cell>
          <cell r="AA31">
            <v>50.304581589163391</v>
          </cell>
        </row>
        <row r="32">
          <cell r="C32" t="str">
            <v>L.Mugo.R.15.1_2</v>
          </cell>
          <cell r="D32">
            <v>0</v>
          </cell>
          <cell r="E32" t="str">
            <v>mit Dil (1:16)</v>
          </cell>
          <cell r="F32" t="str">
            <v>Roots_1-2mm_Stilberg</v>
          </cell>
          <cell r="G32" t="str">
            <v>M.Mugo.15</v>
          </cell>
          <cell r="H32">
            <v>285856</v>
          </cell>
          <cell r="I32">
            <v>0.871</v>
          </cell>
          <cell r="J32">
            <v>67.183999999999997</v>
          </cell>
          <cell r="K32">
            <v>-26.414999999999999</v>
          </cell>
          <cell r="L32">
            <v>0.189</v>
          </cell>
          <cell r="M32">
            <v>-25</v>
          </cell>
          <cell r="N32">
            <v>-26.418991865064555</v>
          </cell>
          <cell r="O32">
            <v>-3.7487999999999996E-4</v>
          </cell>
          <cell r="P32">
            <v>-26.419366745064554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-26.567227341871213</v>
          </cell>
          <cell r="V32">
            <v>0</v>
          </cell>
          <cell r="W32">
            <v>0</v>
          </cell>
          <cell r="X32">
            <v>53.061501800000002</v>
          </cell>
          <cell r="Y32">
            <v>0</v>
          </cell>
          <cell r="Z32">
            <v>0.96823689601120433</v>
          </cell>
          <cell r="AA32">
            <v>51.37610380052493</v>
          </cell>
        </row>
        <row r="33">
          <cell r="C33" t="str">
            <v>D.Mugo.R.16.1_2</v>
          </cell>
          <cell r="D33">
            <v>0</v>
          </cell>
          <cell r="E33" t="str">
            <v>mit Dil (1:16)</v>
          </cell>
          <cell r="F33" t="str">
            <v>Roots_1-2mm_Stilberg</v>
          </cell>
          <cell r="G33" t="str">
            <v>M.Mugo.16</v>
          </cell>
          <cell r="H33">
            <v>285857</v>
          </cell>
          <cell r="I33">
            <v>0.92500000000000004</v>
          </cell>
          <cell r="J33">
            <v>68.197000000000003</v>
          </cell>
          <cell r="K33">
            <v>-27.117000000000001</v>
          </cell>
          <cell r="L33">
            <v>0.189</v>
          </cell>
          <cell r="M33">
            <v>-25</v>
          </cell>
          <cell r="N33">
            <v>-27.12288332255029</v>
          </cell>
          <cell r="O33">
            <v>1.8744E-3</v>
          </cell>
          <cell r="P33">
            <v>-27.121008922550292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-27.268869519356951</v>
          </cell>
          <cell r="V33">
            <v>0</v>
          </cell>
          <cell r="W33">
            <v>0</v>
          </cell>
          <cell r="X33">
            <v>50.716826400000002</v>
          </cell>
          <cell r="Y33">
            <v>0</v>
          </cell>
          <cell r="Z33">
            <v>0.96823689601120433</v>
          </cell>
          <cell r="AA33">
            <v>49.105902569075106</v>
          </cell>
        </row>
        <row r="34">
          <cell r="C34" t="str">
            <v>D.Mugo.R.17.1_2</v>
          </cell>
          <cell r="D34">
            <v>0</v>
          </cell>
          <cell r="E34" t="str">
            <v>mit Dil (1:16)</v>
          </cell>
          <cell r="F34" t="str">
            <v>Roots_1-2mm_Stilberg</v>
          </cell>
          <cell r="G34" t="str">
            <v>M.Mugo.17</v>
          </cell>
          <cell r="H34">
            <v>285858</v>
          </cell>
          <cell r="I34">
            <v>0.88500000000000001</v>
          </cell>
          <cell r="J34">
            <v>64.346000000000004</v>
          </cell>
          <cell r="K34">
            <v>-26.933</v>
          </cell>
          <cell r="L34">
            <v>0.189</v>
          </cell>
          <cell r="M34">
            <v>-25</v>
          </cell>
          <cell r="N34">
            <v>-26.938694421497264</v>
          </cell>
          <cell r="O34">
            <v>-6.7478399999999997E-3</v>
          </cell>
          <cell r="P34">
            <v>-26.945442261497263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-27.093302858303922</v>
          </cell>
          <cell r="V34">
            <v>0</v>
          </cell>
          <cell r="W34">
            <v>0</v>
          </cell>
          <cell r="X34">
            <v>50.016388399999997</v>
          </cell>
          <cell r="Y34">
            <v>0</v>
          </cell>
          <cell r="Z34">
            <v>0.96823689601120433</v>
          </cell>
          <cell r="AA34">
            <v>48.427712654106806</v>
          </cell>
        </row>
        <row r="35">
          <cell r="C35" t="str">
            <v>D.Mugo.R.18.1_2</v>
          </cell>
          <cell r="D35">
            <v>0</v>
          </cell>
          <cell r="E35" t="str">
            <v>mit Dil (1:16)</v>
          </cell>
          <cell r="F35" t="str">
            <v>Roots_1-2mm_Stilberg</v>
          </cell>
          <cell r="G35" t="str">
            <v>M.Mugo.18</v>
          </cell>
          <cell r="H35">
            <v>285859</v>
          </cell>
          <cell r="I35">
            <v>0.96299999999999997</v>
          </cell>
          <cell r="J35">
            <v>70.938999999999993</v>
          </cell>
          <cell r="K35">
            <v>-26.597000000000001</v>
          </cell>
          <cell r="L35">
            <v>0.189</v>
          </cell>
          <cell r="M35">
            <v>-25</v>
          </cell>
          <cell r="N35">
            <v>-26.601266190812719</v>
          </cell>
          <cell r="O35">
            <v>6.8103199999999999E-3</v>
          </cell>
          <cell r="P35">
            <v>-26.59445587081272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-26.742316467619379</v>
          </cell>
          <cell r="V35">
            <v>0</v>
          </cell>
          <cell r="W35">
            <v>0</v>
          </cell>
          <cell r="X35">
            <v>50.674038799999998</v>
          </cell>
          <cell r="Y35">
            <v>0</v>
          </cell>
          <cell r="Z35">
            <v>0.96823689601120433</v>
          </cell>
          <cell r="AA35">
            <v>49.064474036063331</v>
          </cell>
        </row>
        <row r="36">
          <cell r="C36" t="str">
            <v>.</v>
          </cell>
          <cell r="E36" t="str">
            <v>mit Dil (1:16)</v>
          </cell>
          <cell r="F36" t="str">
            <v/>
          </cell>
          <cell r="G36" t="str">
            <v>ali-j3</v>
          </cell>
          <cell r="H36">
            <v>285860</v>
          </cell>
          <cell r="I36">
            <v>0.59499999999999997</v>
          </cell>
          <cell r="J36">
            <v>64.441000000000003</v>
          </cell>
          <cell r="K36">
            <v>-29.896999999999998</v>
          </cell>
          <cell r="L36">
            <v>0.189</v>
          </cell>
          <cell r="M36">
            <v>-25</v>
          </cell>
          <cell r="N36">
            <v>-29.911404734482968</v>
          </cell>
          <cell r="O36">
            <v>-5.9356000000000001E-3</v>
          </cell>
          <cell r="P36">
            <v>-29.917340334482969</v>
          </cell>
          <cell r="Q36" t="str">
            <v>*</v>
          </cell>
          <cell r="R36">
            <v>-29.91213940319334</v>
          </cell>
          <cell r="S36">
            <v>-30.06</v>
          </cell>
          <cell r="T36">
            <v>-0.14786059680665886</v>
          </cell>
          <cell r="U36">
            <v>-30.065200931289628</v>
          </cell>
          <cell r="V36">
            <v>-30.059999999999995</v>
          </cell>
          <cell r="W36">
            <v>6.9396024389216063E-2</v>
          </cell>
          <cell r="X36">
            <v>74.501413499999998</v>
          </cell>
          <cell r="Y36">
            <v>73.422114249999993</v>
          </cell>
          <cell r="Z36">
            <v>0.96823689601120433</v>
          </cell>
          <cell r="AA36">
            <v>72.135017355687239</v>
          </cell>
        </row>
        <row r="37">
          <cell r="C37" t="str">
            <v>.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C38" t="str">
            <v>.</v>
          </cell>
          <cell r="E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C39" t="str">
            <v>.</v>
          </cell>
          <cell r="E39" t="str">
            <v>mit Dil (1:16)</v>
          </cell>
          <cell r="F39">
            <v>0</v>
          </cell>
          <cell r="G39" t="str">
            <v>ali-j3 [Ref]</v>
          </cell>
          <cell r="H39">
            <v>285765</v>
          </cell>
          <cell r="I39">
            <v>0.55100000000000005</v>
          </cell>
          <cell r="J39">
            <v>47.293999999999997</v>
          </cell>
          <cell r="K39">
            <v>-29.873999999999999</v>
          </cell>
          <cell r="L39">
            <v>0.1105</v>
          </cell>
          <cell r="M39">
            <v>-25</v>
          </cell>
          <cell r="N39">
            <v>-29.88541451990632</v>
          </cell>
          <cell r="O39">
            <v>-4.59228E-2</v>
          </cell>
          <cell r="P39">
            <v>-29.931337319906319</v>
          </cell>
          <cell r="Q39" t="str">
            <v>*</v>
          </cell>
          <cell r="R39">
            <v>0</v>
          </cell>
          <cell r="S39">
            <v>0</v>
          </cell>
          <cell r="T39">
            <v>0</v>
          </cell>
          <cell r="U39">
            <v>-30.06337566228683</v>
          </cell>
          <cell r="V39">
            <v>0</v>
          </cell>
          <cell r="W39">
            <v>0</v>
          </cell>
          <cell r="X39">
            <v>71.09</v>
          </cell>
          <cell r="Y39" t="str">
            <v>ref.</v>
          </cell>
          <cell r="Z39">
            <v>0.88509200782761854</v>
          </cell>
          <cell r="AA39">
            <v>0</v>
          </cell>
        </row>
        <row r="40">
          <cell r="C40" t="str">
            <v>H.Mugo.R.1.0.5_1</v>
          </cell>
          <cell r="D40">
            <v>0</v>
          </cell>
          <cell r="E40" t="str">
            <v>mit Dil (1:16)</v>
          </cell>
          <cell r="F40" t="str">
            <v>Roots_0.5-1mm_Stilberg</v>
          </cell>
          <cell r="G40" t="str">
            <v>M.Mugo.1</v>
          </cell>
          <cell r="H40">
            <v>285766</v>
          </cell>
          <cell r="I40">
            <v>0.92700000000000005</v>
          </cell>
          <cell r="J40">
            <v>54.444000000000003</v>
          </cell>
          <cell r="K40">
            <v>-27.503</v>
          </cell>
          <cell r="L40">
            <v>0.1105</v>
          </cell>
          <cell r="M40">
            <v>-25</v>
          </cell>
          <cell r="N40">
            <v>-27.508090441440366</v>
          </cell>
          <cell r="O40">
            <v>-2.992792E-2</v>
          </cell>
          <cell r="P40">
            <v>-27.538018361440365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-27.670056703820876</v>
          </cell>
          <cell r="V40">
            <v>0</v>
          </cell>
          <cell r="W40">
            <v>0</v>
          </cell>
          <cell r="X40">
            <v>48.6449602</v>
          </cell>
          <cell r="Y40">
            <v>0</v>
          </cell>
          <cell r="Z40">
            <v>0.88509200782761854</v>
          </cell>
          <cell r="AA40">
            <v>43.055265494112589</v>
          </cell>
        </row>
        <row r="41">
          <cell r="C41" t="str">
            <v>H.Mugo.R.2.0.5_1</v>
          </cell>
          <cell r="D41">
            <v>0</v>
          </cell>
          <cell r="E41" t="str">
            <v>mit Dil (1:16)</v>
          </cell>
          <cell r="F41" t="str">
            <v>Roots_0.5-1mm_Stilberg</v>
          </cell>
          <cell r="G41" t="str">
            <v>M.Mugo.2</v>
          </cell>
          <cell r="H41">
            <v>285767</v>
          </cell>
          <cell r="I41">
            <v>0.88</v>
          </cell>
          <cell r="J41">
            <v>58.442</v>
          </cell>
          <cell r="K41">
            <v>-27.062000000000001</v>
          </cell>
          <cell r="L41">
            <v>0.1105</v>
          </cell>
          <cell r="M41">
            <v>-25</v>
          </cell>
          <cell r="N41">
            <v>-27.065906139907256</v>
          </cell>
          <cell r="O41">
            <v>-2.0305999999999998E-2</v>
          </cell>
          <cell r="P41">
            <v>-27.086212139907257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-27.218250482287768</v>
          </cell>
          <cell r="V41">
            <v>0</v>
          </cell>
          <cell r="W41">
            <v>0</v>
          </cell>
          <cell r="X41">
            <v>55.006817099999999</v>
          </cell>
          <cell r="Y41">
            <v>0</v>
          </cell>
          <cell r="Z41">
            <v>0.88509200782761854</v>
          </cell>
          <cell r="AA41">
            <v>48.68609419124558</v>
          </cell>
        </row>
        <row r="42">
          <cell r="C42" t="str">
            <v>.</v>
          </cell>
          <cell r="D42">
            <v>0</v>
          </cell>
          <cell r="E42" t="str">
            <v>mit Dil (1:16)</v>
          </cell>
          <cell r="F42" t="str">
            <v/>
          </cell>
          <cell r="G42" t="str">
            <v>caf-j3</v>
          </cell>
          <cell r="H42">
            <v>285768</v>
          </cell>
          <cell r="I42">
            <v>0.80800000000000005</v>
          </cell>
          <cell r="J42">
            <v>57.034999999999997</v>
          </cell>
          <cell r="K42">
            <v>-40.384</v>
          </cell>
          <cell r="L42">
            <v>0.1105</v>
          </cell>
          <cell r="M42">
            <v>-25</v>
          </cell>
          <cell r="N42">
            <v>-40.413862923697181</v>
          </cell>
          <cell r="O42">
            <v>-2.4179759999999998E-2</v>
          </cell>
          <cell r="P42">
            <v>-40.438042683697184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-40.570081026077695</v>
          </cell>
          <cell r="V42">
            <v>-40.46</v>
          </cell>
          <cell r="W42">
            <v>0</v>
          </cell>
          <cell r="X42">
            <v>58.457657500000003</v>
          </cell>
          <cell r="Y42">
            <v>0</v>
          </cell>
          <cell r="Z42">
            <v>0.88509200782761854</v>
          </cell>
          <cell r="AA42">
            <v>51.740405449574247</v>
          </cell>
        </row>
        <row r="43">
          <cell r="C43" t="str">
            <v>H.Mugo.R.3.0.5_1</v>
          </cell>
          <cell r="D43">
            <v>0</v>
          </cell>
          <cell r="E43" t="str">
            <v>mit Dil (1:16)</v>
          </cell>
          <cell r="F43" t="str">
            <v>Roots_0.5-1mm_Stilberg</v>
          </cell>
          <cell r="G43" t="str">
            <v>M.Mugo.3</v>
          </cell>
          <cell r="H43">
            <v>285769</v>
          </cell>
          <cell r="I43">
            <v>0.94699999999999995</v>
          </cell>
          <cell r="J43">
            <v>72.075999999999993</v>
          </cell>
          <cell r="K43">
            <v>-27.22</v>
          </cell>
          <cell r="L43">
            <v>0.1105</v>
          </cell>
          <cell r="M43">
            <v>-25</v>
          </cell>
          <cell r="N43">
            <v>-27.22340871667674</v>
          </cell>
          <cell r="O43">
            <v>9.1845599999999996E-3</v>
          </cell>
          <cell r="P43">
            <v>-27.214224156676739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-27.34626249905725</v>
          </cell>
          <cell r="V43">
            <v>0</v>
          </cell>
          <cell r="W43">
            <v>0</v>
          </cell>
          <cell r="X43">
            <v>63.039686400000001</v>
          </cell>
          <cell r="Y43">
            <v>0</v>
          </cell>
          <cell r="Z43">
            <v>0.88509200782761854</v>
          </cell>
          <cell r="AA43">
            <v>55.795922608599419</v>
          </cell>
        </row>
        <row r="44">
          <cell r="C44" t="str">
            <v>H.Mugo.R.4.0.5_1</v>
          </cell>
          <cell r="D44">
            <v>0</v>
          </cell>
          <cell r="E44" t="str">
            <v>mit Dil (1:16)</v>
          </cell>
          <cell r="F44" t="str">
            <v>Roots_0.5-1mm_Stilberg</v>
          </cell>
          <cell r="G44" t="str">
            <v>M.Mugo.4</v>
          </cell>
          <cell r="H44">
            <v>285770</v>
          </cell>
          <cell r="I44">
            <v>0.98899999999999999</v>
          </cell>
          <cell r="J44">
            <v>69.512</v>
          </cell>
          <cell r="K44">
            <v>-27.097999999999999</v>
          </cell>
          <cell r="L44">
            <v>0.1105</v>
          </cell>
          <cell r="M44">
            <v>-25</v>
          </cell>
          <cell r="N44">
            <v>-27.101340403305404</v>
          </cell>
          <cell r="O44">
            <v>2.2492799999999998E-3</v>
          </cell>
          <cell r="P44">
            <v>-27.099091123305403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-27.231129465685914</v>
          </cell>
          <cell r="V44">
            <v>0</v>
          </cell>
          <cell r="W44">
            <v>0</v>
          </cell>
          <cell r="X44">
            <v>58.214713400000001</v>
          </cell>
          <cell r="Y44">
            <v>0</v>
          </cell>
          <cell r="Z44">
            <v>0.88509200782761854</v>
          </cell>
          <cell r="AA44">
            <v>51.525377568315371</v>
          </cell>
        </row>
        <row r="45">
          <cell r="C45" t="str">
            <v>M.Mugo.R.7.0.5_1</v>
          </cell>
          <cell r="D45">
            <v>0</v>
          </cell>
          <cell r="E45" t="str">
            <v>mit Dil (1:16)</v>
          </cell>
          <cell r="F45" t="str">
            <v>Roots_0.5-1mm_Stilberg</v>
          </cell>
          <cell r="G45" t="str">
            <v>M.Mugo.7</v>
          </cell>
          <cell r="H45">
            <v>285771</v>
          </cell>
          <cell r="I45">
            <v>0.96</v>
          </cell>
          <cell r="J45">
            <v>68.790000000000006</v>
          </cell>
          <cell r="K45">
            <v>-26.434999999999999</v>
          </cell>
          <cell r="L45">
            <v>0.1105</v>
          </cell>
          <cell r="M45">
            <v>-25</v>
          </cell>
          <cell r="N45">
            <v>-26.437308803937128</v>
          </cell>
          <cell r="O45">
            <v>-5.6231999999999994E-4</v>
          </cell>
          <cell r="P45">
            <v>-26.437871123937128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-26.56990946631764</v>
          </cell>
          <cell r="V45">
            <v>0</v>
          </cell>
          <cell r="W45">
            <v>0</v>
          </cell>
          <cell r="X45">
            <v>59.3507107</v>
          </cell>
          <cell r="Y45">
            <v>0</v>
          </cell>
          <cell r="Z45">
            <v>0.88509200782761854</v>
          </cell>
          <cell r="AA45">
            <v>52.530839699459122</v>
          </cell>
        </row>
        <row r="46">
          <cell r="C46" t="str">
            <v>M.Mugo.R.8.0.5_1</v>
          </cell>
          <cell r="D46">
            <v>0</v>
          </cell>
          <cell r="E46" t="str">
            <v>mit Dil (1:16)</v>
          </cell>
          <cell r="F46" t="str">
            <v>Roots_0.5-1mm_Stilberg</v>
          </cell>
          <cell r="G46" t="str">
            <v>M.Mugo.8</v>
          </cell>
          <cell r="H46">
            <v>285772</v>
          </cell>
          <cell r="I46">
            <v>0.95299999999999996</v>
          </cell>
          <cell r="J46">
            <v>66.355999999999995</v>
          </cell>
          <cell r="K46">
            <v>-29.210999999999999</v>
          </cell>
          <cell r="L46">
            <v>0.1105</v>
          </cell>
          <cell r="M46">
            <v>-25</v>
          </cell>
          <cell r="N46">
            <v>-29.218024107297854</v>
          </cell>
          <cell r="O46">
            <v>-6.5604000000000001E-3</v>
          </cell>
          <cell r="P46">
            <v>-29.224584507297855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-29.356622849678367</v>
          </cell>
          <cell r="V46">
            <v>0</v>
          </cell>
          <cell r="W46">
            <v>0</v>
          </cell>
          <cell r="X46">
            <v>57.669698099999998</v>
          </cell>
          <cell r="Y46">
            <v>0</v>
          </cell>
          <cell r="Z46">
            <v>0.88509200782761854</v>
          </cell>
          <cell r="AA46">
            <v>51.042988882141593</v>
          </cell>
        </row>
        <row r="47">
          <cell r="C47" t="str">
            <v>M.Mugo.R.9.0.5_1</v>
          </cell>
          <cell r="D47">
            <v>0</v>
          </cell>
          <cell r="E47" t="str">
            <v>mit Dil (1:16)</v>
          </cell>
          <cell r="F47" t="str">
            <v>Roots_0.5-1mm_Stilberg</v>
          </cell>
          <cell r="G47" t="str">
            <v>M.Mugo.9</v>
          </cell>
          <cell r="H47">
            <v>285773</v>
          </cell>
          <cell r="I47">
            <v>0.89400000000000002</v>
          </cell>
          <cell r="J47">
            <v>58.79</v>
          </cell>
          <cell r="K47">
            <v>-27.254999999999999</v>
          </cell>
          <cell r="L47">
            <v>0.1105</v>
          </cell>
          <cell r="M47">
            <v>-25</v>
          </cell>
          <cell r="N47">
            <v>-27.25924641484675</v>
          </cell>
          <cell r="O47">
            <v>-2.2055439999999999E-2</v>
          </cell>
          <cell r="P47">
            <v>-27.281301854846749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-27.41334019722726</v>
          </cell>
          <cell r="V47">
            <v>0</v>
          </cell>
          <cell r="W47">
            <v>0</v>
          </cell>
          <cell r="X47">
            <v>54.467150199999999</v>
          </cell>
          <cell r="Y47">
            <v>0</v>
          </cell>
          <cell r="Z47">
            <v>0.88509200782761854</v>
          </cell>
          <cell r="AA47">
            <v>48.208439331166474</v>
          </cell>
        </row>
        <row r="48">
          <cell r="C48" t="str">
            <v>M.Mugo.R.10.0.5_1</v>
          </cell>
          <cell r="D48">
            <v>0</v>
          </cell>
          <cell r="E48" t="str">
            <v>mit Dil (1:16)</v>
          </cell>
          <cell r="F48" t="str">
            <v>Roots_0.5-1mm_Stilberg</v>
          </cell>
          <cell r="G48" t="str">
            <v>M.Mugo.10</v>
          </cell>
          <cell r="H48">
            <v>285774</v>
          </cell>
          <cell r="I48">
            <v>0.95499999999999996</v>
          </cell>
          <cell r="J48">
            <v>65.290000000000006</v>
          </cell>
          <cell r="K48">
            <v>-26.456</v>
          </cell>
          <cell r="L48">
            <v>0.1105</v>
          </cell>
          <cell r="M48">
            <v>-25</v>
          </cell>
          <cell r="N48">
            <v>-26.458468383464126</v>
          </cell>
          <cell r="O48">
            <v>-8.3723199999999991E-3</v>
          </cell>
          <cell r="P48">
            <v>-26.466840703464126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-26.598879045844637</v>
          </cell>
          <cell r="V48">
            <v>0</v>
          </cell>
          <cell r="W48">
            <v>0</v>
          </cell>
          <cell r="X48">
            <v>56.626279500000003</v>
          </cell>
          <cell r="Y48">
            <v>0</v>
          </cell>
          <cell r="Z48">
            <v>0.88509200782761854</v>
          </cell>
          <cell r="AA48">
            <v>50.119467418462918</v>
          </cell>
        </row>
        <row r="49">
          <cell r="C49" t="str">
            <v>L.Mugo.R.11.0.5_1</v>
          </cell>
          <cell r="D49">
            <v>0</v>
          </cell>
          <cell r="E49" t="str">
            <v>mit Dil (1:16)</v>
          </cell>
          <cell r="F49" t="str">
            <v>Roots_0.5-1mm_Stilberg</v>
          </cell>
          <cell r="G49" t="str">
            <v>M.Mugo.11</v>
          </cell>
          <cell r="H49">
            <v>285775</v>
          </cell>
          <cell r="I49">
            <v>0.92700000000000005</v>
          </cell>
          <cell r="J49">
            <v>63.337000000000003</v>
          </cell>
          <cell r="K49">
            <v>-28.696000000000002</v>
          </cell>
          <cell r="L49">
            <v>0.1105</v>
          </cell>
          <cell r="M49">
            <v>-25</v>
          </cell>
          <cell r="N49">
            <v>-28.702459443429579</v>
          </cell>
          <cell r="O49">
            <v>-1.243352E-2</v>
          </cell>
          <cell r="P49">
            <v>-28.714892963429577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-28.846931305810088</v>
          </cell>
          <cell r="V49">
            <v>0</v>
          </cell>
          <cell r="W49">
            <v>0</v>
          </cell>
          <cell r="X49">
            <v>56.5900897</v>
          </cell>
          <cell r="Y49">
            <v>0</v>
          </cell>
          <cell r="Z49">
            <v>0.88509200782761854</v>
          </cell>
          <cell r="AA49">
            <v>50.087436115718035</v>
          </cell>
        </row>
        <row r="50">
          <cell r="C50" t="str">
            <v>.</v>
          </cell>
          <cell r="E50" t="str">
            <v>mit Dil (1:16)</v>
          </cell>
          <cell r="F50" t="str">
            <v/>
          </cell>
          <cell r="G50" t="str">
            <v>ali-j3</v>
          </cell>
          <cell r="H50">
            <v>285776</v>
          </cell>
          <cell r="I50">
            <v>0.59699999999999998</v>
          </cell>
          <cell r="J50">
            <v>55.335999999999999</v>
          </cell>
          <cell r="K50">
            <v>-29.922999999999998</v>
          </cell>
          <cell r="L50">
            <v>0.1105</v>
          </cell>
          <cell r="M50">
            <v>-25</v>
          </cell>
          <cell r="N50">
            <v>-29.932850368036505</v>
          </cell>
          <cell r="O50">
            <v>-2.9615519999999999E-2</v>
          </cell>
          <cell r="P50">
            <v>-29.962465888036505</v>
          </cell>
          <cell r="Q50" t="str">
            <v>*</v>
          </cell>
          <cell r="R50">
            <v>0</v>
          </cell>
          <cell r="S50">
            <v>0</v>
          </cell>
          <cell r="T50">
            <v>0</v>
          </cell>
          <cell r="U50">
            <v>-30.094504230417016</v>
          </cell>
          <cell r="V50">
            <v>0</v>
          </cell>
          <cell r="W50">
            <v>0</v>
          </cell>
          <cell r="X50">
            <v>76.769457500000001</v>
          </cell>
          <cell r="Y50" t="str">
            <v>*</v>
          </cell>
          <cell r="Z50">
            <v>0.88509200782761854</v>
          </cell>
          <cell r="AA50">
            <v>67.948033278512028</v>
          </cell>
        </row>
        <row r="51">
          <cell r="C51" t="str">
            <v>.</v>
          </cell>
          <cell r="E51" t="str">
            <v>mit Dil (1:16)</v>
          </cell>
          <cell r="F51" t="str">
            <v/>
          </cell>
          <cell r="G51" t="str">
            <v>bl</v>
          </cell>
          <cell r="H51">
            <v>285777</v>
          </cell>
          <cell r="I51">
            <v>0</v>
          </cell>
          <cell r="J51">
            <v>0.109</v>
          </cell>
          <cell r="K51">
            <v>-27.876000000000001</v>
          </cell>
          <cell r="L51">
            <v>0.1105</v>
          </cell>
          <cell r="M51">
            <v>-25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0.88509200782761854</v>
          </cell>
          <cell r="AA51">
            <v>0</v>
          </cell>
        </row>
        <row r="52">
          <cell r="C52" t="str">
            <v>.</v>
          </cell>
          <cell r="E52" t="str">
            <v>mit Dil (1:16)</v>
          </cell>
          <cell r="F52" t="str">
            <v/>
          </cell>
          <cell r="G52" t="str">
            <v>bl</v>
          </cell>
          <cell r="H52">
            <v>285778</v>
          </cell>
          <cell r="I52">
            <v>0</v>
          </cell>
          <cell r="J52">
            <v>0.112</v>
          </cell>
          <cell r="K52">
            <v>-11.695</v>
          </cell>
          <cell r="L52">
            <v>0.1105</v>
          </cell>
          <cell r="M52">
            <v>-25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0.88509200782761854</v>
          </cell>
          <cell r="AA52">
            <v>0</v>
          </cell>
        </row>
        <row r="53">
          <cell r="C53" t="str">
            <v>.</v>
          </cell>
          <cell r="E53" t="str">
            <v>mit Dil (1:16)</v>
          </cell>
          <cell r="F53" t="str">
            <v/>
          </cell>
          <cell r="G53" t="str">
            <v>ali-j3</v>
          </cell>
          <cell r="H53">
            <v>285779</v>
          </cell>
          <cell r="I53">
            <v>0.56899999999999995</v>
          </cell>
          <cell r="J53">
            <v>55.536000000000001</v>
          </cell>
          <cell r="K53">
            <v>-29.841000000000001</v>
          </cell>
          <cell r="L53">
            <v>0.1105</v>
          </cell>
          <cell r="M53">
            <v>-25</v>
          </cell>
          <cell r="N53">
            <v>-29.85065134279348</v>
          </cell>
          <cell r="O53">
            <v>-3.2114719999999999E-2</v>
          </cell>
          <cell r="P53">
            <v>-29.882766062793479</v>
          </cell>
          <cell r="Q53" t="str">
            <v>*</v>
          </cell>
          <cell r="R53">
            <v>0</v>
          </cell>
          <cell r="S53">
            <v>0</v>
          </cell>
          <cell r="T53">
            <v>0</v>
          </cell>
          <cell r="U53">
            <v>-30.01480440517399</v>
          </cell>
          <cell r="V53">
            <v>0</v>
          </cell>
          <cell r="W53">
            <v>0</v>
          </cell>
          <cell r="X53">
            <v>80.839131800000004</v>
          </cell>
          <cell r="Y53" t="str">
            <v>*</v>
          </cell>
          <cell r="Z53">
            <v>0.88509200782761854</v>
          </cell>
          <cell r="AA53">
            <v>71.550069475903484</v>
          </cell>
        </row>
        <row r="54">
          <cell r="C54" t="str">
            <v>.</v>
          </cell>
          <cell r="E54" t="str">
            <v>mit Dil (1:16)</v>
          </cell>
          <cell r="F54" t="str">
            <v/>
          </cell>
          <cell r="G54" t="str">
            <v>ali-j3</v>
          </cell>
          <cell r="H54">
            <v>285780</v>
          </cell>
          <cell r="I54">
            <v>0.56999999999999995</v>
          </cell>
          <cell r="J54">
            <v>56.2</v>
          </cell>
          <cell r="K54">
            <v>-29.847999999999999</v>
          </cell>
          <cell r="L54">
            <v>0.1105</v>
          </cell>
          <cell r="M54">
            <v>-25</v>
          </cell>
          <cell r="N54">
            <v>-29.857550878506672</v>
          </cell>
          <cell r="O54">
            <v>-2.986544E-2</v>
          </cell>
          <cell r="P54">
            <v>-29.88741631850667</v>
          </cell>
          <cell r="Q54" t="str">
            <v>*</v>
          </cell>
          <cell r="R54">
            <v>0</v>
          </cell>
          <cell r="S54">
            <v>0</v>
          </cell>
          <cell r="T54">
            <v>0</v>
          </cell>
          <cell r="U54">
            <v>-30.019454660887181</v>
          </cell>
          <cell r="V54">
            <v>0</v>
          </cell>
          <cell r="W54">
            <v>0</v>
          </cell>
          <cell r="X54">
            <v>81.662317299999998</v>
          </cell>
          <cell r="Y54" t="str">
            <v>*</v>
          </cell>
          <cell r="Z54">
            <v>0.88509200782761854</v>
          </cell>
          <cell r="AA54">
            <v>72.278664382913064</v>
          </cell>
        </row>
        <row r="55">
          <cell r="C55" t="str">
            <v>L.Mugo.R.12.0.5_1</v>
          </cell>
          <cell r="D55">
            <v>0</v>
          </cell>
          <cell r="E55" t="str">
            <v>mit Dil (1:16)</v>
          </cell>
          <cell r="F55" t="str">
            <v>Roots_0.5-1mm_Stilberg</v>
          </cell>
          <cell r="G55" t="str">
            <v>M.Mugo.12</v>
          </cell>
          <cell r="H55">
            <v>285781</v>
          </cell>
          <cell r="I55">
            <v>0.97099999999999997</v>
          </cell>
          <cell r="J55">
            <v>69.95</v>
          </cell>
          <cell r="K55">
            <v>-27.460999999999999</v>
          </cell>
          <cell r="L55">
            <v>0.1105</v>
          </cell>
          <cell r="M55">
            <v>-25</v>
          </cell>
          <cell r="N55">
            <v>-27.46489379219496</v>
          </cell>
          <cell r="O55">
            <v>-1.4370399999999999E-3</v>
          </cell>
          <cell r="P55">
            <v>-27.466330832194959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-27.59836917457547</v>
          </cell>
          <cell r="V55">
            <v>0</v>
          </cell>
          <cell r="W55">
            <v>0</v>
          </cell>
          <cell r="X55">
            <v>59.667337199999999</v>
          </cell>
          <cell r="Y55">
            <v>0</v>
          </cell>
          <cell r="Z55">
            <v>0.88509200782761854</v>
          </cell>
          <cell r="AA55">
            <v>52.811083284075551</v>
          </cell>
        </row>
        <row r="56">
          <cell r="C56" t="str">
            <v>L.Mugo.R.13.0.5_1</v>
          </cell>
          <cell r="D56">
            <v>0</v>
          </cell>
          <cell r="E56" t="str">
            <v>mit Dil (1:16)</v>
          </cell>
          <cell r="F56" t="str">
            <v>Roots_0.5-1mm_Stilberg</v>
          </cell>
          <cell r="G56" t="str">
            <v>M.Mugo.13</v>
          </cell>
          <cell r="H56">
            <v>285782</v>
          </cell>
          <cell r="I56">
            <v>0.94</v>
          </cell>
          <cell r="J56">
            <v>64.861000000000004</v>
          </cell>
          <cell r="K56">
            <v>-27.782</v>
          </cell>
          <cell r="L56">
            <v>0.1105</v>
          </cell>
          <cell r="M56">
            <v>-25</v>
          </cell>
          <cell r="N56">
            <v>-27.786747623570477</v>
          </cell>
          <cell r="O56">
            <v>-1.1496319999999999E-2</v>
          </cell>
          <cell r="P56">
            <v>-27.798243943570476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-27.930282285950987</v>
          </cell>
          <cell r="V56">
            <v>0</v>
          </cell>
          <cell r="W56">
            <v>0</v>
          </cell>
          <cell r="X56">
            <v>57.150350600000003</v>
          </cell>
          <cell r="Y56">
            <v>0</v>
          </cell>
          <cell r="Z56">
            <v>0.88509200782761854</v>
          </cell>
          <cell r="AA56">
            <v>50.583318560606344</v>
          </cell>
        </row>
        <row r="57">
          <cell r="C57" t="str">
            <v>L.Mugo.R.14.0.5_1</v>
          </cell>
          <cell r="D57">
            <v>0</v>
          </cell>
          <cell r="E57" t="str">
            <v>mit Dil (1:16)</v>
          </cell>
          <cell r="F57" t="str">
            <v>Roots_0.5-1mm_Stilberg</v>
          </cell>
          <cell r="G57" t="str">
            <v>M.Mugo.14</v>
          </cell>
          <cell r="H57">
            <v>285783</v>
          </cell>
          <cell r="I57">
            <v>0.91500000000000004</v>
          </cell>
          <cell r="J57">
            <v>62.718000000000004</v>
          </cell>
          <cell r="K57">
            <v>-27.773</v>
          </cell>
          <cell r="L57">
            <v>0.1105</v>
          </cell>
          <cell r="M57">
            <v>-25</v>
          </cell>
          <cell r="N57">
            <v>-27.777894245897059</v>
          </cell>
          <cell r="O57">
            <v>-1.537008E-2</v>
          </cell>
          <cell r="P57">
            <v>-27.793264325897059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-27.92530266827757</v>
          </cell>
          <cell r="V57">
            <v>0</v>
          </cell>
          <cell r="W57">
            <v>0</v>
          </cell>
          <cell r="X57">
            <v>56.772276099999999</v>
          </cell>
          <cell r="Y57">
            <v>0</v>
          </cell>
          <cell r="Z57">
            <v>0.88509200782761854</v>
          </cell>
          <cell r="AA57">
            <v>50.248687842292924</v>
          </cell>
        </row>
        <row r="58">
          <cell r="C58" t="str">
            <v>D.Mugo.R.17.0.5_1</v>
          </cell>
          <cell r="D58">
            <v>0</v>
          </cell>
          <cell r="E58" t="str">
            <v>mit Dil (1:16)</v>
          </cell>
          <cell r="F58" t="str">
            <v>Roots_0.5-1mm_Stilberg</v>
          </cell>
          <cell r="G58" t="str">
            <v>M.Mugo.17</v>
          </cell>
          <cell r="H58">
            <v>285784</v>
          </cell>
          <cell r="I58">
            <v>0.92500000000000004</v>
          </cell>
          <cell r="J58">
            <v>62.814</v>
          </cell>
          <cell r="K58">
            <v>-26.824999999999999</v>
          </cell>
          <cell r="L58">
            <v>0.1105</v>
          </cell>
          <cell r="M58">
            <v>-25</v>
          </cell>
          <cell r="N58">
            <v>-26.828216128286297</v>
          </cell>
          <cell r="O58">
            <v>-1.5307599999999999E-2</v>
          </cell>
          <cell r="P58">
            <v>-26.843523728286296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-26.975562070666808</v>
          </cell>
          <cell r="V58">
            <v>0</v>
          </cell>
          <cell r="W58">
            <v>0</v>
          </cell>
          <cell r="X58">
            <v>56.245240299999999</v>
          </cell>
          <cell r="Y58">
            <v>0</v>
          </cell>
          <cell r="Z58">
            <v>0.88509200782761854</v>
          </cell>
          <cell r="AA58">
            <v>49.782212667873885</v>
          </cell>
        </row>
        <row r="59">
          <cell r="C59" t="str">
            <v>D.Mugo.R.18.0.5_1</v>
          </cell>
          <cell r="D59">
            <v>0</v>
          </cell>
          <cell r="E59" t="str">
            <v>mit Dil (1:16)</v>
          </cell>
          <cell r="F59" t="str">
            <v>Roots_0.5-1mm_Stilberg</v>
          </cell>
          <cell r="G59" t="str">
            <v>M.Mugo.18</v>
          </cell>
          <cell r="H59">
            <v>285785</v>
          </cell>
          <cell r="I59">
            <v>0.89500000000000002</v>
          </cell>
          <cell r="J59">
            <v>60.896000000000001</v>
          </cell>
          <cell r="K59">
            <v>-27.001000000000001</v>
          </cell>
          <cell r="L59">
            <v>0.1105</v>
          </cell>
          <cell r="M59">
            <v>-25</v>
          </cell>
          <cell r="N59">
            <v>-27.004637553363882</v>
          </cell>
          <cell r="O59">
            <v>-2.0368479999999998E-2</v>
          </cell>
          <cell r="P59">
            <v>-27.02500603336388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-27.157044375744391</v>
          </cell>
          <cell r="V59">
            <v>0</v>
          </cell>
          <cell r="W59">
            <v>0</v>
          </cell>
          <cell r="X59">
            <v>56.3557244</v>
          </cell>
          <cell r="Y59">
            <v>0</v>
          </cell>
          <cell r="Z59">
            <v>0.88509200782761854</v>
          </cell>
          <cell r="AA59">
            <v>49.880001261775917</v>
          </cell>
        </row>
        <row r="60">
          <cell r="C60" t="str">
            <v>H.Larix.R.1.1_2</v>
          </cell>
          <cell r="D60">
            <v>0</v>
          </cell>
          <cell r="E60" t="str">
            <v>mit Dil (1:16)</v>
          </cell>
          <cell r="F60" t="str">
            <v>Roots_1-2mm_Stilberg</v>
          </cell>
          <cell r="G60" t="str">
            <v>L.Larix.1</v>
          </cell>
          <cell r="H60">
            <v>285786</v>
          </cell>
          <cell r="I60">
            <v>0.88200000000000001</v>
          </cell>
          <cell r="J60">
            <v>58.536999999999999</v>
          </cell>
          <cell r="K60">
            <v>-27.937999999999999</v>
          </cell>
          <cell r="L60">
            <v>0.1105</v>
          </cell>
          <cell r="M60">
            <v>-25</v>
          </cell>
          <cell r="N60">
            <v>-27.943556536845438</v>
          </cell>
          <cell r="O60">
            <v>-2.4679599999999999E-2</v>
          </cell>
          <cell r="P60">
            <v>-27.968236136845437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-28.100274479225948</v>
          </cell>
          <cell r="V60">
            <v>0</v>
          </cell>
          <cell r="W60">
            <v>0</v>
          </cell>
          <cell r="X60">
            <v>54.970134199999997</v>
          </cell>
          <cell r="Y60">
            <v>0</v>
          </cell>
          <cell r="Z60">
            <v>0.88509200782761854</v>
          </cell>
          <cell r="AA60">
            <v>48.653626449631638</v>
          </cell>
        </row>
        <row r="61">
          <cell r="C61" t="str">
            <v>H.Larix.R.2.1_2</v>
          </cell>
          <cell r="D61">
            <v>0</v>
          </cell>
          <cell r="E61" t="str">
            <v>mit Dil (1:16)</v>
          </cell>
          <cell r="F61" t="str">
            <v>Roots_1-2mm_Stilberg</v>
          </cell>
          <cell r="G61" t="str">
            <v>L.Larix.2</v>
          </cell>
          <cell r="H61">
            <v>285787</v>
          </cell>
          <cell r="I61">
            <v>0.90400000000000003</v>
          </cell>
          <cell r="J61">
            <v>60.195999999999998</v>
          </cell>
          <cell r="K61">
            <v>-27.465</v>
          </cell>
          <cell r="L61">
            <v>0.1105</v>
          </cell>
          <cell r="M61">
            <v>-25</v>
          </cell>
          <cell r="N61">
            <v>-27.469533248454287</v>
          </cell>
          <cell r="O61">
            <v>-2.611664E-2</v>
          </cell>
          <cell r="P61">
            <v>-27.495649888454288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-27.627688230834799</v>
          </cell>
          <cell r="V61">
            <v>0</v>
          </cell>
          <cell r="W61">
            <v>0</v>
          </cell>
          <cell r="X61">
            <v>55.153144500000003</v>
          </cell>
          <cell r="Y61">
            <v>0</v>
          </cell>
          <cell r="Z61">
            <v>0.88509200782761854</v>
          </cell>
          <cell r="AA61">
            <v>48.815607403511777</v>
          </cell>
        </row>
        <row r="62">
          <cell r="C62" t="str">
            <v>H.Larix.R.3.1_2</v>
          </cell>
          <cell r="D62">
            <v>0</v>
          </cell>
          <cell r="E62" t="str">
            <v>mit Dil (1:16)</v>
          </cell>
          <cell r="F62" t="str">
            <v>Roots_1-2mm_Stilberg</v>
          </cell>
          <cell r="G62" t="str">
            <v>L.Larix.3</v>
          </cell>
          <cell r="H62">
            <v>285788</v>
          </cell>
          <cell r="I62">
            <v>0.92</v>
          </cell>
          <cell r="J62">
            <v>61.881999999999998</v>
          </cell>
          <cell r="K62">
            <v>-28.06</v>
          </cell>
          <cell r="L62">
            <v>0.1105</v>
          </cell>
          <cell r="M62">
            <v>-25</v>
          </cell>
          <cell r="N62">
            <v>-28.065473883587089</v>
          </cell>
          <cell r="O62">
            <v>-2.12432E-2</v>
          </cell>
          <cell r="P62">
            <v>-28.086717083587089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-28.218755425967601</v>
          </cell>
          <cell r="V62">
            <v>0</v>
          </cell>
          <cell r="W62">
            <v>0</v>
          </cell>
          <cell r="X62">
            <v>55.711168399999998</v>
          </cell>
          <cell r="Y62">
            <v>0</v>
          </cell>
          <cell r="Z62">
            <v>0.88509200782761854</v>
          </cell>
          <cell r="AA62">
            <v>49.309509897578572</v>
          </cell>
        </row>
        <row r="63">
          <cell r="C63" t="str">
            <v>H.Larix.R.4.1_2</v>
          </cell>
          <cell r="D63">
            <v>0</v>
          </cell>
          <cell r="E63" t="str">
            <v>mit Dil (1:16)</v>
          </cell>
          <cell r="F63" t="str">
            <v>Roots_1-2mm_Stilberg</v>
          </cell>
          <cell r="G63" t="str">
            <v>L.Larix.4</v>
          </cell>
          <cell r="H63">
            <v>285789</v>
          </cell>
          <cell r="I63">
            <v>0.85199999999999998</v>
          </cell>
          <cell r="J63">
            <v>57.642000000000003</v>
          </cell>
          <cell r="K63">
            <v>-28.355</v>
          </cell>
          <cell r="L63">
            <v>0.1105</v>
          </cell>
          <cell r="M63">
            <v>-25</v>
          </cell>
          <cell r="N63">
            <v>-28.361443904643544</v>
          </cell>
          <cell r="O63">
            <v>-2.9178159999999998E-2</v>
          </cell>
          <cell r="P63">
            <v>-28.390622064643544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-28.522660407024055</v>
          </cell>
          <cell r="V63">
            <v>0</v>
          </cell>
          <cell r="W63">
            <v>0</v>
          </cell>
          <cell r="X63">
            <v>56.035307600000003</v>
          </cell>
          <cell r="Y63">
            <v>0</v>
          </cell>
          <cell r="Z63">
            <v>0.88509200782761854</v>
          </cell>
          <cell r="AA63">
            <v>49.596402912922215</v>
          </cell>
        </row>
        <row r="64">
          <cell r="C64" t="str">
            <v>H.Larix.R.5.1_2</v>
          </cell>
          <cell r="D64">
            <v>0</v>
          </cell>
          <cell r="E64" t="str">
            <v>mit Dil (1:16)</v>
          </cell>
          <cell r="F64" t="str">
            <v>Roots_1-2mm_Stilberg</v>
          </cell>
          <cell r="G64" t="str">
            <v>L.Larix.5</v>
          </cell>
          <cell r="H64">
            <v>285790</v>
          </cell>
          <cell r="I64">
            <v>0.91</v>
          </cell>
          <cell r="J64">
            <v>61.037999999999997</v>
          </cell>
          <cell r="K64">
            <v>-28.039000000000001</v>
          </cell>
          <cell r="L64">
            <v>0.1105</v>
          </cell>
          <cell r="M64">
            <v>-25</v>
          </cell>
          <cell r="N64">
            <v>-28.04451162447171</v>
          </cell>
          <cell r="O64">
            <v>-2.2055439999999999E-2</v>
          </cell>
          <cell r="P64">
            <v>-28.066567064471709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-28.19860540685222</v>
          </cell>
          <cell r="V64">
            <v>0</v>
          </cell>
          <cell r="W64">
            <v>0</v>
          </cell>
          <cell r="X64">
            <v>55.555287399999997</v>
          </cell>
          <cell r="Y64">
            <v>0</v>
          </cell>
          <cell r="Z64">
            <v>0.88509200782761854</v>
          </cell>
          <cell r="AA64">
            <v>49.171540870306394</v>
          </cell>
        </row>
        <row r="65">
          <cell r="C65" t="str">
            <v>M.Larix.R.6.1_2</v>
          </cell>
          <cell r="D65">
            <v>0</v>
          </cell>
          <cell r="E65" t="str">
            <v>mit Dil (1:16)</v>
          </cell>
          <cell r="F65" t="str">
            <v>Roots_1-2mm_Stilberg</v>
          </cell>
          <cell r="G65" t="str">
            <v>L.Larix.6</v>
          </cell>
          <cell r="H65">
            <v>285791</v>
          </cell>
          <cell r="I65">
            <v>0.91400000000000003</v>
          </cell>
          <cell r="J65">
            <v>60.65</v>
          </cell>
          <cell r="K65">
            <v>-27.841000000000001</v>
          </cell>
          <cell r="L65">
            <v>0.1105</v>
          </cell>
          <cell r="M65">
            <v>-25</v>
          </cell>
          <cell r="N65">
            <v>-27.846185548278399</v>
          </cell>
          <cell r="O65">
            <v>-2.2742720000000001E-2</v>
          </cell>
          <cell r="P65">
            <v>-27.868928268278399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-28.00096661065891</v>
          </cell>
          <cell r="V65">
            <v>0</v>
          </cell>
          <cell r="W65">
            <v>0</v>
          </cell>
          <cell r="X65">
            <v>54.9610737</v>
          </cell>
          <cell r="Y65">
            <v>0</v>
          </cell>
          <cell r="Z65">
            <v>0.88509200782761854</v>
          </cell>
          <cell r="AA65">
            <v>48.645607073494716</v>
          </cell>
        </row>
        <row r="66">
          <cell r="C66" t="str">
            <v>M.Larix.R.7.1_2</v>
          </cell>
          <cell r="D66">
            <v>0</v>
          </cell>
          <cell r="E66" t="str">
            <v>mit Dil (1:16)</v>
          </cell>
          <cell r="F66" t="str">
            <v>Roots_1-2mm_Stilberg</v>
          </cell>
          <cell r="G66" t="str">
            <v>L.Larix.7</v>
          </cell>
          <cell r="H66">
            <v>285792</v>
          </cell>
          <cell r="I66">
            <v>0.89300000000000002</v>
          </cell>
          <cell r="J66">
            <v>58.945999999999998</v>
          </cell>
          <cell r="K66">
            <v>-28.07</v>
          </cell>
          <cell r="L66">
            <v>0.1105</v>
          </cell>
          <cell r="M66">
            <v>-25</v>
          </cell>
          <cell r="N66">
            <v>-28.075765821655292</v>
          </cell>
          <cell r="O66">
            <v>-2.611664E-2</v>
          </cell>
          <cell r="P66">
            <v>-28.101882461655293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-28.233920804035805</v>
          </cell>
          <cell r="V66">
            <v>0</v>
          </cell>
          <cell r="W66">
            <v>0</v>
          </cell>
          <cell r="X66">
            <v>54.672446399999998</v>
          </cell>
          <cell r="Y66">
            <v>0</v>
          </cell>
          <cell r="Z66">
            <v>0.88509200782761854</v>
          </cell>
          <cell r="AA66">
            <v>48.390145357023854</v>
          </cell>
        </row>
        <row r="67">
          <cell r="C67" t="str">
            <v>M.Larix.R.8.1_2</v>
          </cell>
          <cell r="D67">
            <v>0</v>
          </cell>
          <cell r="E67" t="str">
            <v>mit Dil (1:16)</v>
          </cell>
          <cell r="F67" t="str">
            <v>Roots_1-2mm_Stilberg</v>
          </cell>
          <cell r="G67" t="str">
            <v>L.Larix.8</v>
          </cell>
          <cell r="H67">
            <v>285793</v>
          </cell>
          <cell r="I67">
            <v>0.86399999999999999</v>
          </cell>
          <cell r="J67">
            <v>59.786999999999999</v>
          </cell>
          <cell r="K67">
            <v>-27.347000000000001</v>
          </cell>
          <cell r="L67">
            <v>0.1105</v>
          </cell>
          <cell r="M67">
            <v>-25</v>
          </cell>
          <cell r="N67">
            <v>-27.351345822895109</v>
          </cell>
          <cell r="O67">
            <v>-2.361744E-2</v>
          </cell>
          <cell r="P67">
            <v>-27.374963262895108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-27.507001605275619</v>
          </cell>
          <cell r="V67">
            <v>0</v>
          </cell>
          <cell r="W67">
            <v>0</v>
          </cell>
          <cell r="X67">
            <v>57.314922699999997</v>
          </cell>
          <cell r="Y67">
            <v>0</v>
          </cell>
          <cell r="Z67">
            <v>0.88509200782761854</v>
          </cell>
          <cell r="AA67">
            <v>50.728980011027751</v>
          </cell>
        </row>
        <row r="68">
          <cell r="C68" t="str">
            <v>M.Larix.R.9.1_2</v>
          </cell>
          <cell r="D68">
            <v>0</v>
          </cell>
          <cell r="E68" t="str">
            <v>mit Dil (1:16)</v>
          </cell>
          <cell r="F68" t="str">
            <v>Roots_1-2mm_Stilberg</v>
          </cell>
          <cell r="G68" t="str">
            <v>L.Larix.9</v>
          </cell>
          <cell r="H68">
            <v>285794</v>
          </cell>
          <cell r="I68">
            <v>0.90400000000000003</v>
          </cell>
          <cell r="J68">
            <v>60.250999999999998</v>
          </cell>
          <cell r="K68">
            <v>-27.422999999999998</v>
          </cell>
          <cell r="L68">
            <v>0.1105</v>
          </cell>
          <cell r="M68">
            <v>-25</v>
          </cell>
          <cell r="N68">
            <v>-27.42745193338931</v>
          </cell>
          <cell r="O68">
            <v>-2.2867679999999998E-2</v>
          </cell>
          <cell r="P68">
            <v>-27.450319613389311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-27.582357955769822</v>
          </cell>
          <cell r="V68">
            <v>0</v>
          </cell>
          <cell r="W68">
            <v>0</v>
          </cell>
          <cell r="X68">
            <v>55.2038224</v>
          </cell>
          <cell r="Y68">
            <v>0</v>
          </cell>
          <cell r="Z68">
            <v>0.88509200782761854</v>
          </cell>
          <cell r="AA68">
            <v>48.860462007775261</v>
          </cell>
        </row>
        <row r="69">
          <cell r="C69" t="str">
            <v>M.Larix.R.10.1_2</v>
          </cell>
          <cell r="D69">
            <v>0</v>
          </cell>
          <cell r="E69" t="str">
            <v>mit Dil (1:16)</v>
          </cell>
          <cell r="F69" t="str">
            <v>Roots_1-2mm_Stilberg</v>
          </cell>
          <cell r="G69" t="str">
            <v>L.Larix.10</v>
          </cell>
          <cell r="H69">
            <v>285795</v>
          </cell>
          <cell r="I69">
            <v>0.85599999999999998</v>
          </cell>
          <cell r="J69">
            <v>57.411999999999999</v>
          </cell>
          <cell r="K69">
            <v>-29.033999999999999</v>
          </cell>
          <cell r="L69">
            <v>0.1105</v>
          </cell>
          <cell r="M69">
            <v>-25</v>
          </cell>
          <cell r="N69">
            <v>-29.041779150633054</v>
          </cell>
          <cell r="O69">
            <v>-3.1927280000000002E-2</v>
          </cell>
          <cell r="P69">
            <v>-29.073706430633056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-29.205744773013567</v>
          </cell>
          <cell r="V69">
            <v>0</v>
          </cell>
          <cell r="W69">
            <v>0</v>
          </cell>
          <cell r="X69">
            <v>55.551374600000003</v>
          </cell>
          <cell r="Y69">
            <v>0</v>
          </cell>
          <cell r="Z69">
            <v>0.88509200782761854</v>
          </cell>
          <cell r="AA69">
            <v>49.168077682298176</v>
          </cell>
        </row>
        <row r="70">
          <cell r="C70" t="str">
            <v>.</v>
          </cell>
          <cell r="E70" t="str">
            <v>mit Dil (1:16)</v>
          </cell>
          <cell r="F70" t="str">
            <v/>
          </cell>
          <cell r="G70" t="str">
            <v>ali-j3</v>
          </cell>
          <cell r="H70">
            <v>285796</v>
          </cell>
          <cell r="I70">
            <v>0.57199999999999995</v>
          </cell>
          <cell r="J70">
            <v>56.634999999999998</v>
          </cell>
          <cell r="K70">
            <v>-29.934000000000001</v>
          </cell>
          <cell r="L70">
            <v>0.1105</v>
          </cell>
          <cell r="M70">
            <v>-25</v>
          </cell>
          <cell r="N70">
            <v>-29.94364549885448</v>
          </cell>
          <cell r="O70">
            <v>-3.2177199999999996E-2</v>
          </cell>
          <cell r="P70">
            <v>-29.975822698854479</v>
          </cell>
          <cell r="Q70" t="str">
            <v>*</v>
          </cell>
          <cell r="R70">
            <v>-29.927961657619488</v>
          </cell>
          <cell r="S70">
            <v>-30.06</v>
          </cell>
          <cell r="T70">
            <v>-0.13203834238051115</v>
          </cell>
          <cell r="U70">
            <v>-30.10786104123499</v>
          </cell>
          <cell r="V70">
            <v>-30.060000000000002</v>
          </cell>
          <cell r="W70">
            <v>4.2365028608785993E-2</v>
          </cell>
          <cell r="X70">
            <v>82.006426700000006</v>
          </cell>
          <cell r="Y70">
            <v>80.319333325000002</v>
          </cell>
          <cell r="Z70">
            <v>0.88509200782761854</v>
          </cell>
          <cell r="AA70">
            <v>72.583232862671437</v>
          </cell>
        </row>
        <row r="71">
          <cell r="C71" t="str">
            <v>.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C72" t="str">
            <v>.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</row>
        <row r="73">
          <cell r="C73" t="str">
            <v>.</v>
          </cell>
          <cell r="E73" t="str">
            <v>mit Dil (1:16)</v>
          </cell>
          <cell r="F73" t="str">
            <v/>
          </cell>
          <cell r="G73" t="str">
            <v>ali-j3 [Ref]</v>
          </cell>
          <cell r="H73">
            <v>285797</v>
          </cell>
          <cell r="I73">
            <v>0.55600000000000005</v>
          </cell>
          <cell r="J73">
            <v>54.341000000000001</v>
          </cell>
          <cell r="K73">
            <v>-29.850999999999999</v>
          </cell>
          <cell r="L73">
            <v>0.18149999999999999</v>
          </cell>
          <cell r="M73">
            <v>-25</v>
          </cell>
          <cell r="N73">
            <v>-29.867256732429212</v>
          </cell>
          <cell r="O73">
            <v>-3.6550800000000001E-2</v>
          </cell>
          <cell r="P73">
            <v>-29.903807532429212</v>
          </cell>
          <cell r="Q73" t="str">
            <v>*</v>
          </cell>
          <cell r="R73">
            <v>0</v>
          </cell>
          <cell r="S73">
            <v>0</v>
          </cell>
          <cell r="T73">
            <v>0</v>
          </cell>
          <cell r="U73">
            <v>-30.058304312975689</v>
          </cell>
          <cell r="V73">
            <v>0</v>
          </cell>
          <cell r="W73">
            <v>0</v>
          </cell>
          <cell r="X73">
            <v>71.09</v>
          </cell>
          <cell r="Y73" t="str">
            <v>ref.</v>
          </cell>
          <cell r="Z73">
            <v>0.96662886954932326</v>
          </cell>
          <cell r="AA73">
            <v>0</v>
          </cell>
        </row>
        <row r="74">
          <cell r="C74" t="str">
            <v>L.Larix.R.11.1_2</v>
          </cell>
          <cell r="D74">
            <v>0</v>
          </cell>
          <cell r="E74" t="str">
            <v>mit Dil (1:16)</v>
          </cell>
          <cell r="F74" t="str">
            <v>Roots_1-2mm_Stilberg</v>
          </cell>
          <cell r="G74" t="str">
            <v>L.Larix.11</v>
          </cell>
          <cell r="H74">
            <v>285798</v>
          </cell>
          <cell r="I74">
            <v>0.84399999999999997</v>
          </cell>
          <cell r="J74">
            <v>57.801000000000002</v>
          </cell>
          <cell r="K74">
            <v>-28.184999999999999</v>
          </cell>
          <cell r="L74">
            <v>0.18149999999999999</v>
          </cell>
          <cell r="M74">
            <v>-25</v>
          </cell>
          <cell r="N74">
            <v>-28.195032671231093</v>
          </cell>
          <cell r="O74">
            <v>-3.1427440000000001E-2</v>
          </cell>
          <cell r="P74">
            <v>-28.226460111231095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-28.380956891777572</v>
          </cell>
          <cell r="V74">
            <v>0</v>
          </cell>
          <cell r="W74">
            <v>0</v>
          </cell>
          <cell r="X74">
            <v>49.814177700000002</v>
          </cell>
          <cell r="Y74">
            <v>0</v>
          </cell>
          <cell r="Z74">
            <v>0.96662886954932326</v>
          </cell>
          <cell r="AA74">
            <v>48.151822277680111</v>
          </cell>
        </row>
        <row r="75">
          <cell r="C75" t="str">
            <v>L.Larix.R.12.1_2</v>
          </cell>
          <cell r="D75">
            <v>0</v>
          </cell>
          <cell r="E75" t="str">
            <v>mit Dil (1:16)</v>
          </cell>
          <cell r="F75" t="str">
            <v>Roots_1-2mm_Stilberg</v>
          </cell>
          <cell r="G75" t="str">
            <v>L.Larix.12</v>
          </cell>
          <cell r="H75">
            <v>285799</v>
          </cell>
          <cell r="I75">
            <v>0.879</v>
          </cell>
          <cell r="J75">
            <v>58.781999999999996</v>
          </cell>
          <cell r="K75">
            <v>-27.826000000000001</v>
          </cell>
          <cell r="L75">
            <v>0.18149999999999999</v>
          </cell>
          <cell r="M75">
            <v>-25</v>
          </cell>
          <cell r="N75">
            <v>-27.83475280927637</v>
          </cell>
          <cell r="O75">
            <v>-2.9428079999999999E-2</v>
          </cell>
          <cell r="P75">
            <v>-27.864180889276369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-28.018677669822846</v>
          </cell>
          <cell r="V75">
            <v>0</v>
          </cell>
          <cell r="W75">
            <v>0</v>
          </cell>
          <cell r="X75">
            <v>48.643038599999997</v>
          </cell>
          <cell r="Y75">
            <v>0</v>
          </cell>
          <cell r="Z75">
            <v>0.96662886954932326</v>
          </cell>
          <cell r="AA75">
            <v>47.019765413362094</v>
          </cell>
        </row>
        <row r="76">
          <cell r="C76" t="str">
            <v>.</v>
          </cell>
          <cell r="D76">
            <v>0</v>
          </cell>
          <cell r="E76" t="str">
            <v>mit Dil (1:16)</v>
          </cell>
          <cell r="F76" t="str">
            <v/>
          </cell>
          <cell r="G76" t="str">
            <v>Caf-j3</v>
          </cell>
          <cell r="H76">
            <v>285800</v>
          </cell>
          <cell r="I76">
            <v>0.8</v>
          </cell>
          <cell r="J76">
            <v>55.095999999999997</v>
          </cell>
          <cell r="K76">
            <v>-40.372999999999998</v>
          </cell>
          <cell r="L76">
            <v>0.18149999999999999</v>
          </cell>
          <cell r="M76">
            <v>-25</v>
          </cell>
          <cell r="N76">
            <v>-40.423809886277759</v>
          </cell>
          <cell r="O76">
            <v>-3.6925679999999995E-2</v>
          </cell>
          <cell r="P76">
            <v>-40.460735566277762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-40.615232346824243</v>
          </cell>
          <cell r="V76">
            <v>-40.46</v>
          </cell>
          <cell r="W76">
            <v>0</v>
          </cell>
          <cell r="X76">
            <v>50.088187300000001</v>
          </cell>
          <cell r="Y76">
            <v>0</v>
          </cell>
          <cell r="Z76">
            <v>0.96662886954932326</v>
          </cell>
          <cell r="AA76">
            <v>48.416687867573771</v>
          </cell>
        </row>
        <row r="77">
          <cell r="C77" t="str">
            <v>L.Larix.R.13.1_2</v>
          </cell>
          <cell r="D77">
            <v>0</v>
          </cell>
          <cell r="E77" t="str">
            <v>mit Dil (1:16)</v>
          </cell>
          <cell r="F77" t="str">
            <v>Roots_1-2mm_Stilberg</v>
          </cell>
          <cell r="G77" t="str">
            <v>L.Larix.13</v>
          </cell>
          <cell r="H77">
            <v>285801</v>
          </cell>
          <cell r="I77">
            <v>0.88300000000000001</v>
          </cell>
          <cell r="J77">
            <v>60.725000000000001</v>
          </cell>
          <cell r="K77">
            <v>-28.747</v>
          </cell>
          <cell r="L77">
            <v>0.18149999999999999</v>
          </cell>
          <cell r="M77">
            <v>-25</v>
          </cell>
          <cell r="N77">
            <v>-28.758232923435219</v>
          </cell>
          <cell r="O77">
            <v>-2.5366879999999998E-2</v>
          </cell>
          <cell r="P77">
            <v>-28.783599803435219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-28.938096583981697</v>
          </cell>
          <cell r="V77">
            <v>0</v>
          </cell>
          <cell r="W77">
            <v>0</v>
          </cell>
          <cell r="X77">
            <v>50.022053900000003</v>
          </cell>
          <cell r="Y77">
            <v>0</v>
          </cell>
          <cell r="Z77">
            <v>0.96662886954932326</v>
          </cell>
          <cell r="AA77">
            <v>48.352761413892317</v>
          </cell>
        </row>
        <row r="78">
          <cell r="C78" t="str">
            <v>L.Larix.R.15.1_2</v>
          </cell>
          <cell r="D78">
            <v>0</v>
          </cell>
          <cell r="E78" t="str">
            <v>mit Dil (1:16)</v>
          </cell>
          <cell r="F78" t="str">
            <v>Roots_1-2mm_Stilberg</v>
          </cell>
          <cell r="G78" t="str">
            <v>L.Larix.15</v>
          </cell>
          <cell r="H78">
            <v>285802</v>
          </cell>
          <cell r="I78">
            <v>0.84499999999999997</v>
          </cell>
          <cell r="J78">
            <v>58.716000000000001</v>
          </cell>
          <cell r="K78">
            <v>-28.181000000000001</v>
          </cell>
          <cell r="L78">
            <v>0.18149999999999999</v>
          </cell>
          <cell r="M78">
            <v>-25</v>
          </cell>
          <cell r="N78">
            <v>-28.190863439510036</v>
          </cell>
          <cell r="O78">
            <v>-2.8928239999999997E-2</v>
          </cell>
          <cell r="P78">
            <v>-28.219791679510035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-28.374288460056512</v>
          </cell>
          <cell r="V78">
            <v>0</v>
          </cell>
          <cell r="W78">
            <v>0</v>
          </cell>
          <cell r="X78">
            <v>50.543207199999998</v>
          </cell>
          <cell r="Y78">
            <v>0</v>
          </cell>
          <cell r="Z78">
            <v>0.96662886954932326</v>
          </cell>
          <cell r="AA78">
            <v>48.85652323913321</v>
          </cell>
        </row>
        <row r="79">
          <cell r="C79" t="str">
            <v>D.Larix.R.16.1_2</v>
          </cell>
          <cell r="D79">
            <v>0</v>
          </cell>
          <cell r="E79" t="str">
            <v>mit Dil (1:16)</v>
          </cell>
          <cell r="F79" t="str">
            <v>Roots_1-2mm_Stilberg</v>
          </cell>
          <cell r="G79" t="str">
            <v>L.Larix.16</v>
          </cell>
          <cell r="H79">
            <v>285803</v>
          </cell>
          <cell r="I79">
            <v>0.94399999999999995</v>
          </cell>
          <cell r="J79">
            <v>65.152000000000001</v>
          </cell>
          <cell r="K79">
            <v>-27.826000000000001</v>
          </cell>
          <cell r="L79">
            <v>0.18149999999999999</v>
          </cell>
          <cell r="M79">
            <v>-25</v>
          </cell>
          <cell r="N79">
            <v>-27.833894644492503</v>
          </cell>
          <cell r="O79">
            <v>-1.5869919999999999E-2</v>
          </cell>
          <cell r="P79">
            <v>-27.849764564492503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-28.00426134503898</v>
          </cell>
          <cell r="V79">
            <v>0</v>
          </cell>
          <cell r="W79">
            <v>0</v>
          </cell>
          <cell r="X79">
            <v>50.2012304</v>
          </cell>
          <cell r="Y79">
            <v>0</v>
          </cell>
          <cell r="Z79">
            <v>0.96662886954932326</v>
          </cell>
          <cell r="AA79">
            <v>48.525958591537119</v>
          </cell>
        </row>
        <row r="80">
          <cell r="C80" t="str">
            <v>D.Larix.R.17.1_2</v>
          </cell>
          <cell r="D80">
            <v>0</v>
          </cell>
          <cell r="E80" t="str">
            <v>mit Dil (1:16)</v>
          </cell>
          <cell r="F80" t="str">
            <v>Roots_1-2mm_Stilberg</v>
          </cell>
          <cell r="G80" t="str">
            <v>L.Larix.17</v>
          </cell>
          <cell r="H80">
            <v>285804</v>
          </cell>
          <cell r="I80">
            <v>0.90200000000000002</v>
          </cell>
          <cell r="J80">
            <v>60.503999999999998</v>
          </cell>
          <cell r="K80">
            <v>-27.515000000000001</v>
          </cell>
          <cell r="L80">
            <v>0.18149999999999999</v>
          </cell>
          <cell r="M80">
            <v>-25</v>
          </cell>
          <cell r="N80">
            <v>-27.522567201293054</v>
          </cell>
          <cell r="O80">
            <v>-2.5491839999999998E-2</v>
          </cell>
          <cell r="P80">
            <v>-27.548059041293055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-27.702555821839532</v>
          </cell>
          <cell r="V80">
            <v>0</v>
          </cell>
          <cell r="W80">
            <v>0</v>
          </cell>
          <cell r="X80">
            <v>48.790927400000001</v>
          </cell>
          <cell r="Y80">
            <v>0</v>
          </cell>
          <cell r="Z80">
            <v>0.96662886954932326</v>
          </cell>
          <cell r="AA80">
            <v>47.162718996925101</v>
          </cell>
        </row>
        <row r="81">
          <cell r="C81" t="str">
            <v>D.Larix.R.18.1_2</v>
          </cell>
          <cell r="D81">
            <v>0</v>
          </cell>
          <cell r="E81" t="str">
            <v>mit Dil (1:16)</v>
          </cell>
          <cell r="F81" t="str">
            <v>Roots_1-2mm_Stilberg</v>
          </cell>
          <cell r="G81" t="str">
            <v>L.Larix.18</v>
          </cell>
          <cell r="H81">
            <v>285805</v>
          </cell>
          <cell r="I81">
            <v>0.88</v>
          </cell>
          <cell r="J81">
            <v>60.283999999999999</v>
          </cell>
          <cell r="K81">
            <v>-27.123999999999999</v>
          </cell>
          <cell r="L81">
            <v>0.18149999999999999</v>
          </cell>
          <cell r="M81">
            <v>-25</v>
          </cell>
          <cell r="N81">
            <v>-27.130414142506552</v>
          </cell>
          <cell r="O81">
            <v>-2.730376E-2</v>
          </cell>
          <cell r="P81">
            <v>-27.157717902506551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-27.312214683053028</v>
          </cell>
          <cell r="V81">
            <v>0</v>
          </cell>
          <cell r="W81">
            <v>0</v>
          </cell>
          <cell r="X81">
            <v>49.829493499999998</v>
          </cell>
          <cell r="Y81">
            <v>0</v>
          </cell>
          <cell r="Z81">
            <v>0.96662886954932326</v>
          </cell>
          <cell r="AA81">
            <v>48.166626972120348</v>
          </cell>
        </row>
        <row r="82">
          <cell r="C82" t="str">
            <v>H.Larix.R.1.0.5_1</v>
          </cell>
          <cell r="D82">
            <v>0</v>
          </cell>
          <cell r="E82" t="str">
            <v>mit Dil (1:16)</v>
          </cell>
          <cell r="F82" t="str">
            <v>Root_0.5-1mm_Stilberg</v>
          </cell>
          <cell r="G82" t="str">
            <v>L.Larix.1</v>
          </cell>
          <cell r="H82">
            <v>285806</v>
          </cell>
          <cell r="I82">
            <v>0.85299999999999998</v>
          </cell>
          <cell r="J82">
            <v>56.720999999999997</v>
          </cell>
          <cell r="K82">
            <v>-28.074000000000002</v>
          </cell>
          <cell r="L82">
            <v>0.18149999999999999</v>
          </cell>
          <cell r="M82">
            <v>-25</v>
          </cell>
          <cell r="N82">
            <v>-28.083867986098216</v>
          </cell>
          <cell r="O82">
            <v>-3.4363999999999999E-2</v>
          </cell>
          <cell r="P82">
            <v>-28.118231986098216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-28.272728766644693</v>
          </cell>
          <cell r="V82">
            <v>0</v>
          </cell>
          <cell r="W82">
            <v>0</v>
          </cell>
          <cell r="X82">
            <v>48.367679699999997</v>
          </cell>
          <cell r="Y82">
            <v>0</v>
          </cell>
          <cell r="Z82">
            <v>0.96662886954932326</v>
          </cell>
          <cell r="AA82">
            <v>46.753595551134744</v>
          </cell>
        </row>
        <row r="83">
          <cell r="C83" t="str">
            <v>H.Larix.R.2.0.5_1</v>
          </cell>
          <cell r="D83">
            <v>0</v>
          </cell>
          <cell r="E83" t="str">
            <v>mit Dil (1:16)</v>
          </cell>
          <cell r="F83" t="str">
            <v>Root_0.5-1mm_Stilberg</v>
          </cell>
          <cell r="G83" t="str">
            <v>L.Larix.2</v>
          </cell>
          <cell r="H83">
            <v>285807</v>
          </cell>
          <cell r="I83">
            <v>0.97199999999999998</v>
          </cell>
          <cell r="J83">
            <v>65.427000000000007</v>
          </cell>
          <cell r="K83">
            <v>-27.600999999999999</v>
          </cell>
          <cell r="L83">
            <v>0.18149999999999999</v>
          </cell>
          <cell r="M83">
            <v>-25</v>
          </cell>
          <cell r="N83">
            <v>-27.608235464514792</v>
          </cell>
          <cell r="O83">
            <v>-1.6869599999999998E-2</v>
          </cell>
          <cell r="P83">
            <v>-27.625105064514791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-27.779601845061269</v>
          </cell>
          <cell r="V83">
            <v>0</v>
          </cell>
          <cell r="W83">
            <v>0</v>
          </cell>
          <cell r="X83">
            <v>48.961143399999997</v>
          </cell>
          <cell r="Y83">
            <v>0</v>
          </cell>
          <cell r="Z83">
            <v>0.96662886954932326</v>
          </cell>
          <cell r="AA83">
            <v>47.327254696584305</v>
          </cell>
        </row>
        <row r="84">
          <cell r="C84" t="str">
            <v>.</v>
          </cell>
          <cell r="E84" t="str">
            <v>mit Dil (1:16)</v>
          </cell>
          <cell r="F84" t="str">
            <v/>
          </cell>
          <cell r="G84" t="str">
            <v>ali-j3</v>
          </cell>
          <cell r="H84">
            <v>285808</v>
          </cell>
          <cell r="I84">
            <v>0.56399999999999995</v>
          </cell>
          <cell r="J84">
            <v>56.127000000000002</v>
          </cell>
          <cell r="K84">
            <v>-29.908000000000001</v>
          </cell>
          <cell r="L84">
            <v>0.18149999999999999</v>
          </cell>
          <cell r="M84">
            <v>-25</v>
          </cell>
          <cell r="N84">
            <v>-29.92392267474596</v>
          </cell>
          <cell r="O84">
            <v>-3.4488959999999999E-2</v>
          </cell>
          <cell r="P84">
            <v>-29.958411634745961</v>
          </cell>
          <cell r="Q84" t="str">
            <v>*</v>
          </cell>
          <cell r="R84">
            <v>0</v>
          </cell>
          <cell r="S84">
            <v>0</v>
          </cell>
          <cell r="T84">
            <v>0</v>
          </cell>
          <cell r="U84">
            <v>-30.112908415292438</v>
          </cell>
          <cell r="V84">
            <v>0</v>
          </cell>
          <cell r="W84">
            <v>0</v>
          </cell>
          <cell r="X84">
            <v>72.384096600000007</v>
          </cell>
          <cell r="Y84" t="str">
            <v>*</v>
          </cell>
          <cell r="Z84">
            <v>0.96662886954932326</v>
          </cell>
          <cell r="AA84">
            <v>69.968557469807024</v>
          </cell>
        </row>
        <row r="85">
          <cell r="C85" t="str">
            <v>.</v>
          </cell>
          <cell r="E85" t="str">
            <v>mit Dil (1:16)</v>
          </cell>
          <cell r="F85">
            <v>0</v>
          </cell>
          <cell r="G85" t="str">
            <v>bl</v>
          </cell>
          <cell r="H85">
            <v>285809</v>
          </cell>
          <cell r="I85">
            <v>0</v>
          </cell>
          <cell r="J85">
            <v>0.20399999999999999</v>
          </cell>
          <cell r="K85">
            <v>-25</v>
          </cell>
          <cell r="L85">
            <v>0.18149999999999999</v>
          </cell>
          <cell r="M85">
            <v>-25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0.96662886954932326</v>
          </cell>
          <cell r="AA85">
            <v>0</v>
          </cell>
        </row>
        <row r="86">
          <cell r="C86" t="str">
            <v>.</v>
          </cell>
          <cell r="E86" t="str">
            <v>mit Dil (1:16)</v>
          </cell>
          <cell r="F86">
            <v>0</v>
          </cell>
          <cell r="G86" t="str">
            <v>bl</v>
          </cell>
          <cell r="H86">
            <v>285810</v>
          </cell>
          <cell r="I86">
            <v>0</v>
          </cell>
          <cell r="J86">
            <v>0.159</v>
          </cell>
          <cell r="K86">
            <v>-25</v>
          </cell>
          <cell r="L86">
            <v>0.18149999999999999</v>
          </cell>
          <cell r="M86">
            <v>-25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0.96662886954932326</v>
          </cell>
          <cell r="AA86">
            <v>0</v>
          </cell>
        </row>
        <row r="87">
          <cell r="C87" t="str">
            <v>.</v>
          </cell>
          <cell r="E87" t="str">
            <v>mit Dil (1:16)</v>
          </cell>
          <cell r="F87" t="str">
            <v/>
          </cell>
          <cell r="G87" t="str">
            <v>ali-j3</v>
          </cell>
          <cell r="H87">
            <v>285811</v>
          </cell>
          <cell r="I87">
            <v>0.56899999999999995</v>
          </cell>
          <cell r="J87">
            <v>57.073999999999998</v>
          </cell>
          <cell r="K87">
            <v>-29.864000000000001</v>
          </cell>
          <cell r="L87">
            <v>0.18149999999999999</v>
          </cell>
          <cell r="M87">
            <v>-25</v>
          </cell>
          <cell r="N87">
            <v>-29.879517265017359</v>
          </cell>
          <cell r="O87">
            <v>-3.1927280000000002E-2</v>
          </cell>
          <cell r="P87">
            <v>-29.91144454501736</v>
          </cell>
          <cell r="Q87" t="str">
            <v>*</v>
          </cell>
          <cell r="R87">
            <v>0</v>
          </cell>
          <cell r="S87">
            <v>0</v>
          </cell>
          <cell r="T87">
            <v>0</v>
          </cell>
          <cell r="U87">
            <v>-30.065941325563838</v>
          </cell>
          <cell r="V87">
            <v>0</v>
          </cell>
          <cell r="W87">
            <v>0</v>
          </cell>
          <cell r="X87">
            <v>72.959357699999998</v>
          </cell>
          <cell r="Y87" t="str">
            <v>*</v>
          </cell>
          <cell r="Z87">
            <v>0.96662886954932326</v>
          </cell>
          <cell r="AA87">
            <v>70.52462145659571</v>
          </cell>
        </row>
        <row r="88">
          <cell r="C88" t="str">
            <v>.</v>
          </cell>
          <cell r="E88" t="str">
            <v>mit Dil (1:16)</v>
          </cell>
          <cell r="F88" t="str">
            <v/>
          </cell>
          <cell r="G88" t="str">
            <v>ali-j3</v>
          </cell>
          <cell r="H88">
            <v>285812</v>
          </cell>
          <cell r="I88">
            <v>0.57299999999999995</v>
          </cell>
          <cell r="J88">
            <v>55.643000000000001</v>
          </cell>
          <cell r="K88">
            <v>-29.856999999999999</v>
          </cell>
          <cell r="L88">
            <v>0.18149999999999999</v>
          </cell>
          <cell r="M88">
            <v>-25</v>
          </cell>
          <cell r="N88">
            <v>-29.872894728775819</v>
          </cell>
          <cell r="O88">
            <v>-3.5363680000000002E-2</v>
          </cell>
          <cell r="P88">
            <v>-29.908258408775819</v>
          </cell>
          <cell r="Q88" t="str">
            <v>*</v>
          </cell>
          <cell r="R88">
            <v>0</v>
          </cell>
          <cell r="S88">
            <v>0</v>
          </cell>
          <cell r="T88">
            <v>0</v>
          </cell>
          <cell r="U88">
            <v>-30.062755189322296</v>
          </cell>
          <cell r="V88">
            <v>0</v>
          </cell>
          <cell r="W88">
            <v>0</v>
          </cell>
          <cell r="X88">
            <v>70.633338100000003</v>
          </cell>
          <cell r="Y88" t="str">
            <v>*</v>
          </cell>
          <cell r="Z88">
            <v>0.96662886954932326</v>
          </cell>
          <cell r="AA88">
            <v>68.276223760098148</v>
          </cell>
        </row>
        <row r="89">
          <cell r="C89" t="str">
            <v>H.Larix.R.3.0.5_1</v>
          </cell>
          <cell r="D89">
            <v>0</v>
          </cell>
          <cell r="E89" t="str">
            <v>mit Dil (1:16)</v>
          </cell>
          <cell r="F89" t="str">
            <v>Root_0.5-1mm_Stilberg</v>
          </cell>
          <cell r="G89" t="str">
            <v>L.Larix.3</v>
          </cell>
          <cell r="H89">
            <v>285813</v>
          </cell>
          <cell r="I89">
            <v>0.86199999999999999</v>
          </cell>
          <cell r="J89">
            <v>60.662999999999997</v>
          </cell>
          <cell r="K89">
            <v>-28.05</v>
          </cell>
          <cell r="L89">
            <v>0.18149999999999999</v>
          </cell>
          <cell r="M89">
            <v>-25</v>
          </cell>
          <cell r="N89">
            <v>-28.059152798789718</v>
          </cell>
          <cell r="O89">
            <v>-2.492952E-2</v>
          </cell>
          <cell r="P89">
            <v>-28.084082318789719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-28.238579099336196</v>
          </cell>
          <cell r="V89">
            <v>0</v>
          </cell>
          <cell r="W89">
            <v>0</v>
          </cell>
          <cell r="X89">
            <v>51.188649499999997</v>
          </cell>
          <cell r="Y89">
            <v>0</v>
          </cell>
          <cell r="Z89">
            <v>0.96662886954932326</v>
          </cell>
          <cell r="AA89">
            <v>49.480426399941528</v>
          </cell>
        </row>
        <row r="90">
          <cell r="C90" t="str">
            <v>H.Larix.R.4.0.5_1</v>
          </cell>
          <cell r="D90">
            <v>0</v>
          </cell>
          <cell r="E90" t="str">
            <v>mit Dil (1:16)</v>
          </cell>
          <cell r="F90" t="str">
            <v>Root_0.5-1mm_Stilberg</v>
          </cell>
          <cell r="G90" t="str">
            <v>L.Larix.4</v>
          </cell>
          <cell r="H90">
            <v>285814</v>
          </cell>
          <cell r="I90">
            <v>0.99399999999999999</v>
          </cell>
          <cell r="J90">
            <v>64.194999999999993</v>
          </cell>
          <cell r="K90">
            <v>-28.422000000000001</v>
          </cell>
          <cell r="L90">
            <v>0.18149999999999999</v>
          </cell>
          <cell r="M90">
            <v>-25</v>
          </cell>
          <cell r="N90">
            <v>-28.431702531497265</v>
          </cell>
          <cell r="O90">
            <v>-1.8306639999999999E-2</v>
          </cell>
          <cell r="P90">
            <v>-28.450009171497264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-28.604505952043741</v>
          </cell>
          <cell r="V90">
            <v>0</v>
          </cell>
          <cell r="W90">
            <v>0</v>
          </cell>
          <cell r="X90">
            <v>46.975288499999998</v>
          </cell>
          <cell r="Y90">
            <v>0</v>
          </cell>
          <cell r="Z90">
            <v>0.96662886954932326</v>
          </cell>
          <cell r="AA90">
            <v>45.407670019508323</v>
          </cell>
        </row>
        <row r="91">
          <cell r="C91" t="str">
            <v>H.Larix.R.5.0.5_1</v>
          </cell>
          <cell r="D91">
            <v>0</v>
          </cell>
          <cell r="E91" t="str">
            <v>mit Dil (1:16)</v>
          </cell>
          <cell r="F91" t="str">
            <v>Root_0.5-1mm_Stilberg</v>
          </cell>
          <cell r="G91" t="str">
            <v>L.Larix.5</v>
          </cell>
          <cell r="H91">
            <v>285815</v>
          </cell>
          <cell r="I91">
            <v>0.96799999999999997</v>
          </cell>
          <cell r="J91">
            <v>65.067999999999998</v>
          </cell>
          <cell r="K91">
            <v>-27.992999999999999</v>
          </cell>
          <cell r="L91">
            <v>0.18149999999999999</v>
          </cell>
          <cell r="M91">
            <v>-25</v>
          </cell>
          <cell r="N91">
            <v>-28.001371995715598</v>
          </cell>
          <cell r="O91">
            <v>-1.6682159999999998E-2</v>
          </cell>
          <cell r="P91">
            <v>-28.018054155715596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-28.172550936262073</v>
          </cell>
          <cell r="V91">
            <v>0</v>
          </cell>
          <cell r="W91">
            <v>0</v>
          </cell>
          <cell r="X91">
            <v>48.893781300000001</v>
          </cell>
          <cell r="Y91">
            <v>0</v>
          </cell>
          <cell r="Z91">
            <v>0.96662886954932326</v>
          </cell>
          <cell r="AA91">
            <v>47.262140546010841</v>
          </cell>
        </row>
        <row r="92">
          <cell r="C92" t="str">
            <v>M.Larix.R.6.0.5_1</v>
          </cell>
          <cell r="D92">
            <v>0</v>
          </cell>
          <cell r="E92" t="str">
            <v>mit Dil (1:16)</v>
          </cell>
          <cell r="F92" t="str">
            <v>Root_0.5-1mm_Stilberg</v>
          </cell>
          <cell r="G92" t="str">
            <v>L.Larix.6</v>
          </cell>
          <cell r="H92">
            <v>285816</v>
          </cell>
          <cell r="I92">
            <v>0.97199999999999998</v>
          </cell>
          <cell r="J92">
            <v>66.83</v>
          </cell>
          <cell r="K92">
            <v>-28.251000000000001</v>
          </cell>
          <cell r="L92">
            <v>0.18149999999999999</v>
          </cell>
          <cell r="M92">
            <v>-25</v>
          </cell>
          <cell r="N92">
            <v>-28.259853260013355</v>
          </cell>
          <cell r="O92">
            <v>-1.380808E-2</v>
          </cell>
          <cell r="P92">
            <v>-28.273661340013355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-28.428158120559832</v>
          </cell>
          <cell r="V92">
            <v>0</v>
          </cell>
          <cell r="W92">
            <v>0</v>
          </cell>
          <cell r="X92">
            <v>50.0108435</v>
          </cell>
          <cell r="Y92">
            <v>0</v>
          </cell>
          <cell r="Z92">
            <v>0.96662886954932326</v>
          </cell>
          <cell r="AA92">
            <v>48.341925117613123</v>
          </cell>
        </row>
        <row r="93">
          <cell r="C93" t="str">
            <v>M.Larix.R.8.0.5_1</v>
          </cell>
          <cell r="D93">
            <v>0</v>
          </cell>
          <cell r="E93" t="str">
            <v>mit Dil (1:16)</v>
          </cell>
          <cell r="F93" t="str">
            <v>Root_0.5-1mm_Stilberg</v>
          </cell>
          <cell r="G93" t="str">
            <v>L.Larix.8</v>
          </cell>
          <cell r="H93">
            <v>285817</v>
          </cell>
          <cell r="I93">
            <v>0.97399999999999998</v>
          </cell>
          <cell r="J93">
            <v>65.741</v>
          </cell>
          <cell r="K93">
            <v>-27.306999999999999</v>
          </cell>
          <cell r="L93">
            <v>0.18149999999999999</v>
          </cell>
          <cell r="M93">
            <v>-25</v>
          </cell>
          <cell r="N93">
            <v>-27.313386877569229</v>
          </cell>
          <cell r="O93">
            <v>-1.6994559999999999E-2</v>
          </cell>
          <cell r="P93">
            <v>-27.33038143756923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-27.484878218115707</v>
          </cell>
          <cell r="V93">
            <v>0</v>
          </cell>
          <cell r="W93">
            <v>0</v>
          </cell>
          <cell r="X93">
            <v>49.095735500000004</v>
          </cell>
          <cell r="Y93">
            <v>0</v>
          </cell>
          <cell r="Z93">
            <v>0.96662886954932326</v>
          </cell>
          <cell r="AA93">
            <v>47.457355306057579</v>
          </cell>
        </row>
        <row r="94">
          <cell r="C94" t="str">
            <v>M.Larix.R.9.0.5_1</v>
          </cell>
          <cell r="D94">
            <v>0</v>
          </cell>
          <cell r="E94" t="str">
            <v>mit Dil (1:16)</v>
          </cell>
          <cell r="F94" t="str">
            <v>Root_0.5-1mm_Stilberg</v>
          </cell>
          <cell r="G94" t="str">
            <v>L.Larix.9</v>
          </cell>
          <cell r="H94">
            <v>285818</v>
          </cell>
          <cell r="I94">
            <v>0.95199999999999996</v>
          </cell>
          <cell r="J94">
            <v>68.483999999999995</v>
          </cell>
          <cell r="K94">
            <v>-27.565999999999999</v>
          </cell>
          <cell r="L94">
            <v>0.18149999999999999</v>
          </cell>
          <cell r="M94">
            <v>-25</v>
          </cell>
          <cell r="N94">
            <v>-27.572818623037225</v>
          </cell>
          <cell r="O94">
            <v>-1.0871519999999999E-2</v>
          </cell>
          <cell r="P94">
            <v>-27.583690143037224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-27.738186923583701</v>
          </cell>
          <cell r="V94">
            <v>0</v>
          </cell>
          <cell r="W94">
            <v>0</v>
          </cell>
          <cell r="X94">
            <v>52.325418900000003</v>
          </cell>
          <cell r="Y94">
            <v>0</v>
          </cell>
          <cell r="Z94">
            <v>0.96662886954932326</v>
          </cell>
          <cell r="AA94">
            <v>50.579260520001796</v>
          </cell>
        </row>
        <row r="95">
          <cell r="C95" t="str">
            <v>M.Larix.R.10.0.5_1</v>
          </cell>
          <cell r="D95">
            <v>0</v>
          </cell>
          <cell r="E95" t="str">
            <v>mit Dil (1:16)</v>
          </cell>
          <cell r="F95" t="str">
            <v>Root_0.5-1mm_Stilberg</v>
          </cell>
          <cell r="G95" t="str">
            <v>L.Larix.10</v>
          </cell>
          <cell r="H95">
            <v>285819</v>
          </cell>
          <cell r="I95">
            <v>0.93100000000000005</v>
          </cell>
          <cell r="J95">
            <v>64.335999999999999</v>
          </cell>
          <cell r="K95">
            <v>-28.707999999999998</v>
          </cell>
          <cell r="L95">
            <v>0.18149999999999999</v>
          </cell>
          <cell r="M95">
            <v>-25</v>
          </cell>
          <cell r="N95">
            <v>-28.718490331933069</v>
          </cell>
          <cell r="O95">
            <v>-1.9681199999999999E-2</v>
          </cell>
          <cell r="P95">
            <v>-28.73817153193307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-28.892668312479547</v>
          </cell>
          <cell r="V95">
            <v>0</v>
          </cell>
          <cell r="W95">
            <v>0</v>
          </cell>
          <cell r="X95">
            <v>50.264746299999999</v>
          </cell>
          <cell r="Y95">
            <v>0</v>
          </cell>
          <cell r="Z95">
            <v>0.96662886954932326</v>
          </cell>
          <cell r="AA95">
            <v>48.587354894152526</v>
          </cell>
        </row>
        <row r="96">
          <cell r="C96" t="str">
            <v>L.Larix.R.11.0.5_1</v>
          </cell>
          <cell r="D96">
            <v>0</v>
          </cell>
          <cell r="E96" t="str">
            <v>mit Dil (1:16)</v>
          </cell>
          <cell r="F96" t="str">
            <v>Root_0.5-1mm_Stilberg</v>
          </cell>
          <cell r="G96" t="str">
            <v>L.Larix.11</v>
          </cell>
          <cell r="H96">
            <v>285820</v>
          </cell>
          <cell r="I96">
            <v>0.89800000000000002</v>
          </cell>
          <cell r="J96">
            <v>64.599000000000004</v>
          </cell>
          <cell r="K96">
            <v>-28</v>
          </cell>
          <cell r="L96">
            <v>0.18149999999999999</v>
          </cell>
          <cell r="M96">
            <v>-25</v>
          </cell>
          <cell r="N96">
            <v>-28.008452672022358</v>
          </cell>
          <cell r="O96">
            <v>-1.8868960000000001E-2</v>
          </cell>
          <cell r="P96">
            <v>-28.027321632022357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-28.181818412568834</v>
          </cell>
          <cell r="V96">
            <v>0</v>
          </cell>
          <cell r="W96">
            <v>0</v>
          </cell>
          <cell r="X96">
            <v>52.324905899999997</v>
          </cell>
          <cell r="Y96">
            <v>0</v>
          </cell>
          <cell r="Z96">
            <v>0.96662886954932326</v>
          </cell>
          <cell r="AA96">
            <v>50.578764639391714</v>
          </cell>
        </row>
        <row r="97">
          <cell r="C97" t="str">
            <v>L.Larix.R.12.0.5_1</v>
          </cell>
          <cell r="D97">
            <v>0</v>
          </cell>
          <cell r="E97" t="str">
            <v>mit Dil (1:16)</v>
          </cell>
          <cell r="F97" t="str">
            <v>Root_0.5-1mm_Stilberg</v>
          </cell>
          <cell r="G97" t="str">
            <v>L.Larix.12</v>
          </cell>
          <cell r="H97">
            <v>285821</v>
          </cell>
          <cell r="I97">
            <v>0.88200000000000001</v>
          </cell>
          <cell r="J97">
            <v>61.023000000000003</v>
          </cell>
          <cell r="K97">
            <v>-27.728999999999999</v>
          </cell>
          <cell r="L97">
            <v>0.18149999999999999</v>
          </cell>
          <cell r="M97">
            <v>-25</v>
          </cell>
          <cell r="N97">
            <v>-27.737141046818373</v>
          </cell>
          <cell r="O97">
            <v>-2.5554319999999998E-2</v>
          </cell>
          <cell r="P97">
            <v>-27.762695366818374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-27.917192147364851</v>
          </cell>
          <cell r="V97">
            <v>0</v>
          </cell>
          <cell r="W97">
            <v>0</v>
          </cell>
          <cell r="X97">
            <v>50.325693000000001</v>
          </cell>
          <cell r="Y97">
            <v>0</v>
          </cell>
          <cell r="Z97">
            <v>0.96662886954932326</v>
          </cell>
          <cell r="AA97">
            <v>48.646267733876293</v>
          </cell>
        </row>
        <row r="98">
          <cell r="C98" t="str">
            <v>L.Larix.R.13.0.5_1</v>
          </cell>
          <cell r="D98">
            <v>0</v>
          </cell>
          <cell r="E98" t="str">
            <v>mit Dil (1:16)</v>
          </cell>
          <cell r="F98" t="str">
            <v>Root_0.5-1mm_Stilberg</v>
          </cell>
          <cell r="G98" t="str">
            <v>L.Larix.13</v>
          </cell>
          <cell r="H98">
            <v>285822</v>
          </cell>
          <cell r="I98">
            <v>0.877</v>
          </cell>
          <cell r="J98">
            <v>63.308</v>
          </cell>
          <cell r="K98">
            <v>-28.061</v>
          </cell>
          <cell r="L98">
            <v>0.18149999999999999</v>
          </cell>
          <cell r="M98">
            <v>-25</v>
          </cell>
          <cell r="N98">
            <v>-28.069800923542413</v>
          </cell>
          <cell r="O98">
            <v>-2.099328E-2</v>
          </cell>
          <cell r="P98">
            <v>-28.090794203542412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-28.245290984088889</v>
          </cell>
          <cell r="V98">
            <v>0</v>
          </cell>
          <cell r="W98">
            <v>0</v>
          </cell>
          <cell r="X98">
            <v>52.507724500000002</v>
          </cell>
          <cell r="Y98">
            <v>0</v>
          </cell>
          <cell r="Z98">
            <v>0.96662886954932326</v>
          </cell>
          <cell r="AA98">
            <v>50.755482376042309</v>
          </cell>
        </row>
        <row r="99">
          <cell r="C99" t="str">
            <v>L.Larix.R.14.0.5_1</v>
          </cell>
          <cell r="D99">
            <v>0</v>
          </cell>
          <cell r="E99" t="str">
            <v>mit Dil (1:16)</v>
          </cell>
          <cell r="F99" t="str">
            <v>Root_0.5-1mm_Stilberg</v>
          </cell>
          <cell r="G99" t="str">
            <v>L.Larix.14</v>
          </cell>
          <cell r="H99">
            <v>285823</v>
          </cell>
          <cell r="I99">
            <v>0.98599999999999999</v>
          </cell>
          <cell r="J99">
            <v>68.356999999999999</v>
          </cell>
          <cell r="K99">
            <v>-28.576000000000001</v>
          </cell>
          <cell r="L99">
            <v>0.18149999999999999</v>
          </cell>
          <cell r="M99">
            <v>-25</v>
          </cell>
          <cell r="N99">
            <v>-28.585520194204662</v>
          </cell>
          <cell r="O99">
            <v>-1.0933999999999999E-2</v>
          </cell>
          <cell r="P99">
            <v>-28.596454194204661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-28.750950974751138</v>
          </cell>
          <cell r="V99">
            <v>0</v>
          </cell>
          <cell r="W99">
            <v>0</v>
          </cell>
          <cell r="X99">
            <v>50.427346</v>
          </cell>
          <cell r="Y99">
            <v>0</v>
          </cell>
          <cell r="Z99">
            <v>0.96662886954932326</v>
          </cell>
          <cell r="AA99">
            <v>48.74452845835259</v>
          </cell>
        </row>
        <row r="100">
          <cell r="C100" t="str">
            <v>L.Larix.R.15.0.5_1</v>
          </cell>
          <cell r="D100">
            <v>0</v>
          </cell>
          <cell r="E100" t="str">
            <v>mit Dil (1:16)</v>
          </cell>
          <cell r="F100" t="str">
            <v>Root_0.5-1mm_Stilberg</v>
          </cell>
          <cell r="G100" t="str">
            <v>L.Larix.15</v>
          </cell>
          <cell r="H100">
            <v>285824</v>
          </cell>
          <cell r="I100">
            <v>0.96199999999999997</v>
          </cell>
          <cell r="J100">
            <v>67.542000000000002</v>
          </cell>
          <cell r="K100">
            <v>-28.372</v>
          </cell>
          <cell r="L100">
            <v>0.18149999999999999</v>
          </cell>
          <cell r="M100">
            <v>-25</v>
          </cell>
          <cell r="N100">
            <v>-28.381085710468302</v>
          </cell>
          <cell r="O100">
            <v>-1.299584E-2</v>
          </cell>
          <cell r="P100">
            <v>-28.3940815504683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-28.548578331014777</v>
          </cell>
          <cell r="V100">
            <v>0</v>
          </cell>
          <cell r="W100">
            <v>0</v>
          </cell>
          <cell r="X100">
            <v>51.069291300000003</v>
          </cell>
          <cell r="Y100">
            <v>0</v>
          </cell>
          <cell r="Z100">
            <v>0.96662886954932326</v>
          </cell>
          <cell r="AA100">
            <v>49.365051318004092</v>
          </cell>
        </row>
        <row r="101">
          <cell r="C101" t="str">
            <v>D.Larix.R.16.0.5_1</v>
          </cell>
          <cell r="D101">
            <v>0</v>
          </cell>
          <cell r="E101" t="str">
            <v>mit Dil (1:16)</v>
          </cell>
          <cell r="F101" t="str">
            <v>Root_0.5-1mm_Stilberg</v>
          </cell>
          <cell r="G101" t="str">
            <v>L.Larix.16</v>
          </cell>
          <cell r="H101">
            <v>285825</v>
          </cell>
          <cell r="I101">
            <v>0.86799999999999999</v>
          </cell>
          <cell r="J101">
            <v>57.853999999999999</v>
          </cell>
          <cell r="K101">
            <v>-27.972999999999999</v>
          </cell>
          <cell r="L101">
            <v>0.18149999999999999</v>
          </cell>
          <cell r="M101">
            <v>-25</v>
          </cell>
          <cell r="N101">
            <v>-27.982356270319475</v>
          </cell>
          <cell r="O101">
            <v>-3.2052239999999996E-2</v>
          </cell>
          <cell r="P101">
            <v>-28.014408510319473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-28.168905290865951</v>
          </cell>
          <cell r="V101">
            <v>0</v>
          </cell>
          <cell r="W101">
            <v>0</v>
          </cell>
          <cell r="X101">
            <v>48.481907100000001</v>
          </cell>
          <cell r="Y101">
            <v>0</v>
          </cell>
          <cell r="Z101">
            <v>0.96662886954932326</v>
          </cell>
          <cell r="AA101">
            <v>46.864011053668307</v>
          </cell>
        </row>
        <row r="102">
          <cell r="C102" t="str">
            <v>D.Larix.R.17.0.5_1</v>
          </cell>
          <cell r="D102">
            <v>0</v>
          </cell>
          <cell r="E102" t="str">
            <v>mit Dil (1:16)</v>
          </cell>
          <cell r="F102" t="str">
            <v>Root_0.5-1mm_Stilberg</v>
          </cell>
          <cell r="G102" t="str">
            <v>L.Larix.17</v>
          </cell>
          <cell r="H102">
            <v>285826</v>
          </cell>
          <cell r="I102">
            <v>0.96</v>
          </cell>
          <cell r="J102">
            <v>63.290999999999997</v>
          </cell>
          <cell r="K102">
            <v>-27.367000000000001</v>
          </cell>
          <cell r="L102">
            <v>0.18149999999999999</v>
          </cell>
          <cell r="M102">
            <v>-25</v>
          </cell>
          <cell r="N102">
            <v>-27.37380738240677</v>
          </cell>
          <cell r="O102">
            <v>-2.1368160000000001E-2</v>
          </cell>
          <cell r="P102">
            <v>-27.395175542406772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-27.549672322953249</v>
          </cell>
          <cell r="V102">
            <v>0</v>
          </cell>
          <cell r="W102">
            <v>0</v>
          </cell>
          <cell r="X102">
            <v>47.955341300000001</v>
          </cell>
          <cell r="Y102">
            <v>0</v>
          </cell>
          <cell r="Z102">
            <v>0.96662886954932326</v>
          </cell>
          <cell r="AA102">
            <v>46.355017349670973</v>
          </cell>
        </row>
        <row r="103">
          <cell r="C103" t="str">
            <v>D.Larix.R.18.0.5_1</v>
          </cell>
          <cell r="D103">
            <v>0</v>
          </cell>
          <cell r="E103" t="str">
            <v>mit Dil (1:16)</v>
          </cell>
          <cell r="F103" t="str">
            <v>Root_0.5-1mm_Stilberg</v>
          </cell>
          <cell r="G103" t="str">
            <v>L.Larix.18</v>
          </cell>
          <cell r="H103">
            <v>285827</v>
          </cell>
          <cell r="I103">
            <v>0.95</v>
          </cell>
          <cell r="J103">
            <v>66.212000000000003</v>
          </cell>
          <cell r="K103">
            <v>-26.98</v>
          </cell>
          <cell r="L103">
            <v>0.18149999999999999</v>
          </cell>
          <cell r="M103">
            <v>-25</v>
          </cell>
          <cell r="N103">
            <v>-26.985442484912276</v>
          </cell>
          <cell r="O103">
            <v>-1.5744959999999999E-2</v>
          </cell>
          <cell r="P103">
            <v>-27.001187444912276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-27.155684225458753</v>
          </cell>
          <cell r="V103">
            <v>0</v>
          </cell>
          <cell r="W103">
            <v>0</v>
          </cell>
          <cell r="X103">
            <v>50.696440299999999</v>
          </cell>
          <cell r="Y103">
            <v>0</v>
          </cell>
          <cell r="Z103">
            <v>0.96662886954932326</v>
          </cell>
          <cell r="AA103">
            <v>49.004642777363756</v>
          </cell>
        </row>
        <row r="104">
          <cell r="E104" t="str">
            <v>mit Dil (1:16)</v>
          </cell>
          <cell r="F104" t="str">
            <v/>
          </cell>
          <cell r="G104" t="str">
            <v>ali-j3</v>
          </cell>
          <cell r="H104">
            <v>285828</v>
          </cell>
          <cell r="I104">
            <v>0.56200000000000006</v>
          </cell>
          <cell r="J104">
            <v>60.420999999999999</v>
          </cell>
          <cell r="K104">
            <v>-29.805</v>
          </cell>
          <cell r="L104">
            <v>0.18149999999999999</v>
          </cell>
          <cell r="M104">
            <v>-25</v>
          </cell>
          <cell r="N104">
            <v>-29.819477336299272</v>
          </cell>
          <cell r="O104">
            <v>-2.611664E-2</v>
          </cell>
          <cell r="P104">
            <v>-29.845593976299273</v>
          </cell>
          <cell r="Q104" t="str">
            <v>*</v>
          </cell>
          <cell r="R104">
            <v>-29.905503219453522</v>
          </cell>
          <cell r="S104">
            <v>-30.06</v>
          </cell>
          <cell r="T104">
            <v>-0.1544967805464772</v>
          </cell>
          <cell r="U104">
            <v>-30.000090756845751</v>
          </cell>
          <cell r="V104">
            <v>-30.060000000000002</v>
          </cell>
          <cell r="W104">
            <v>4.0106681476449954E-2</v>
          </cell>
          <cell r="X104">
            <v>78.200227299999995</v>
          </cell>
          <cell r="Y104">
            <v>73.544254925000004</v>
          </cell>
          <cell r="Z104">
            <v>0.96662886954932326</v>
          </cell>
          <cell r="AA104">
            <v>75.590597313499117</v>
          </cell>
        </row>
        <row r="105"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E106" t="str">
            <v>mit Dil (1:16)</v>
          </cell>
          <cell r="F106" t="str">
            <v>ali-j3</v>
          </cell>
          <cell r="G106">
            <v>0</v>
          </cell>
          <cell r="H106">
            <v>285197</v>
          </cell>
          <cell r="I106">
            <v>0.51700000000000002</v>
          </cell>
          <cell r="J106">
            <v>51.107999999999997</v>
          </cell>
          <cell r="K106">
            <v>-29.978000000000002</v>
          </cell>
          <cell r="L106">
            <v>0.14350000000000002</v>
          </cell>
          <cell r="M106">
            <v>-25</v>
          </cell>
          <cell r="N106">
            <v>-29.992016482061043</v>
          </cell>
          <cell r="O106">
            <v>0</v>
          </cell>
          <cell r="P106">
            <v>-29.992016482061043</v>
          </cell>
          <cell r="Q106" t="str">
            <v>*</v>
          </cell>
          <cell r="R106">
            <v>0</v>
          </cell>
          <cell r="S106">
            <v>0</v>
          </cell>
          <cell r="T106">
            <v>0</v>
          </cell>
          <cell r="U106">
            <v>-30.136111549739002</v>
          </cell>
          <cell r="V106">
            <v>0</v>
          </cell>
          <cell r="W106">
            <v>0</v>
          </cell>
          <cell r="X106">
            <v>69.697903999999994</v>
          </cell>
          <cell r="Y106">
            <v>69.934715649999987</v>
          </cell>
          <cell r="Z106">
            <v>1.0165194687539996</v>
          </cell>
          <cell r="AA106">
            <v>70.849276347347256</v>
          </cell>
        </row>
        <row r="107">
          <cell r="E107" t="str">
            <v>mit Dil (1:16)</v>
          </cell>
          <cell r="F107" t="str">
            <v>bl (blank)</v>
          </cell>
          <cell r="G107">
            <v>0</v>
          </cell>
          <cell r="H107">
            <v>285198</v>
          </cell>
          <cell r="I107">
            <v>0</v>
          </cell>
          <cell r="J107">
            <v>9.7000000000000003E-2</v>
          </cell>
          <cell r="K107">
            <v>-13.208</v>
          </cell>
          <cell r="L107">
            <v>0.14350000000000002</v>
          </cell>
          <cell r="M107">
            <v>-25</v>
          </cell>
          <cell r="N107">
            <v>-49.598365591397837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1.0165194687539996</v>
          </cell>
          <cell r="AA107">
            <v>0</v>
          </cell>
        </row>
        <row r="108">
          <cell r="E108" t="str">
            <v>mit Dil (1:16)</v>
          </cell>
          <cell r="F108" t="str">
            <v>ali-j3</v>
          </cell>
          <cell r="G108">
            <v>0</v>
          </cell>
          <cell r="H108">
            <v>285199</v>
          </cell>
          <cell r="I108">
            <v>0.59699999999999998</v>
          </cell>
          <cell r="J108">
            <v>59.417000000000002</v>
          </cell>
          <cell r="K108">
            <v>-29.902999999999999</v>
          </cell>
          <cell r="L108">
            <v>0.14350000000000002</v>
          </cell>
          <cell r="M108">
            <v>-25</v>
          </cell>
          <cell r="N108">
            <v>-29.914870068411684</v>
          </cell>
          <cell r="O108">
            <v>1.9118879999999998E-2</v>
          </cell>
          <cell r="P108">
            <v>-29.895751188411683</v>
          </cell>
          <cell r="Q108" t="str">
            <v>*</v>
          </cell>
          <cell r="R108">
            <v>0</v>
          </cell>
          <cell r="S108">
            <v>0</v>
          </cell>
          <cell r="T108">
            <v>0</v>
          </cell>
          <cell r="U108">
            <v>-30.039846256089643</v>
          </cell>
          <cell r="V108">
            <v>0</v>
          </cell>
          <cell r="W108">
            <v>0</v>
          </cell>
          <cell r="X108">
            <v>70.171527299999994</v>
          </cell>
          <cell r="Y108">
            <v>0</v>
          </cell>
          <cell r="Z108">
            <v>1.0165194687539996</v>
          </cell>
          <cell r="AA108">
            <v>71.330723652652765</v>
          </cell>
        </row>
        <row r="109">
          <cell r="E109" t="str">
            <v>mit Dil (1:16)</v>
          </cell>
          <cell r="F109" t="str">
            <v>ali-j3 [Ref] (71,09%C)</v>
          </cell>
          <cell r="G109">
            <v>0</v>
          </cell>
          <cell r="H109">
            <v>285200</v>
          </cell>
          <cell r="I109">
            <v>0.55900000000000005</v>
          </cell>
          <cell r="J109">
            <v>56.363999999999997</v>
          </cell>
          <cell r="K109">
            <v>-29.981000000000002</v>
          </cell>
          <cell r="L109">
            <v>0.14350000000000002</v>
          </cell>
          <cell r="M109">
            <v>-25</v>
          </cell>
          <cell r="N109">
            <v>-29.993713752101101</v>
          </cell>
          <cell r="O109">
            <v>1.3995519999999999E-2</v>
          </cell>
          <cell r="P109">
            <v>-29.979718232101099</v>
          </cell>
          <cell r="Q109" t="str">
            <v>*</v>
          </cell>
          <cell r="R109">
            <v>0</v>
          </cell>
          <cell r="S109">
            <v>0</v>
          </cell>
          <cell r="T109">
            <v>0</v>
          </cell>
          <cell r="U109">
            <v>-30.123813299779059</v>
          </cell>
          <cell r="V109">
            <v>0</v>
          </cell>
          <cell r="W109">
            <v>0</v>
          </cell>
          <cell r="X109">
            <v>71.09</v>
          </cell>
          <cell r="Y109" t="str">
            <v>ref.</v>
          </cell>
          <cell r="Z109">
            <v>1.0165194687539996</v>
          </cell>
          <cell r="AA109">
            <v>0</v>
          </cell>
        </row>
        <row r="110">
          <cell r="C110" t="str">
            <v>H.Mugo.B.1</v>
          </cell>
          <cell r="E110" t="str">
            <v>mit Dil (1:16)</v>
          </cell>
          <cell r="F110" t="str">
            <v>M.Mugo.1</v>
          </cell>
          <cell r="G110" t="str">
            <v>Branch_Stilberg</v>
          </cell>
          <cell r="H110">
            <v>285201</v>
          </cell>
          <cell r="I110">
            <v>0.85</v>
          </cell>
          <cell r="J110">
            <v>58.558999999999997</v>
          </cell>
          <cell r="K110">
            <v>-28.492999999999999</v>
          </cell>
          <cell r="L110">
            <v>0.14350000000000002</v>
          </cell>
          <cell r="M110">
            <v>-25</v>
          </cell>
          <cell r="N110">
            <v>-28.501580693480328</v>
          </cell>
          <cell r="O110">
            <v>1.9493759999999999E-2</v>
          </cell>
          <cell r="P110">
            <v>-28.482086933480328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-28.626182001158288</v>
          </cell>
          <cell r="V110">
            <v>0</v>
          </cell>
          <cell r="W110">
            <v>0</v>
          </cell>
          <cell r="X110">
            <v>48.573914500000001</v>
          </cell>
          <cell r="Y110">
            <v>0</v>
          </cell>
          <cell r="Z110">
            <v>1.0401112293397781</v>
          </cell>
          <cell r="AA110">
            <v>50.52227392444027</v>
          </cell>
        </row>
        <row r="111">
          <cell r="C111" t="str">
            <v>H.Mugo.B.2</v>
          </cell>
          <cell r="E111" t="str">
            <v>mit Dil (1:16)</v>
          </cell>
          <cell r="F111" t="str">
            <v>M.Mugo.2</v>
          </cell>
          <cell r="G111" t="str">
            <v>Branch_Stilberg</v>
          </cell>
          <cell r="H111">
            <v>285202</v>
          </cell>
          <cell r="I111">
            <v>0.85899999999999999</v>
          </cell>
          <cell r="J111">
            <v>58.476999999999997</v>
          </cell>
          <cell r="K111">
            <v>-27.125</v>
          </cell>
          <cell r="L111">
            <v>0.14350000000000002</v>
          </cell>
          <cell r="M111">
            <v>-25</v>
          </cell>
          <cell r="N111">
            <v>-27.130227485064331</v>
          </cell>
          <cell r="O111">
            <v>1.9118879999999998E-2</v>
          </cell>
          <cell r="P111">
            <v>-27.111108605064331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-27.25520367274229</v>
          </cell>
          <cell r="V111">
            <v>0</v>
          </cell>
          <cell r="W111">
            <v>0</v>
          </cell>
          <cell r="X111">
            <v>47.998740099999999</v>
          </cell>
          <cell r="Y111">
            <v>0</v>
          </cell>
          <cell r="Z111">
            <v>1.0401112293397781</v>
          </cell>
          <cell r="AA111">
            <v>49.924028572171501</v>
          </cell>
        </row>
        <row r="112">
          <cell r="C112" t="str">
            <v>H.Mugo.B.3</v>
          </cell>
          <cell r="E112" t="str">
            <v>mit Dil (1:16)</v>
          </cell>
          <cell r="F112" t="str">
            <v>M.Mugo.3</v>
          </cell>
          <cell r="G112" t="str">
            <v>Branch_Stilberg</v>
          </cell>
          <cell r="H112">
            <v>285203</v>
          </cell>
          <cell r="I112">
            <v>0.84399999999999997</v>
          </cell>
          <cell r="J112">
            <v>58.167999999999999</v>
          </cell>
          <cell r="K112">
            <v>-27.754999999999999</v>
          </cell>
          <cell r="L112">
            <v>0.14350000000000002</v>
          </cell>
          <cell r="M112">
            <v>-25</v>
          </cell>
          <cell r="N112">
            <v>-27.761813371937716</v>
          </cell>
          <cell r="O112">
            <v>1.849408E-2</v>
          </cell>
          <cell r="P112">
            <v>-27.743319291937716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-27.887414359615676</v>
          </cell>
          <cell r="V112">
            <v>0</v>
          </cell>
          <cell r="W112">
            <v>0</v>
          </cell>
          <cell r="X112">
            <v>48.593007299999996</v>
          </cell>
          <cell r="Y112">
            <v>0</v>
          </cell>
          <cell r="Z112">
            <v>1.0401112293397781</v>
          </cell>
          <cell r="AA112">
            <v>50.542132560119803</v>
          </cell>
        </row>
        <row r="113">
          <cell r="C113" t="str">
            <v>H.Mugo.B.4</v>
          </cell>
          <cell r="E113" t="str">
            <v>mit Dil (1:16)</v>
          </cell>
          <cell r="F113" t="str">
            <v>M.Mugo.4</v>
          </cell>
          <cell r="G113" t="str">
            <v>Branch_Stilberg</v>
          </cell>
          <cell r="H113">
            <v>285204</v>
          </cell>
          <cell r="I113">
            <v>0.877</v>
          </cell>
          <cell r="J113">
            <v>58.523000000000003</v>
          </cell>
          <cell r="K113">
            <v>-27.74</v>
          </cell>
          <cell r="L113">
            <v>0.14350000000000002</v>
          </cell>
          <cell r="M113">
            <v>-25</v>
          </cell>
          <cell r="N113">
            <v>-27.746735069673431</v>
          </cell>
          <cell r="O113">
            <v>1.9493759999999999E-2</v>
          </cell>
          <cell r="P113">
            <v>-27.727241309673431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-27.87133637735139</v>
          </cell>
          <cell r="V113">
            <v>0</v>
          </cell>
          <cell r="W113">
            <v>0</v>
          </cell>
          <cell r="X113">
            <v>47.050565800000001</v>
          </cell>
          <cell r="Y113">
            <v>0</v>
          </cell>
          <cell r="Z113">
            <v>1.0401112293397781</v>
          </cell>
          <cell r="AA113">
            <v>48.937821835370123</v>
          </cell>
        </row>
        <row r="114">
          <cell r="C114" t="str">
            <v>H.Mugo.B.5</v>
          </cell>
          <cell r="E114" t="str">
            <v>mit Dil (1:16)</v>
          </cell>
          <cell r="F114" t="str">
            <v>M.Mugo.5</v>
          </cell>
          <cell r="G114" t="str">
            <v>Branch_Stilberg</v>
          </cell>
          <cell r="H114">
            <v>285205</v>
          </cell>
          <cell r="I114">
            <v>0.83</v>
          </cell>
          <cell r="J114">
            <v>49.456000000000003</v>
          </cell>
          <cell r="K114">
            <v>-26.885999999999999</v>
          </cell>
          <cell r="L114">
            <v>0.14350000000000002</v>
          </cell>
          <cell r="M114">
            <v>-25</v>
          </cell>
          <cell r="N114">
            <v>-26.891488283903673</v>
          </cell>
          <cell r="O114">
            <v>-3.24896E-3</v>
          </cell>
          <cell r="P114">
            <v>-26.894737243903673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-27.038832311581633</v>
          </cell>
          <cell r="V114">
            <v>0</v>
          </cell>
          <cell r="W114">
            <v>0</v>
          </cell>
          <cell r="X114">
            <v>42.012917000000002</v>
          </cell>
          <cell r="Y114">
            <v>0</v>
          </cell>
          <cell r="Z114">
            <v>1.0401112293397781</v>
          </cell>
          <cell r="AA114">
            <v>43.698106749020063</v>
          </cell>
        </row>
        <row r="115">
          <cell r="C115" t="str">
            <v>M.Mugo.B.6</v>
          </cell>
          <cell r="E115" t="str">
            <v>mit Dil (1:16)</v>
          </cell>
          <cell r="F115" t="str">
            <v>M.Mugo.6</v>
          </cell>
          <cell r="G115" t="str">
            <v>Branch_Stilberg</v>
          </cell>
          <cell r="H115">
            <v>285206</v>
          </cell>
          <cell r="I115">
            <v>0.83499999999999996</v>
          </cell>
          <cell r="J115">
            <v>56.911000000000001</v>
          </cell>
          <cell r="K115">
            <v>-27.998000000000001</v>
          </cell>
          <cell r="L115">
            <v>0.14350000000000002</v>
          </cell>
          <cell r="M115">
            <v>-25</v>
          </cell>
          <cell r="N115">
            <v>-28.005578508829874</v>
          </cell>
          <cell r="O115">
            <v>1.5932399999999999E-2</v>
          </cell>
          <cell r="P115">
            <v>-27.989646108829874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-28.133741176507833</v>
          </cell>
          <cell r="V115">
            <v>0</v>
          </cell>
          <cell r="W115">
            <v>0</v>
          </cell>
          <cell r="X115">
            <v>48.055766599999998</v>
          </cell>
          <cell r="Y115">
            <v>0</v>
          </cell>
          <cell r="Z115">
            <v>1.0401112293397781</v>
          </cell>
          <cell r="AA115">
            <v>49.983342475191442</v>
          </cell>
        </row>
        <row r="116">
          <cell r="C116" t="str">
            <v>M.Mugo.B.7</v>
          </cell>
          <cell r="E116" t="str">
            <v>mit Dil (1:16)</v>
          </cell>
          <cell r="F116" t="str">
            <v>M.Mugo.7</v>
          </cell>
          <cell r="G116" t="str">
            <v>Branch_Stilberg</v>
          </cell>
          <cell r="H116">
            <v>285207</v>
          </cell>
          <cell r="I116">
            <v>0.89600000000000002</v>
          </cell>
          <cell r="J116">
            <v>58.012999999999998</v>
          </cell>
          <cell r="K116">
            <v>-28.27</v>
          </cell>
          <cell r="L116">
            <v>0.14350000000000002</v>
          </cell>
          <cell r="M116">
            <v>-25</v>
          </cell>
          <cell r="N116">
            <v>-28.278108675554478</v>
          </cell>
          <cell r="O116">
            <v>1.880648E-2</v>
          </cell>
          <cell r="P116">
            <v>-28.259302195554479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-28.403397263232439</v>
          </cell>
          <cell r="V116">
            <v>0</v>
          </cell>
          <cell r="W116">
            <v>0</v>
          </cell>
          <cell r="X116">
            <v>45.6509505</v>
          </cell>
          <cell r="Y116">
            <v>0</v>
          </cell>
          <cell r="Z116">
            <v>1.0401112293397781</v>
          </cell>
          <cell r="AA116">
            <v>47.482066245084354</v>
          </cell>
        </row>
        <row r="117">
          <cell r="C117" t="str">
            <v>li-j3B.</v>
          </cell>
          <cell r="E117" t="str">
            <v>mit Dil (1:16)</v>
          </cell>
          <cell r="F117" t="str">
            <v>ali-j3</v>
          </cell>
          <cell r="G117">
            <v>0</v>
          </cell>
          <cell r="H117">
            <v>285208</v>
          </cell>
          <cell r="I117">
            <v>0.56999999999999995</v>
          </cell>
          <cell r="J117">
            <v>53.234999999999999</v>
          </cell>
          <cell r="K117">
            <v>-29.835999999999999</v>
          </cell>
          <cell r="L117">
            <v>0.14350000000000002</v>
          </cell>
          <cell r="M117">
            <v>-25</v>
          </cell>
          <cell r="N117">
            <v>-29.849071131913771</v>
          </cell>
          <cell r="O117">
            <v>6.7478399999999997E-3</v>
          </cell>
          <cell r="P117">
            <v>-29.842323291913772</v>
          </cell>
          <cell r="Q117" t="str">
            <v>*</v>
          </cell>
          <cell r="R117">
            <v>0</v>
          </cell>
          <cell r="S117">
            <v>0</v>
          </cell>
          <cell r="T117">
            <v>0</v>
          </cell>
          <cell r="U117">
            <v>-29.986418359591731</v>
          </cell>
          <cell r="V117">
            <v>0</v>
          </cell>
          <cell r="W117">
            <v>0</v>
          </cell>
          <cell r="X117">
            <v>65.849195899999998</v>
          </cell>
          <cell r="Y117" t="str">
            <v>*</v>
          </cell>
          <cell r="Z117">
            <v>1.0401112293397781</v>
          </cell>
          <cell r="AA117">
            <v>68.490488098584876</v>
          </cell>
        </row>
        <row r="118">
          <cell r="C118" t="str">
            <v>lB.</v>
          </cell>
          <cell r="E118" t="str">
            <v>mit Dil (1:16)</v>
          </cell>
          <cell r="F118" t="str">
            <v>bl</v>
          </cell>
          <cell r="G118">
            <v>0</v>
          </cell>
          <cell r="H118">
            <v>285209</v>
          </cell>
          <cell r="I118">
            <v>0</v>
          </cell>
          <cell r="J118">
            <v>0.161</v>
          </cell>
          <cell r="K118">
            <v>-25</v>
          </cell>
          <cell r="L118">
            <v>0.14350000000000002</v>
          </cell>
          <cell r="M118">
            <v>-25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C119" t="str">
            <v>lB.</v>
          </cell>
          <cell r="E119" t="str">
            <v>mit Dil (1:16)</v>
          </cell>
          <cell r="F119" t="str">
            <v>bl</v>
          </cell>
          <cell r="G119">
            <v>0</v>
          </cell>
          <cell r="H119">
            <v>285210</v>
          </cell>
          <cell r="I119">
            <v>0</v>
          </cell>
          <cell r="J119">
            <v>0.126</v>
          </cell>
          <cell r="K119">
            <v>-25</v>
          </cell>
          <cell r="L119">
            <v>0.14350000000000002</v>
          </cell>
          <cell r="M119">
            <v>-25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C120" t="str">
            <v>li-j3B.</v>
          </cell>
          <cell r="E120" t="str">
            <v>mit Dil (1:16)</v>
          </cell>
          <cell r="F120" t="str">
            <v>ali-j3</v>
          </cell>
          <cell r="G120">
            <v>0</v>
          </cell>
          <cell r="H120">
            <v>285211</v>
          </cell>
          <cell r="I120">
            <v>0.58399999999999996</v>
          </cell>
          <cell r="J120">
            <v>57.546999999999997</v>
          </cell>
          <cell r="K120">
            <v>-29.93</v>
          </cell>
          <cell r="L120">
            <v>0.14350000000000002</v>
          </cell>
          <cell r="M120">
            <v>-25</v>
          </cell>
          <cell r="N120">
            <v>-29.94232424852143</v>
          </cell>
          <cell r="O120">
            <v>1.605736E-2</v>
          </cell>
          <cell r="P120">
            <v>-29.926266888521429</v>
          </cell>
          <cell r="Q120" t="str">
            <v>*</v>
          </cell>
          <cell r="R120">
            <v>0</v>
          </cell>
          <cell r="S120">
            <v>0</v>
          </cell>
          <cell r="T120">
            <v>0</v>
          </cell>
          <cell r="U120">
            <v>-30.070361956199388</v>
          </cell>
          <cell r="V120">
            <v>0</v>
          </cell>
          <cell r="W120">
            <v>0</v>
          </cell>
          <cell r="X120">
            <v>69.475228700000002</v>
          </cell>
          <cell r="Y120" t="str">
            <v>*</v>
          </cell>
          <cell r="Z120">
            <v>1.0401112293397781</v>
          </cell>
          <cell r="AA120">
            <v>72.261965531819229</v>
          </cell>
        </row>
        <row r="121">
          <cell r="C121" t="str">
            <v>li-j3B.</v>
          </cell>
          <cell r="E121" t="str">
            <v>mit Dil (1:16)</v>
          </cell>
          <cell r="F121" t="str">
            <v>ali-j3</v>
          </cell>
          <cell r="G121">
            <v>0</v>
          </cell>
          <cell r="H121">
            <v>285212</v>
          </cell>
          <cell r="I121">
            <v>0.57099999999999995</v>
          </cell>
          <cell r="J121">
            <v>55.784999999999997</v>
          </cell>
          <cell r="K121">
            <v>-29.895</v>
          </cell>
          <cell r="L121">
            <v>0.14350000000000002</v>
          </cell>
          <cell r="M121">
            <v>-25</v>
          </cell>
          <cell r="N121">
            <v>-29.907624255277085</v>
          </cell>
          <cell r="O121">
            <v>1.243352E-2</v>
          </cell>
          <cell r="P121">
            <v>-29.895190735277087</v>
          </cell>
          <cell r="Q121" t="str">
            <v>*</v>
          </cell>
          <cell r="R121">
            <v>0</v>
          </cell>
          <cell r="S121">
            <v>0</v>
          </cell>
          <cell r="T121">
            <v>0</v>
          </cell>
          <cell r="U121">
            <v>-30.039285802955046</v>
          </cell>
          <cell r="V121">
            <v>0</v>
          </cell>
          <cell r="W121">
            <v>0</v>
          </cell>
          <cell r="X121">
            <v>68.881243799999993</v>
          </cell>
          <cell r="Y121" t="str">
            <v>*</v>
          </cell>
          <cell r="Z121">
            <v>1.0401112293397781</v>
          </cell>
          <cell r="AA121">
            <v>71.644155167270952</v>
          </cell>
        </row>
        <row r="122">
          <cell r="C122" t="str">
            <v>M.Mugo.B.8</v>
          </cell>
          <cell r="E122" t="str">
            <v>mit Dil (1:16)</v>
          </cell>
          <cell r="F122" t="str">
            <v>M.Mugo.8</v>
          </cell>
          <cell r="G122" t="str">
            <v>Branch_Stilberg</v>
          </cell>
          <cell r="H122">
            <v>285213</v>
          </cell>
          <cell r="I122">
            <v>0.83599999999999997</v>
          </cell>
          <cell r="J122">
            <v>58.164999999999999</v>
          </cell>
          <cell r="K122">
            <v>-29.173999999999999</v>
          </cell>
          <cell r="L122">
            <v>0.14350000000000002</v>
          </cell>
          <cell r="M122">
            <v>-25</v>
          </cell>
          <cell r="N122">
            <v>-29.184323225011418</v>
          </cell>
          <cell r="O122">
            <v>1.868152E-2</v>
          </cell>
          <cell r="P122">
            <v>-29.165641705011417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-29.309736772689376</v>
          </cell>
          <cell r="V122">
            <v>0</v>
          </cell>
          <cell r="W122">
            <v>0</v>
          </cell>
          <cell r="X122">
            <v>49.055043400000002</v>
          </cell>
          <cell r="Y122">
            <v>0</v>
          </cell>
          <cell r="Z122">
            <v>1.0401112293397781</v>
          </cell>
          <cell r="AA122">
            <v>51.022701496090171</v>
          </cell>
        </row>
        <row r="123">
          <cell r="C123" t="str">
            <v>M.Mugo.B.9</v>
          </cell>
          <cell r="E123" t="str">
            <v>mit Dil (1:16)</v>
          </cell>
          <cell r="F123" t="str">
            <v>M.Mugo.9</v>
          </cell>
          <cell r="G123" t="str">
            <v>Branch_Stilberg</v>
          </cell>
          <cell r="H123">
            <v>285214</v>
          </cell>
          <cell r="I123">
            <v>0.80700000000000005</v>
          </cell>
          <cell r="J123">
            <v>54.566000000000003</v>
          </cell>
          <cell r="K123">
            <v>-28.994</v>
          </cell>
          <cell r="L123">
            <v>0.14350000000000002</v>
          </cell>
          <cell r="M123">
            <v>-25</v>
          </cell>
          <cell r="N123">
            <v>-29.004531287610824</v>
          </cell>
          <cell r="O123">
            <v>9.3720000000000001E-3</v>
          </cell>
          <cell r="P123">
            <v>-28.995159287610825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-29.139254355288784</v>
          </cell>
          <cell r="V123">
            <v>0</v>
          </cell>
          <cell r="W123">
            <v>0</v>
          </cell>
          <cell r="X123">
            <v>47.673090600000002</v>
          </cell>
          <cell r="Y123">
            <v>0</v>
          </cell>
          <cell r="Z123">
            <v>1.0401112293397781</v>
          </cell>
          <cell r="AA123">
            <v>49.585316870392617</v>
          </cell>
        </row>
        <row r="124">
          <cell r="C124" t="str">
            <v>M.Mugo.B.10</v>
          </cell>
          <cell r="E124" t="str">
            <v>mit Dil (1:16)</v>
          </cell>
          <cell r="F124" t="str">
            <v>M.Mugo.10</v>
          </cell>
          <cell r="G124" t="str">
            <v>Branch_Stilberg</v>
          </cell>
          <cell r="H124">
            <v>285215</v>
          </cell>
          <cell r="I124">
            <v>0.92</v>
          </cell>
          <cell r="J124">
            <v>67.820999999999998</v>
          </cell>
          <cell r="K124">
            <v>-27.765999999999998</v>
          </cell>
          <cell r="L124">
            <v>0.14350000000000002</v>
          </cell>
          <cell r="M124">
            <v>-25</v>
          </cell>
          <cell r="N124">
            <v>-27.771864888626201</v>
          </cell>
          <cell r="O124">
            <v>4.236144E-2</v>
          </cell>
          <cell r="P124">
            <v>-27.7295034486262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-27.87359851630416</v>
          </cell>
          <cell r="V124">
            <v>0</v>
          </cell>
          <cell r="W124">
            <v>0</v>
          </cell>
          <cell r="X124">
            <v>51.976468199999999</v>
          </cell>
          <cell r="Y124">
            <v>0</v>
          </cell>
          <cell r="Z124">
            <v>1.0401112293397781</v>
          </cell>
          <cell r="AA124">
            <v>54.061308236241878</v>
          </cell>
        </row>
        <row r="125">
          <cell r="C125" t="str">
            <v>L.Mugo.B.11</v>
          </cell>
          <cell r="E125" t="str">
            <v>mit Dil (1:16)</v>
          </cell>
          <cell r="F125" t="str">
            <v>M.Mugo.11</v>
          </cell>
          <cell r="G125" t="str">
            <v>Branch_Stilberg</v>
          </cell>
          <cell r="H125">
            <v>285216</v>
          </cell>
          <cell r="I125">
            <v>0.94199999999999995</v>
          </cell>
          <cell r="J125">
            <v>62.857999999999997</v>
          </cell>
          <cell r="K125">
            <v>-28.529</v>
          </cell>
          <cell r="L125">
            <v>0.14350000000000002</v>
          </cell>
          <cell r="M125">
            <v>-25</v>
          </cell>
          <cell r="N125">
            <v>-28.537074871042581</v>
          </cell>
          <cell r="O125">
            <v>3.0365279999999998E-2</v>
          </cell>
          <cell r="P125">
            <v>-28.506709591042579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-28.650804658720538</v>
          </cell>
          <cell r="V125">
            <v>0</v>
          </cell>
          <cell r="W125">
            <v>0</v>
          </cell>
          <cell r="X125">
            <v>47.047511999999998</v>
          </cell>
          <cell r="Y125">
            <v>0</v>
          </cell>
          <cell r="Z125">
            <v>1.0401112293397781</v>
          </cell>
          <cell r="AA125">
            <v>48.934645543697961</v>
          </cell>
        </row>
        <row r="126">
          <cell r="C126" t="str">
            <v>L.Mugo.B.12</v>
          </cell>
          <cell r="E126" t="str">
            <v>mit Dil (1:16)</v>
          </cell>
          <cell r="F126" t="str">
            <v>M.Mugo.12</v>
          </cell>
          <cell r="G126" t="str">
            <v>Branch_Stilberg</v>
          </cell>
          <cell r="H126">
            <v>285217</v>
          </cell>
          <cell r="I126">
            <v>0.95899999999999996</v>
          </cell>
          <cell r="J126">
            <v>64.858000000000004</v>
          </cell>
          <cell r="K126">
            <v>-27.545000000000002</v>
          </cell>
          <cell r="L126">
            <v>0.14350000000000002</v>
          </cell>
          <cell r="M126">
            <v>-25</v>
          </cell>
          <cell r="N126">
            <v>-27.550643364315572</v>
          </cell>
          <cell r="O126">
            <v>3.4801359999999996E-2</v>
          </cell>
          <cell r="P126">
            <v>-27.515842004315573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-27.659937071993532</v>
          </cell>
          <cell r="V126">
            <v>0</v>
          </cell>
          <cell r="W126">
            <v>0</v>
          </cell>
          <cell r="X126">
            <v>47.684500300000003</v>
          </cell>
          <cell r="Y126">
            <v>0</v>
          </cell>
          <cell r="Z126">
            <v>1.0401112293397781</v>
          </cell>
          <cell r="AA126">
            <v>49.597184227486018</v>
          </cell>
        </row>
        <row r="127">
          <cell r="C127" t="str">
            <v>L.Mugo.B.13</v>
          </cell>
          <cell r="E127" t="str">
            <v>mit Dil (1:16)</v>
          </cell>
          <cell r="F127" t="str">
            <v>M.Mugo.13</v>
          </cell>
          <cell r="G127" t="str">
            <v>Branch_Stilberg</v>
          </cell>
          <cell r="H127">
            <v>285218</v>
          </cell>
          <cell r="I127">
            <v>0.93400000000000005</v>
          </cell>
          <cell r="J127">
            <v>61.668999999999997</v>
          </cell>
          <cell r="K127">
            <v>-27.335000000000001</v>
          </cell>
          <cell r="L127">
            <v>0.14350000000000002</v>
          </cell>
          <cell r="M127">
            <v>-25</v>
          </cell>
          <cell r="N127">
            <v>-27.340446075204593</v>
          </cell>
          <cell r="O127">
            <v>2.5179440000000001E-2</v>
          </cell>
          <cell r="P127">
            <v>-27.315266635204594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-27.459361702882553</v>
          </cell>
          <cell r="V127">
            <v>0</v>
          </cell>
          <cell r="W127">
            <v>0</v>
          </cell>
          <cell r="X127">
            <v>46.554183899999998</v>
          </cell>
          <cell r="Y127">
            <v>0</v>
          </cell>
          <cell r="Z127">
            <v>1.0401112293397781</v>
          </cell>
          <cell r="AA127">
            <v>48.4215294471391</v>
          </cell>
        </row>
        <row r="128">
          <cell r="C128" t="str">
            <v>L.Mugo.B.14</v>
          </cell>
          <cell r="E128" t="str">
            <v>mit Dil (1:16)</v>
          </cell>
          <cell r="F128" t="str">
            <v>M.Mugo.14</v>
          </cell>
          <cell r="G128" t="str">
            <v>Branch_Stilberg</v>
          </cell>
          <cell r="H128">
            <v>285219</v>
          </cell>
          <cell r="I128">
            <v>0.96</v>
          </cell>
          <cell r="J128">
            <v>69.031000000000006</v>
          </cell>
          <cell r="K128">
            <v>-28.218</v>
          </cell>
          <cell r="L128">
            <v>0.14350000000000002</v>
          </cell>
          <cell r="M128">
            <v>-25</v>
          </cell>
          <cell r="N128">
            <v>-28.224703436762837</v>
          </cell>
          <cell r="O128">
            <v>4.4110879999999998E-2</v>
          </cell>
          <cell r="P128">
            <v>-28.180592556762836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-28.324687624440795</v>
          </cell>
          <cell r="V128">
            <v>0</v>
          </cell>
          <cell r="W128">
            <v>0</v>
          </cell>
          <cell r="X128">
            <v>50.699298300000002</v>
          </cell>
          <cell r="Y128">
            <v>0</v>
          </cell>
          <cell r="Z128">
            <v>1.0401112293397781</v>
          </cell>
          <cell r="AA128">
            <v>52.732909481477122</v>
          </cell>
        </row>
        <row r="129">
          <cell r="C129" t="str">
            <v>af-j3 B.(49,44%C)</v>
          </cell>
          <cell r="E129" t="str">
            <v>mit Dil (1:16)</v>
          </cell>
          <cell r="F129" t="str">
            <v>caf-j3 (49,44%C)</v>
          </cell>
          <cell r="G129">
            <v>0</v>
          </cell>
          <cell r="H129">
            <v>285220</v>
          </cell>
          <cell r="I129">
            <v>0.878</v>
          </cell>
          <cell r="J129">
            <v>60.162999999999997</v>
          </cell>
          <cell r="K129">
            <v>-40.264000000000003</v>
          </cell>
          <cell r="L129">
            <v>0.14350000000000002</v>
          </cell>
          <cell r="M129">
            <v>-25</v>
          </cell>
          <cell r="N129">
            <v>-40.300494539274744</v>
          </cell>
          <cell r="O129">
            <v>2.2867679999999998E-2</v>
          </cell>
          <cell r="P129">
            <v>-40.277626859274747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-40.421721926952706</v>
          </cell>
          <cell r="V129">
            <v>-40.46</v>
          </cell>
          <cell r="W129">
            <v>0</v>
          </cell>
          <cell r="X129">
            <v>48.306562499999998</v>
          </cell>
          <cell r="Y129">
            <v>0</v>
          </cell>
          <cell r="Z129">
            <v>1.0401112293397781</v>
          </cell>
          <cell r="AA129">
            <v>50.244198107053819</v>
          </cell>
        </row>
        <row r="130">
          <cell r="C130" t="str">
            <v>L.Mugo.B.15</v>
          </cell>
          <cell r="E130" t="str">
            <v>mit Dil (1:16)</v>
          </cell>
          <cell r="F130" t="str">
            <v>M.Mugo.15</v>
          </cell>
          <cell r="G130" t="str">
            <v>Branch_Stilberg</v>
          </cell>
          <cell r="H130">
            <v>285221</v>
          </cell>
          <cell r="I130">
            <v>0.99299999999999999</v>
          </cell>
          <cell r="J130">
            <v>70.072000000000003</v>
          </cell>
          <cell r="K130">
            <v>-26.687000000000001</v>
          </cell>
          <cell r="L130">
            <v>0.14350000000000002</v>
          </cell>
          <cell r="M130">
            <v>-25</v>
          </cell>
          <cell r="N130">
            <v>-26.690461886069343</v>
          </cell>
          <cell r="O130">
            <v>4.6984959999999999E-2</v>
          </cell>
          <cell r="P130">
            <v>-26.643476926069344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-26.787571993747303</v>
          </cell>
          <cell r="V130">
            <v>0</v>
          </cell>
          <cell r="W130">
            <v>0</v>
          </cell>
          <cell r="X130">
            <v>49.754393399999998</v>
          </cell>
          <cell r="Y130">
            <v>0</v>
          </cell>
          <cell r="Z130">
            <v>1.0401112293397781</v>
          </cell>
          <cell r="AA130">
            <v>51.750103284328937</v>
          </cell>
        </row>
        <row r="131">
          <cell r="C131" t="str">
            <v>D.Mugo.B.16</v>
          </cell>
          <cell r="E131" t="str">
            <v>mit Dil (1:16)</v>
          </cell>
          <cell r="F131" t="str">
            <v>M.Mugo.16</v>
          </cell>
          <cell r="G131" t="str">
            <v>Branch_Stilberg</v>
          </cell>
          <cell r="H131">
            <v>285222</v>
          </cell>
          <cell r="I131">
            <v>0.89600000000000002</v>
          </cell>
          <cell r="J131">
            <v>62.2</v>
          </cell>
          <cell r="K131">
            <v>-27.402000000000001</v>
          </cell>
          <cell r="L131">
            <v>0.14350000000000002</v>
          </cell>
          <cell r="M131">
            <v>-25</v>
          </cell>
          <cell r="N131">
            <v>-27.40755440606544</v>
          </cell>
          <cell r="O131">
            <v>2.8178479999999999E-2</v>
          </cell>
          <cell r="P131">
            <v>-27.379375926065439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-27.523470993743398</v>
          </cell>
          <cell r="V131">
            <v>0</v>
          </cell>
          <cell r="W131">
            <v>0</v>
          </cell>
          <cell r="X131">
            <v>48.946271600000003</v>
          </cell>
          <cell r="Y131">
            <v>0</v>
          </cell>
          <cell r="Z131">
            <v>1.0401112293397781</v>
          </cell>
          <cell r="AA131">
            <v>50.909566725474669</v>
          </cell>
        </row>
        <row r="132">
          <cell r="C132" t="str">
            <v>D.Mugo.B.17</v>
          </cell>
          <cell r="E132" t="str">
            <v>mit Dil (1:16)</v>
          </cell>
          <cell r="F132" t="str">
            <v>M.Mugo.17</v>
          </cell>
          <cell r="G132" t="str">
            <v>Branch_Stilberg</v>
          </cell>
          <cell r="H132">
            <v>285223</v>
          </cell>
          <cell r="I132">
            <v>0.88100000000000001</v>
          </cell>
          <cell r="J132">
            <v>61.874000000000002</v>
          </cell>
          <cell r="K132">
            <v>-28.959</v>
          </cell>
          <cell r="L132">
            <v>0.14350000000000002</v>
          </cell>
          <cell r="M132">
            <v>-25</v>
          </cell>
          <cell r="N132">
            <v>-28.968203173471785</v>
          </cell>
          <cell r="O132">
            <v>2.74912E-2</v>
          </cell>
          <cell r="P132">
            <v>-28.940711973471785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-29.084807041149745</v>
          </cell>
          <cell r="V132">
            <v>0</v>
          </cell>
          <cell r="W132">
            <v>0</v>
          </cell>
          <cell r="X132">
            <v>49.517763600000002</v>
          </cell>
          <cell r="Y132">
            <v>0</v>
          </cell>
          <cell r="Z132">
            <v>1.0401112293397781</v>
          </cell>
          <cell r="AA132">
            <v>51.503981972152516</v>
          </cell>
        </row>
        <row r="133">
          <cell r="C133" t="str">
            <v>D.Mugo.B.18</v>
          </cell>
          <cell r="E133" t="str">
            <v>mit Dil (1:16)</v>
          </cell>
          <cell r="F133" t="str">
            <v>M.Mugo.18</v>
          </cell>
          <cell r="G133" t="str">
            <v>Branch_Stilberg</v>
          </cell>
          <cell r="H133">
            <v>285224</v>
          </cell>
          <cell r="I133">
            <v>0.83599999999999997</v>
          </cell>
          <cell r="J133">
            <v>59.036000000000001</v>
          </cell>
          <cell r="K133">
            <v>-28.23</v>
          </cell>
          <cell r="L133">
            <v>0.14350000000000002</v>
          </cell>
          <cell r="M133">
            <v>-25</v>
          </cell>
          <cell r="N133">
            <v>-28.237870357006408</v>
          </cell>
          <cell r="O133">
            <v>2.0430959999999998E-2</v>
          </cell>
          <cell r="P133">
            <v>-28.217439397006409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-28.361534464684368</v>
          </cell>
          <cell r="V133">
            <v>0</v>
          </cell>
          <cell r="W133">
            <v>0</v>
          </cell>
          <cell r="X133">
            <v>49.789674699999999</v>
          </cell>
          <cell r="Y133">
            <v>0</v>
          </cell>
          <cell r="Z133">
            <v>1.0401112293397781</v>
          </cell>
          <cell r="AA133">
            <v>51.786799760644648</v>
          </cell>
        </row>
        <row r="134">
          <cell r="C134" t="str">
            <v>L.Larix.B.1</v>
          </cell>
          <cell r="E134" t="str">
            <v>mit Dil (1:16)</v>
          </cell>
          <cell r="F134" t="str">
            <v>L.Larix.1</v>
          </cell>
          <cell r="G134" t="str">
            <v>Branch_Stilberg</v>
          </cell>
          <cell r="H134">
            <v>285225</v>
          </cell>
          <cell r="I134">
            <v>0.88900000000000001</v>
          </cell>
          <cell r="J134">
            <v>61.335000000000001</v>
          </cell>
          <cell r="K134">
            <v>-27.094000000000001</v>
          </cell>
          <cell r="L134">
            <v>0.14350000000000002</v>
          </cell>
          <cell r="M134">
            <v>-25</v>
          </cell>
          <cell r="N134">
            <v>-27.098910633012757</v>
          </cell>
          <cell r="O134">
            <v>2.605416E-2</v>
          </cell>
          <cell r="P134">
            <v>-27.072856473012756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-27.216951540690715</v>
          </cell>
          <cell r="V134">
            <v>0</v>
          </cell>
          <cell r="W134">
            <v>0</v>
          </cell>
          <cell r="X134">
            <v>48.645766799999997</v>
          </cell>
          <cell r="Y134">
            <v>0</v>
          </cell>
          <cell r="Z134">
            <v>1.0401112293397781</v>
          </cell>
          <cell r="AA134">
            <v>50.59700830852416</v>
          </cell>
        </row>
        <row r="135">
          <cell r="C135" t="str">
            <v>L.Larix.B.2</v>
          </cell>
          <cell r="E135" t="str">
            <v>mit Dil (1:16)</v>
          </cell>
          <cell r="F135" t="str">
            <v>L.Larix.2</v>
          </cell>
          <cell r="G135" t="str">
            <v>Branch_Stilberg</v>
          </cell>
          <cell r="H135">
            <v>285226</v>
          </cell>
          <cell r="I135">
            <v>0.83799999999999997</v>
          </cell>
          <cell r="J135">
            <v>56.790999999999997</v>
          </cell>
          <cell r="K135">
            <v>-27.277999999999999</v>
          </cell>
          <cell r="L135">
            <v>0.14350000000000002</v>
          </cell>
          <cell r="M135">
            <v>-25</v>
          </cell>
          <cell r="N135">
            <v>-27.283770651838118</v>
          </cell>
          <cell r="O135">
            <v>1.4682799999999999E-2</v>
          </cell>
          <cell r="P135">
            <v>-27.269087851838119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-27.413182919516078</v>
          </cell>
          <cell r="V135">
            <v>0</v>
          </cell>
          <cell r="W135">
            <v>0</v>
          </cell>
          <cell r="X135">
            <v>47.7832443</v>
          </cell>
          <cell r="Y135">
            <v>0</v>
          </cell>
          <cell r="Z135">
            <v>1.0401112293397781</v>
          </cell>
          <cell r="AA135">
            <v>49.699888970715939</v>
          </cell>
        </row>
        <row r="136">
          <cell r="C136" t="str">
            <v>L.Larix.B.3</v>
          </cell>
          <cell r="E136" t="str">
            <v>mit Dil (1:16)</v>
          </cell>
          <cell r="F136" t="str">
            <v>L.Larix.3</v>
          </cell>
          <cell r="G136" t="str">
            <v>Branch_Stilberg</v>
          </cell>
          <cell r="H136">
            <v>285227</v>
          </cell>
          <cell r="I136">
            <v>0.871</v>
          </cell>
          <cell r="J136">
            <v>59.113999999999997</v>
          </cell>
          <cell r="K136">
            <v>-27.202000000000002</v>
          </cell>
          <cell r="L136">
            <v>0.14350000000000002</v>
          </cell>
          <cell r="M136">
            <v>-25</v>
          </cell>
          <cell r="N136">
            <v>-27.207358391059937</v>
          </cell>
          <cell r="O136">
            <v>2.005608E-2</v>
          </cell>
          <cell r="P136">
            <v>-27.187302311059938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-27.331397378737897</v>
          </cell>
          <cell r="V136">
            <v>0</v>
          </cell>
          <cell r="W136">
            <v>0</v>
          </cell>
          <cell r="X136">
            <v>47.852635100000001</v>
          </cell>
          <cell r="Y136">
            <v>0</v>
          </cell>
          <cell r="Z136">
            <v>1.0401112293397781</v>
          </cell>
          <cell r="AA136">
            <v>49.772063121008813</v>
          </cell>
        </row>
        <row r="137">
          <cell r="C137" t="str">
            <v>li-j3.B</v>
          </cell>
          <cell r="E137" t="str">
            <v>mit Dil (1:16)</v>
          </cell>
          <cell r="F137" t="str">
            <v>ali-j3</v>
          </cell>
          <cell r="G137">
            <v>0</v>
          </cell>
          <cell r="H137">
            <v>285228</v>
          </cell>
          <cell r="I137">
            <v>0.55800000000000005</v>
          </cell>
          <cell r="J137">
            <v>54.756999999999998</v>
          </cell>
          <cell r="K137">
            <v>-29.876999999999999</v>
          </cell>
          <cell r="L137">
            <v>0.14350000000000002</v>
          </cell>
          <cell r="M137">
            <v>-25</v>
          </cell>
          <cell r="N137">
            <v>-29.889814587968175</v>
          </cell>
          <cell r="O137">
            <v>9.7468799999999994E-3</v>
          </cell>
          <cell r="P137">
            <v>-29.880067707968173</v>
          </cell>
          <cell r="Q137" t="str">
            <v>*</v>
          </cell>
          <cell r="R137">
            <v>-29.915904932322039</v>
          </cell>
          <cell r="S137">
            <v>-30.06</v>
          </cell>
          <cell r="T137">
            <v>-0.14409506767795932</v>
          </cell>
          <cell r="U137">
            <v>-30.024162775646133</v>
          </cell>
          <cell r="V137">
            <v>-30.060000000000002</v>
          </cell>
          <cell r="W137">
            <v>5.4015879109797188E-2</v>
          </cell>
          <cell r="X137">
            <v>69.188168700000006</v>
          </cell>
          <cell r="Y137">
            <v>68.348459274999996</v>
          </cell>
          <cell r="Z137">
            <v>1.0401112293397781</v>
          </cell>
          <cell r="AA137">
            <v>71.963391202324956</v>
          </cell>
        </row>
        <row r="138">
          <cell r="C138" t="str">
            <v>B</v>
          </cell>
          <cell r="E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</row>
        <row r="139">
          <cell r="C139" t="str">
            <v>B</v>
          </cell>
          <cell r="E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</row>
        <row r="140">
          <cell r="C140" t="str">
            <v>li-j3 .B[Ref]</v>
          </cell>
          <cell r="E140" t="str">
            <v>mit Dil (1:16)</v>
          </cell>
          <cell r="F140" t="str">
            <v>ali-j3 [Ref]</v>
          </cell>
          <cell r="H140">
            <v>285165</v>
          </cell>
          <cell r="I140">
            <v>0.55400000000000005</v>
          </cell>
          <cell r="J140">
            <v>52.773000000000003</v>
          </cell>
          <cell r="K140">
            <v>-29.917999999999999</v>
          </cell>
          <cell r="L140">
            <v>0.1515</v>
          </cell>
          <cell r="M140">
            <v>-25</v>
          </cell>
          <cell r="N140">
            <v>-29.932159174481914</v>
          </cell>
          <cell r="O140">
            <v>0</v>
          </cell>
          <cell r="P140">
            <v>-29.932159174481914</v>
          </cell>
          <cell r="Q140" t="str">
            <v>*</v>
          </cell>
          <cell r="R140">
            <v>0</v>
          </cell>
          <cell r="S140">
            <v>0</v>
          </cell>
          <cell r="T140">
            <v>0</v>
          </cell>
          <cell r="U140">
            <v>-30.101485212198998</v>
          </cell>
          <cell r="V140">
            <v>0</v>
          </cell>
          <cell r="W140">
            <v>0</v>
          </cell>
          <cell r="X140">
            <v>71.09</v>
          </cell>
          <cell r="Y140" t="str">
            <v>ref.</v>
          </cell>
          <cell r="Z140">
            <v>0.97818445198964432</v>
          </cell>
          <cell r="AA140">
            <v>0</v>
          </cell>
        </row>
        <row r="141">
          <cell r="C141" t="str">
            <v>H.Larix.B.4</v>
          </cell>
          <cell r="E141" t="str">
            <v>mit Dil (1:16)</v>
          </cell>
          <cell r="F141" t="str">
            <v>L.Larix.4</v>
          </cell>
          <cell r="G141" t="str">
            <v>Branch_Stilberg</v>
          </cell>
          <cell r="H141">
            <v>285166</v>
          </cell>
          <cell r="I141">
            <v>0.871</v>
          </cell>
          <cell r="J141">
            <v>56.128999999999998</v>
          </cell>
          <cell r="K141">
            <v>-27.626999999999999</v>
          </cell>
          <cell r="L141">
            <v>0.1515</v>
          </cell>
          <cell r="M141">
            <v>-25</v>
          </cell>
          <cell r="N141">
            <v>-27.634109829842348</v>
          </cell>
          <cell r="O141">
            <v>8.5597599999999996E-3</v>
          </cell>
          <cell r="P141">
            <v>-27.625550069842348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-27.794876107559432</v>
          </cell>
          <cell r="V141">
            <v>0</v>
          </cell>
          <cell r="W141">
            <v>0</v>
          </cell>
          <cell r="X141">
            <v>48.093296700000003</v>
          </cell>
          <cell r="Y141">
            <v>0</v>
          </cell>
          <cell r="Z141">
            <v>0.97818445198964432</v>
          </cell>
          <cell r="AA141">
            <v>47.04411507686487</v>
          </cell>
        </row>
        <row r="142">
          <cell r="C142" t="str">
            <v>H.Larix.B.5</v>
          </cell>
          <cell r="E142" t="str">
            <v>mit Dil (1:16)</v>
          </cell>
          <cell r="F142" t="str">
            <v>L.Larix.5</v>
          </cell>
          <cell r="G142" t="str">
            <v>Branch_Stilberg</v>
          </cell>
          <cell r="H142">
            <v>285167</v>
          </cell>
          <cell r="I142">
            <v>0.91200000000000003</v>
          </cell>
          <cell r="J142">
            <v>60.121000000000002</v>
          </cell>
          <cell r="K142">
            <v>-28.167999999999999</v>
          </cell>
          <cell r="L142">
            <v>0.1515</v>
          </cell>
          <cell r="M142">
            <v>-25</v>
          </cell>
          <cell r="N142">
            <v>-28.176003268328063</v>
          </cell>
          <cell r="O142">
            <v>1.849408E-2</v>
          </cell>
          <cell r="P142">
            <v>-28.157509188328063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-28.326835226045148</v>
          </cell>
          <cell r="V142">
            <v>0</v>
          </cell>
          <cell r="W142">
            <v>0</v>
          </cell>
          <cell r="X142">
            <v>49.197908200000001</v>
          </cell>
          <cell r="Y142">
            <v>0</v>
          </cell>
          <cell r="Z142">
            <v>0.97818445198964432</v>
          </cell>
          <cell r="AA142">
            <v>48.124628871653826</v>
          </cell>
        </row>
        <row r="143">
          <cell r="C143" t="str">
            <v>af-j3.B</v>
          </cell>
          <cell r="E143" t="str">
            <v>mit Dil (1:16)</v>
          </cell>
          <cell r="F143" t="str">
            <v>caf-j3</v>
          </cell>
          <cell r="H143">
            <v>285168</v>
          </cell>
          <cell r="I143">
            <v>0.82699999999999996</v>
          </cell>
          <cell r="J143">
            <v>54.465000000000003</v>
          </cell>
          <cell r="K143">
            <v>-40.265000000000001</v>
          </cell>
          <cell r="L143">
            <v>0.1515</v>
          </cell>
          <cell r="M143">
            <v>-25</v>
          </cell>
          <cell r="N143">
            <v>-40.307579607279962</v>
          </cell>
          <cell r="O143">
            <v>3.87376E-3</v>
          </cell>
          <cell r="P143">
            <v>-40.303705847279964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-40.473031884997049</v>
          </cell>
          <cell r="V143">
            <v>-40.46</v>
          </cell>
          <cell r="W143">
            <v>0</v>
          </cell>
          <cell r="X143">
            <v>49.143761499999997</v>
          </cell>
          <cell r="Y143">
            <v>0</v>
          </cell>
          <cell r="Z143">
            <v>0.97818445198964432</v>
          </cell>
          <cell r="AA143">
            <v>48.071663411587281</v>
          </cell>
        </row>
        <row r="144">
          <cell r="C144" t="str">
            <v>M.Larix.B.6</v>
          </cell>
          <cell r="E144" t="str">
            <v>mit Dil (1:16)</v>
          </cell>
          <cell r="F144" t="str">
            <v>L.Larix.6</v>
          </cell>
          <cell r="G144" t="str">
            <v>Branch_Stilberg</v>
          </cell>
          <cell r="H144">
            <v>285169</v>
          </cell>
          <cell r="I144">
            <v>0.91900000000000004</v>
          </cell>
          <cell r="J144">
            <v>59.901000000000003</v>
          </cell>
          <cell r="K144">
            <v>-28.295999999999999</v>
          </cell>
          <cell r="L144">
            <v>0.1515</v>
          </cell>
          <cell r="M144">
            <v>-25</v>
          </cell>
          <cell r="N144">
            <v>-28.304357291692821</v>
          </cell>
          <cell r="O144">
            <v>1.7994239999999998E-2</v>
          </cell>
          <cell r="P144">
            <v>-28.28636305169282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-28.455689089409905</v>
          </cell>
          <cell r="V144">
            <v>0</v>
          </cell>
          <cell r="W144">
            <v>0</v>
          </cell>
          <cell r="X144">
            <v>48.644715699999999</v>
          </cell>
          <cell r="Y144">
            <v>0</v>
          </cell>
          <cell r="Z144">
            <v>0.97818445198964432</v>
          </cell>
          <cell r="AA144">
            <v>47.583504569196549</v>
          </cell>
        </row>
        <row r="145">
          <cell r="C145" t="str">
            <v>M.Larix.B.7</v>
          </cell>
          <cell r="E145" t="str">
            <v>mit Dil (1:16)</v>
          </cell>
          <cell r="F145" t="str">
            <v>L.Larix.7</v>
          </cell>
          <cell r="G145" t="str">
            <v>Branch_Stilberg</v>
          </cell>
          <cell r="H145">
            <v>285170</v>
          </cell>
          <cell r="I145">
            <v>0.89100000000000001</v>
          </cell>
          <cell r="J145">
            <v>58.476999999999997</v>
          </cell>
          <cell r="K145">
            <v>-28.385999999999999</v>
          </cell>
          <cell r="L145">
            <v>0.1515</v>
          </cell>
          <cell r="M145">
            <v>-25</v>
          </cell>
          <cell r="N145">
            <v>-28.394795106771479</v>
          </cell>
          <cell r="O145">
            <v>1.424544E-2</v>
          </cell>
          <cell r="P145">
            <v>-28.380549666771479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-28.549875704488564</v>
          </cell>
          <cell r="V145">
            <v>0</v>
          </cell>
          <cell r="W145">
            <v>0</v>
          </cell>
          <cell r="X145">
            <v>48.980358199999998</v>
          </cell>
          <cell r="Y145">
            <v>0</v>
          </cell>
          <cell r="Z145">
            <v>0.97818445198964432</v>
          </cell>
          <cell r="AA145">
            <v>47.91182484412348</v>
          </cell>
        </row>
        <row r="146">
          <cell r="C146" t="str">
            <v>M.Larix.B.8</v>
          </cell>
          <cell r="E146" t="str">
            <v>mit Dil (1:16)</v>
          </cell>
          <cell r="F146" t="str">
            <v>L.Larix.8</v>
          </cell>
          <cell r="G146" t="str">
            <v>Branch_Stilberg</v>
          </cell>
          <cell r="H146">
            <v>285171</v>
          </cell>
          <cell r="I146">
            <v>0.82699999999999996</v>
          </cell>
          <cell r="J146">
            <v>53.307000000000002</v>
          </cell>
          <cell r="K146">
            <v>-27.474</v>
          </cell>
          <cell r="L146">
            <v>0.1515</v>
          </cell>
          <cell r="M146">
            <v>-25</v>
          </cell>
          <cell r="N146">
            <v>-27.481051217653867</v>
          </cell>
          <cell r="O146">
            <v>1.3745599999999999E-3</v>
          </cell>
          <cell r="P146">
            <v>-27.479676657653869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-27.649002695370953</v>
          </cell>
          <cell r="V146">
            <v>0</v>
          </cell>
          <cell r="W146">
            <v>0</v>
          </cell>
          <cell r="X146">
            <v>48.105986100000003</v>
          </cell>
          <cell r="Y146">
            <v>0</v>
          </cell>
          <cell r="Z146">
            <v>0.97818445198964432</v>
          </cell>
          <cell r="AA146">
            <v>47.056527650649947</v>
          </cell>
        </row>
        <row r="147">
          <cell r="C147" t="str">
            <v>M.Larix.B.9</v>
          </cell>
          <cell r="E147" t="str">
            <v>mit Dil (1:16)</v>
          </cell>
          <cell r="F147" t="str">
            <v>L.Larix.9</v>
          </cell>
          <cell r="G147" t="str">
            <v>Branch_Stilberg</v>
          </cell>
          <cell r="H147">
            <v>285172</v>
          </cell>
          <cell r="I147">
            <v>0.88800000000000001</v>
          </cell>
          <cell r="J147">
            <v>59.515000000000001</v>
          </cell>
          <cell r="K147">
            <v>-27.698</v>
          </cell>
          <cell r="L147">
            <v>0.1515</v>
          </cell>
          <cell r="M147">
            <v>-25</v>
          </cell>
          <cell r="N147">
            <v>-27.704885493611396</v>
          </cell>
          <cell r="O147">
            <v>1.6682159999999998E-2</v>
          </cell>
          <cell r="P147">
            <v>-27.688203333611398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-27.857529371328482</v>
          </cell>
          <cell r="V147">
            <v>0</v>
          </cell>
          <cell r="W147">
            <v>0</v>
          </cell>
          <cell r="X147">
            <v>50.018502900000001</v>
          </cell>
          <cell r="Y147">
            <v>0</v>
          </cell>
          <cell r="Z147">
            <v>0.97818445198964432</v>
          </cell>
          <cell r="AA147">
            <v>48.927321848578934</v>
          </cell>
        </row>
        <row r="148">
          <cell r="C148" t="str">
            <v>M.Larix.B.10</v>
          </cell>
          <cell r="E148" t="str">
            <v>mit Dil (1:16)</v>
          </cell>
          <cell r="F148" t="str">
            <v>L.Larix.10</v>
          </cell>
          <cell r="G148" t="str">
            <v>Branch_Stilberg</v>
          </cell>
          <cell r="H148">
            <v>285173</v>
          </cell>
          <cell r="I148">
            <v>0.93400000000000005</v>
          </cell>
          <cell r="J148">
            <v>59.512999999999998</v>
          </cell>
          <cell r="K148">
            <v>-30.030999999999999</v>
          </cell>
          <cell r="L148">
            <v>0.1515</v>
          </cell>
          <cell r="M148">
            <v>-25</v>
          </cell>
          <cell r="N148">
            <v>-30.043839913074972</v>
          </cell>
          <cell r="O148">
            <v>1.6994559999999999E-2</v>
          </cell>
          <cell r="P148">
            <v>-30.026845353074972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-30.196171390792056</v>
          </cell>
          <cell r="V148">
            <v>0</v>
          </cell>
          <cell r="W148">
            <v>0</v>
          </cell>
          <cell r="X148">
            <v>47.552190799999998</v>
          </cell>
          <cell r="Y148">
            <v>0</v>
          </cell>
          <cell r="Z148">
            <v>0.97818445198964432</v>
          </cell>
          <cell r="AA148">
            <v>46.514813698605003</v>
          </cell>
        </row>
        <row r="149">
          <cell r="C149" t="str">
            <v>L.Larix.B.11</v>
          </cell>
          <cell r="E149" t="str">
            <v>mit Dil (1:16)</v>
          </cell>
          <cell r="F149" t="str">
            <v>L.Larix.11</v>
          </cell>
          <cell r="G149" t="str">
            <v>Branch_Stilberg</v>
          </cell>
          <cell r="H149">
            <v>285174</v>
          </cell>
          <cell r="I149">
            <v>0.97599999999999998</v>
          </cell>
          <cell r="J149">
            <v>64.38</v>
          </cell>
          <cell r="K149">
            <v>-29.402000000000001</v>
          </cell>
          <cell r="L149">
            <v>0.1515</v>
          </cell>
          <cell r="M149">
            <v>-25</v>
          </cell>
          <cell r="N149">
            <v>-29.412383287792807</v>
          </cell>
          <cell r="O149">
            <v>2.8803280000000001E-2</v>
          </cell>
          <cell r="P149">
            <v>-29.383580007792805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-29.552906045509889</v>
          </cell>
          <cell r="V149">
            <v>0</v>
          </cell>
          <cell r="W149">
            <v>0</v>
          </cell>
          <cell r="X149">
            <v>49.227769299999999</v>
          </cell>
          <cell r="Y149">
            <v>0</v>
          </cell>
          <cell r="Z149">
            <v>0.97818445198964432</v>
          </cell>
          <cell r="AA149">
            <v>48.153838535393135</v>
          </cell>
        </row>
        <row r="150">
          <cell r="C150" t="str">
            <v>L.Larix.B.12</v>
          </cell>
          <cell r="E150" t="str">
            <v>mit Dil (1:16)</v>
          </cell>
          <cell r="F150" t="str">
            <v>L.Larix.12</v>
          </cell>
          <cell r="G150" t="str">
            <v>Branch_Stilberg</v>
          </cell>
          <cell r="H150">
            <v>285175</v>
          </cell>
          <cell r="I150">
            <v>0.86299999999999999</v>
          </cell>
          <cell r="J150">
            <v>57.93</v>
          </cell>
          <cell r="K150">
            <v>-28.05</v>
          </cell>
          <cell r="L150">
            <v>0.1515</v>
          </cell>
          <cell r="M150">
            <v>-25</v>
          </cell>
          <cell r="N150">
            <v>-28.057997351956178</v>
          </cell>
          <cell r="O150">
            <v>1.2870879999999999E-2</v>
          </cell>
          <cell r="P150">
            <v>-28.045126471956177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-28.214452509673261</v>
          </cell>
          <cell r="V150">
            <v>0</v>
          </cell>
          <cell r="W150">
            <v>0</v>
          </cell>
          <cell r="X150">
            <v>50.0965603</v>
          </cell>
          <cell r="Y150">
            <v>0</v>
          </cell>
          <cell r="Z150">
            <v>0.97818445198964432</v>
          </cell>
          <cell r="AA150">
            <v>49.003676383621674</v>
          </cell>
        </row>
        <row r="151">
          <cell r="C151" t="str">
            <v>li-j3.B</v>
          </cell>
          <cell r="E151" t="str">
            <v>mit Dil (1:16)</v>
          </cell>
          <cell r="F151" t="str">
            <v>ali-j3</v>
          </cell>
          <cell r="H151">
            <v>285176</v>
          </cell>
          <cell r="I151">
            <v>0.55400000000000005</v>
          </cell>
          <cell r="J151">
            <v>52.039000000000001</v>
          </cell>
          <cell r="K151">
            <v>-29.907</v>
          </cell>
          <cell r="L151">
            <v>0.1515</v>
          </cell>
          <cell r="M151">
            <v>-25</v>
          </cell>
          <cell r="N151">
            <v>-29.921327352445193</v>
          </cell>
          <cell r="O151">
            <v>-2.3117599999999999E-3</v>
          </cell>
          <cell r="P151">
            <v>-29.923639112445194</v>
          </cell>
          <cell r="Q151" t="str">
            <v>*</v>
          </cell>
          <cell r="R151">
            <v>0</v>
          </cell>
          <cell r="S151">
            <v>0</v>
          </cell>
          <cell r="T151">
            <v>0</v>
          </cell>
          <cell r="U151">
            <v>-30.092965150162279</v>
          </cell>
          <cell r="V151">
            <v>0</v>
          </cell>
          <cell r="W151">
            <v>0</v>
          </cell>
          <cell r="X151">
            <v>70.1017109</v>
          </cell>
          <cell r="Y151" t="str">
            <v>*</v>
          </cell>
          <cell r="Z151">
            <v>0.97818445198964432</v>
          </cell>
          <cell r="AA151">
            <v>68.572403660252974</v>
          </cell>
        </row>
        <row r="152">
          <cell r="C152" t="str">
            <v>l.B</v>
          </cell>
          <cell r="E152" t="str">
            <v>mit Dil (1:16)</v>
          </cell>
          <cell r="F152" t="str">
            <v>bl</v>
          </cell>
          <cell r="H152">
            <v>285177</v>
          </cell>
          <cell r="I152">
            <v>0</v>
          </cell>
          <cell r="J152">
            <v>0.16</v>
          </cell>
          <cell r="K152">
            <v>-42.345999999999997</v>
          </cell>
          <cell r="L152">
            <v>0.1515</v>
          </cell>
          <cell r="M152">
            <v>-25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0.97818445198964432</v>
          </cell>
          <cell r="AA152">
            <v>0</v>
          </cell>
        </row>
        <row r="153">
          <cell r="C153" t="str">
            <v>l.B</v>
          </cell>
          <cell r="E153" t="str">
            <v>mit Dil (1:16)</v>
          </cell>
          <cell r="F153" t="str">
            <v>bl</v>
          </cell>
          <cell r="H153">
            <v>285178</v>
          </cell>
          <cell r="I153">
            <v>0</v>
          </cell>
          <cell r="J153">
            <v>0.14299999999999999</v>
          </cell>
          <cell r="K153">
            <v>-41.87</v>
          </cell>
          <cell r="L153">
            <v>0.1515</v>
          </cell>
          <cell r="M153">
            <v>-25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0.97818445198964432</v>
          </cell>
          <cell r="AA153">
            <v>0</v>
          </cell>
        </row>
        <row r="154">
          <cell r="C154" t="str">
            <v>li-j3.B</v>
          </cell>
          <cell r="E154" t="str">
            <v>mit Dil (1:16)</v>
          </cell>
          <cell r="F154" t="str">
            <v>ali-j3</v>
          </cell>
          <cell r="H154">
            <v>285179</v>
          </cell>
          <cell r="I154">
            <v>0.57499999999999996</v>
          </cell>
          <cell r="J154">
            <v>56.515000000000001</v>
          </cell>
          <cell r="K154">
            <v>-29.907</v>
          </cell>
          <cell r="L154">
            <v>0.1515</v>
          </cell>
          <cell r="M154">
            <v>-25</v>
          </cell>
          <cell r="N154">
            <v>-29.920189573039291</v>
          </cell>
          <cell r="O154">
            <v>9.4344800000000003E-3</v>
          </cell>
          <cell r="P154">
            <v>-29.910755093039292</v>
          </cell>
          <cell r="Q154" t="str">
            <v>*</v>
          </cell>
          <cell r="R154">
            <v>0</v>
          </cell>
          <cell r="S154">
            <v>0</v>
          </cell>
          <cell r="T154">
            <v>0</v>
          </cell>
          <cell r="U154">
            <v>-30.080081130756376</v>
          </cell>
          <cell r="V154">
            <v>0</v>
          </cell>
          <cell r="W154">
            <v>0</v>
          </cell>
          <cell r="X154">
            <v>73.3495317</v>
          </cell>
          <cell r="Y154" t="str">
            <v>*</v>
          </cell>
          <cell r="Z154">
            <v>0.97818445198964432</v>
          </cell>
          <cell r="AA154">
            <v>71.74937146966154</v>
          </cell>
        </row>
        <row r="155">
          <cell r="C155" t="str">
            <v>li-j3.B</v>
          </cell>
          <cell r="E155" t="str">
            <v>mit Dil (1:16)</v>
          </cell>
          <cell r="F155" t="str">
            <v>ali-j3</v>
          </cell>
          <cell r="H155">
            <v>285180</v>
          </cell>
          <cell r="I155">
            <v>0.59099999999999997</v>
          </cell>
          <cell r="J155">
            <v>58.265999999999998</v>
          </cell>
          <cell r="K155">
            <v>-29.89</v>
          </cell>
          <cell r="L155">
            <v>0.1515</v>
          </cell>
          <cell r="M155">
            <v>-25</v>
          </cell>
          <cell r="N155">
            <v>-29.902747851224738</v>
          </cell>
          <cell r="O155">
            <v>1.430792E-2</v>
          </cell>
          <cell r="P155">
            <v>-29.888439931224738</v>
          </cell>
          <cell r="Q155" t="str">
            <v>*</v>
          </cell>
          <cell r="R155">
            <v>0</v>
          </cell>
          <cell r="S155">
            <v>0</v>
          </cell>
          <cell r="T155">
            <v>0</v>
          </cell>
          <cell r="U155">
            <v>-30.057765968941823</v>
          </cell>
          <cell r="V155">
            <v>0</v>
          </cell>
          <cell r="W155">
            <v>0</v>
          </cell>
          <cell r="X155">
            <v>73.575346499999995</v>
          </cell>
          <cell r="Y155" t="str">
            <v>*</v>
          </cell>
          <cell r="Z155">
            <v>0.97818445198964432</v>
          </cell>
          <cell r="AA155">
            <v>71.970259996050686</v>
          </cell>
        </row>
        <row r="156">
          <cell r="C156" t="str">
            <v>L.Larix.B.13</v>
          </cell>
          <cell r="E156" t="str">
            <v>mit Dil (1:16)</v>
          </cell>
          <cell r="F156" t="str">
            <v>L.Larix.13</v>
          </cell>
          <cell r="G156" t="str">
            <v>Branch_Stilberg</v>
          </cell>
          <cell r="H156">
            <v>285181</v>
          </cell>
          <cell r="I156">
            <v>0.89200000000000002</v>
          </cell>
          <cell r="J156">
            <v>60.198999999999998</v>
          </cell>
          <cell r="K156">
            <v>-29.369</v>
          </cell>
          <cell r="L156">
            <v>0.1515</v>
          </cell>
          <cell r="M156">
            <v>-25</v>
          </cell>
          <cell r="N156">
            <v>-29.380022998459552</v>
          </cell>
          <cell r="O156">
            <v>1.855656E-2</v>
          </cell>
          <cell r="P156">
            <v>-29.361466438459551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-29.530792476176636</v>
          </cell>
          <cell r="V156">
            <v>0</v>
          </cell>
          <cell r="W156">
            <v>0</v>
          </cell>
          <cell r="X156">
            <v>50.365752100000002</v>
          </cell>
          <cell r="Y156">
            <v>0</v>
          </cell>
          <cell r="Z156">
            <v>0.97818445198964432</v>
          </cell>
          <cell r="AA156">
            <v>49.266995616984779</v>
          </cell>
        </row>
        <row r="157">
          <cell r="C157" t="str">
            <v>L.Larix.B.14</v>
          </cell>
          <cell r="E157" t="str">
            <v>mit Dil (1:16)</v>
          </cell>
          <cell r="F157" t="str">
            <v>L.Larix.14</v>
          </cell>
          <cell r="G157" t="str">
            <v>Branch_Stilberg</v>
          </cell>
          <cell r="H157">
            <v>285182</v>
          </cell>
          <cell r="I157">
            <v>0.83799999999999997</v>
          </cell>
          <cell r="J157">
            <v>56.631</v>
          </cell>
          <cell r="K157">
            <v>-28.439</v>
          </cell>
          <cell r="L157">
            <v>0.1515</v>
          </cell>
          <cell r="M157">
            <v>-25</v>
          </cell>
          <cell r="N157">
            <v>-28.448224736408786</v>
          </cell>
          <cell r="O157">
            <v>1.0184239999999999E-2</v>
          </cell>
          <cell r="P157">
            <v>-28.438040496408785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-28.60736653412587</v>
          </cell>
          <cell r="V157">
            <v>0</v>
          </cell>
          <cell r="W157">
            <v>0</v>
          </cell>
          <cell r="X157">
            <v>50.433786900000001</v>
          </cell>
          <cell r="Y157">
            <v>0</v>
          </cell>
          <cell r="Z157">
            <v>0.97818445198964432</v>
          </cell>
          <cell r="AA157">
            <v>49.333546200539004</v>
          </cell>
        </row>
        <row r="158">
          <cell r="C158" t="str">
            <v>L.Larix.B.15</v>
          </cell>
          <cell r="E158" t="str">
            <v>mit Dil (1:16)</v>
          </cell>
          <cell r="F158" t="str">
            <v>L.Larix.15</v>
          </cell>
          <cell r="G158" t="str">
            <v>Branch_Stilberg</v>
          </cell>
          <cell r="H158">
            <v>285183</v>
          </cell>
          <cell r="I158">
            <v>0.85499999999999998</v>
          </cell>
          <cell r="J158">
            <v>55.841000000000001</v>
          </cell>
          <cell r="K158">
            <v>-27.306999999999999</v>
          </cell>
          <cell r="L158">
            <v>0.1515</v>
          </cell>
          <cell r="M158">
            <v>-25</v>
          </cell>
          <cell r="N158">
            <v>-27.313276057425547</v>
          </cell>
          <cell r="O158">
            <v>7.4351199999999999E-3</v>
          </cell>
          <cell r="P158">
            <v>-27.305840937425547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-27.475166975142631</v>
          </cell>
          <cell r="V158">
            <v>0</v>
          </cell>
          <cell r="W158">
            <v>0</v>
          </cell>
          <cell r="X158">
            <v>48.7427262</v>
          </cell>
          <cell r="Y158">
            <v>0</v>
          </cell>
          <cell r="Z158">
            <v>0.97818445198964432</v>
          </cell>
          <cell r="AA158">
            <v>47.679376916428275</v>
          </cell>
        </row>
        <row r="159">
          <cell r="C159" t="str">
            <v>D.Larix.B.16</v>
          </cell>
          <cell r="E159" t="str">
            <v>mit Dil (1:16)</v>
          </cell>
          <cell r="F159" t="str">
            <v>L.Larix.16</v>
          </cell>
          <cell r="G159" t="str">
            <v>Branch_Stilberg</v>
          </cell>
          <cell r="H159">
            <v>285184</v>
          </cell>
          <cell r="I159">
            <v>0.88700000000000001</v>
          </cell>
          <cell r="J159">
            <v>60.213000000000001</v>
          </cell>
          <cell r="K159">
            <v>-28.225999999999999</v>
          </cell>
          <cell r="L159">
            <v>0.1515</v>
          </cell>
          <cell r="M159">
            <v>-25</v>
          </cell>
          <cell r="N159">
            <v>-28.23413730925801</v>
          </cell>
          <cell r="O159">
            <v>1.8431599999999999E-2</v>
          </cell>
          <cell r="P159">
            <v>-28.21570570925801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-28.385031746975095</v>
          </cell>
          <cell r="V159">
            <v>0</v>
          </cell>
          <cell r="W159">
            <v>0</v>
          </cell>
          <cell r="X159">
            <v>50.661677900000001</v>
          </cell>
          <cell r="Y159">
            <v>0</v>
          </cell>
          <cell r="Z159">
            <v>0.97818445198964432</v>
          </cell>
          <cell r="AA159">
            <v>49.556465633487377</v>
          </cell>
        </row>
        <row r="160">
          <cell r="C160" t="str">
            <v>D.Larix.B.17</v>
          </cell>
          <cell r="E160" t="str">
            <v>mit Dil (1:16)</v>
          </cell>
          <cell r="F160" t="str">
            <v>L.Larix.17</v>
          </cell>
          <cell r="G160" t="str">
            <v>Branch_Stilberg</v>
          </cell>
          <cell r="H160">
            <v>285185</v>
          </cell>
          <cell r="I160">
            <v>0.82</v>
          </cell>
          <cell r="J160">
            <v>54.563000000000002</v>
          </cell>
          <cell r="K160">
            <v>-29.315999999999999</v>
          </cell>
          <cell r="L160">
            <v>0.1515</v>
          </cell>
          <cell r="M160">
            <v>-25</v>
          </cell>
          <cell r="N160">
            <v>-29.328017202245849</v>
          </cell>
          <cell r="O160">
            <v>5.2483199999999999E-3</v>
          </cell>
          <cell r="P160">
            <v>-29.32276888224585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-29.492094919962934</v>
          </cell>
          <cell r="V160">
            <v>0</v>
          </cell>
          <cell r="W160">
            <v>0</v>
          </cell>
          <cell r="X160">
            <v>49.659093300000002</v>
          </cell>
          <cell r="Y160">
            <v>0</v>
          </cell>
          <cell r="Z160">
            <v>0.97818445198964432</v>
          </cell>
          <cell r="AA160">
            <v>48.575752965963119</v>
          </cell>
        </row>
        <row r="161">
          <cell r="C161" t="str">
            <v>D.Larix.B.18</v>
          </cell>
          <cell r="E161" t="str">
            <v>mit Dil (1:16)</v>
          </cell>
          <cell r="F161" t="str">
            <v>L.Larix.18</v>
          </cell>
          <cell r="G161" t="str">
            <v>Branch_Stilberg</v>
          </cell>
          <cell r="H161">
            <v>285186</v>
          </cell>
          <cell r="I161">
            <v>0.84299999999999997</v>
          </cell>
          <cell r="J161">
            <v>56.173999999999999</v>
          </cell>
          <cell r="K161">
            <v>-28.32</v>
          </cell>
          <cell r="L161">
            <v>0.1515</v>
          </cell>
          <cell r="M161">
            <v>-25</v>
          </cell>
          <cell r="N161">
            <v>-28.328978178410463</v>
          </cell>
          <cell r="O161">
            <v>8.6222399999999998E-3</v>
          </cell>
          <cell r="P161">
            <v>-28.320355938410462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-28.489681976127546</v>
          </cell>
          <cell r="V161">
            <v>0</v>
          </cell>
          <cell r="W161">
            <v>0</v>
          </cell>
          <cell r="X161">
            <v>49.730798700000001</v>
          </cell>
          <cell r="Y161">
            <v>0</v>
          </cell>
          <cell r="Z161">
            <v>0.97818445198964432</v>
          </cell>
          <cell r="AA161">
            <v>48.645894073366819</v>
          </cell>
        </row>
        <row r="162">
          <cell r="C162" t="str">
            <v>H.Mugo.L.1</v>
          </cell>
          <cell r="E162" t="str">
            <v>mit Dil (1:16)</v>
          </cell>
          <cell r="F162" t="str">
            <v>M.Mugo.1</v>
          </cell>
          <cell r="G162" t="str">
            <v>Leaf_Stilberg</v>
          </cell>
          <cell r="H162">
            <v>285187</v>
          </cell>
          <cell r="I162">
            <v>0.95399999999999996</v>
          </cell>
          <cell r="J162">
            <v>65.427000000000007</v>
          </cell>
          <cell r="K162">
            <v>-27.92</v>
          </cell>
          <cell r="L162">
            <v>0.1515</v>
          </cell>
          <cell r="M162">
            <v>-25</v>
          </cell>
          <cell r="N162">
            <v>-27.926777121584671</v>
          </cell>
          <cell r="O162">
            <v>3.1552400000000001E-2</v>
          </cell>
          <cell r="P162">
            <v>-27.895224721584672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-28.064550759301756</v>
          </cell>
          <cell r="V162">
            <v>0</v>
          </cell>
          <cell r="W162">
            <v>0</v>
          </cell>
          <cell r="X162">
            <v>51.1833946</v>
          </cell>
          <cell r="Y162">
            <v>0</v>
          </cell>
          <cell r="Z162">
            <v>0.97818445198964432</v>
          </cell>
          <cell r="AA162">
            <v>50.066800797770718</v>
          </cell>
        </row>
        <row r="163">
          <cell r="C163" t="str">
            <v>H.Mugo.L.2</v>
          </cell>
          <cell r="E163" t="str">
            <v>mit Dil (1:16)</v>
          </cell>
          <cell r="F163" t="str">
            <v>M.Mugo.2</v>
          </cell>
          <cell r="G163" t="str">
            <v>Leaf_Stilberg</v>
          </cell>
          <cell r="H163">
            <v>285188</v>
          </cell>
          <cell r="I163">
            <v>0.88600000000000001</v>
          </cell>
          <cell r="J163">
            <v>60.671999999999997</v>
          </cell>
          <cell r="K163">
            <v>-27.212</v>
          </cell>
          <cell r="L163">
            <v>0.1515</v>
          </cell>
          <cell r="M163">
            <v>-25</v>
          </cell>
          <cell r="N163">
            <v>-27.217537264232782</v>
          </cell>
          <cell r="O163">
            <v>1.9618719999999999E-2</v>
          </cell>
          <cell r="P163">
            <v>-27.197918544232781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-27.367244581949866</v>
          </cell>
          <cell r="V163">
            <v>0</v>
          </cell>
          <cell r="W163">
            <v>0</v>
          </cell>
          <cell r="X163">
            <v>51.106665599999999</v>
          </cell>
          <cell r="Y163">
            <v>0</v>
          </cell>
          <cell r="Z163">
            <v>0.97818445198964432</v>
          </cell>
          <cell r="AA163">
            <v>49.991745682954004</v>
          </cell>
        </row>
        <row r="164">
          <cell r="C164" t="str">
            <v>H.Mugo.L.3</v>
          </cell>
          <cell r="E164" t="str">
            <v>mit Dil (1:16)</v>
          </cell>
          <cell r="F164" t="str">
            <v>M.Mugo.3</v>
          </cell>
          <cell r="G164" t="str">
            <v>Leaf_Stilberg</v>
          </cell>
          <cell r="H164">
            <v>285189</v>
          </cell>
          <cell r="I164">
            <v>0.97899999999999998</v>
          </cell>
          <cell r="J164">
            <v>68.715999999999994</v>
          </cell>
          <cell r="K164">
            <v>-28.173999999999999</v>
          </cell>
          <cell r="L164">
            <v>0.1515</v>
          </cell>
          <cell r="M164">
            <v>-25</v>
          </cell>
          <cell r="N164">
            <v>-28.181013264881972</v>
          </cell>
          <cell r="O164">
            <v>3.9924719999999997E-2</v>
          </cell>
          <cell r="P164">
            <v>-28.141088544881974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-28.310414582599059</v>
          </cell>
          <cell r="V164">
            <v>0</v>
          </cell>
          <cell r="W164">
            <v>0</v>
          </cell>
          <cell r="X164">
            <v>52.382896700000003</v>
          </cell>
          <cell r="Y164">
            <v>0</v>
          </cell>
          <cell r="Z164">
            <v>0.97818445198964432</v>
          </cell>
          <cell r="AA164">
            <v>51.240135102119652</v>
          </cell>
        </row>
        <row r="165">
          <cell r="C165" t="str">
            <v>H.Mugo.L.4</v>
          </cell>
          <cell r="E165" t="str">
            <v>mit Dil (1:16)</v>
          </cell>
          <cell r="F165" t="str">
            <v>M.Mugo.4</v>
          </cell>
          <cell r="G165" t="str">
            <v>Leaf_Stilberg</v>
          </cell>
          <cell r="H165">
            <v>285190</v>
          </cell>
          <cell r="I165">
            <v>0.95899999999999996</v>
          </cell>
          <cell r="J165">
            <v>66.09</v>
          </cell>
          <cell r="K165">
            <v>-27.145</v>
          </cell>
          <cell r="L165">
            <v>0.1515</v>
          </cell>
          <cell r="M165">
            <v>-25</v>
          </cell>
          <cell r="N165">
            <v>-27.149928342318979</v>
          </cell>
          <cell r="O165">
            <v>3.34268E-2</v>
          </cell>
          <cell r="P165">
            <v>-27.116501542318979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-27.285827580036063</v>
          </cell>
          <cell r="V165">
            <v>0</v>
          </cell>
          <cell r="W165">
            <v>0</v>
          </cell>
          <cell r="X165">
            <v>51.432260999999997</v>
          </cell>
          <cell r="Y165">
            <v>0</v>
          </cell>
          <cell r="Z165">
            <v>0.97818445198964432</v>
          </cell>
          <cell r="AA165">
            <v>50.310238040873351</v>
          </cell>
        </row>
        <row r="166">
          <cell r="C166" t="str">
            <v>H.Mugo.L.5</v>
          </cell>
          <cell r="E166" t="str">
            <v>mit Dil (1:16)</v>
          </cell>
          <cell r="F166" t="str">
            <v>M.Mugo.5</v>
          </cell>
          <cell r="G166" t="str">
            <v>Leaf_Stilberg</v>
          </cell>
          <cell r="H166">
            <v>285191</v>
          </cell>
          <cell r="I166">
            <v>0.84199999999999997</v>
          </cell>
          <cell r="J166">
            <v>57.415999999999997</v>
          </cell>
          <cell r="K166">
            <v>-27.247</v>
          </cell>
          <cell r="L166">
            <v>0.1515</v>
          </cell>
          <cell r="M166">
            <v>-25</v>
          </cell>
          <cell r="N166">
            <v>-27.252944703961443</v>
          </cell>
          <cell r="O166">
            <v>1.180872E-2</v>
          </cell>
          <cell r="P166">
            <v>-27.241135983961442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-27.410462021678526</v>
          </cell>
          <cell r="V166">
            <v>0</v>
          </cell>
          <cell r="W166">
            <v>0</v>
          </cell>
          <cell r="X166">
            <v>50.891543800000001</v>
          </cell>
          <cell r="Y166">
            <v>0</v>
          </cell>
          <cell r="Z166">
            <v>0.97818445198964432</v>
          </cell>
          <cell r="AA166">
            <v>49.781316882909984</v>
          </cell>
        </row>
        <row r="167">
          <cell r="C167" t="str">
            <v>M.Mugo.L.6</v>
          </cell>
          <cell r="E167" t="str">
            <v>mit Dil (1:16)</v>
          </cell>
          <cell r="F167" t="str">
            <v>M.Mugo.6</v>
          </cell>
          <cell r="G167" t="str">
            <v>Leaf_Stilberg</v>
          </cell>
          <cell r="H167">
            <v>285192</v>
          </cell>
          <cell r="I167">
            <v>0.997</v>
          </cell>
          <cell r="J167">
            <v>67.537000000000006</v>
          </cell>
          <cell r="K167">
            <v>-28.044</v>
          </cell>
          <cell r="L167">
            <v>0.1515</v>
          </cell>
          <cell r="M167">
            <v>-25</v>
          </cell>
          <cell r="N167">
            <v>-28.050843697828171</v>
          </cell>
          <cell r="O167">
            <v>3.6675760000000002E-2</v>
          </cell>
          <cell r="P167">
            <v>-28.014167937828169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-28.183493975545254</v>
          </cell>
          <cell r="V167">
            <v>0</v>
          </cell>
          <cell r="W167">
            <v>0</v>
          </cell>
          <cell r="X167">
            <v>50.554961400000003</v>
          </cell>
          <cell r="Y167">
            <v>0</v>
          </cell>
          <cell r="Z167">
            <v>0.97818445198964432</v>
          </cell>
          <cell r="AA167">
            <v>49.452077212416626</v>
          </cell>
        </row>
        <row r="168">
          <cell r="C168" t="str">
            <v>M.Mugo.L.7</v>
          </cell>
          <cell r="E168" t="str">
            <v>mit Dil (1:16)</v>
          </cell>
          <cell r="F168" t="str">
            <v>M.Mugo.7</v>
          </cell>
          <cell r="G168" t="str">
            <v>Leaf_Stilberg</v>
          </cell>
          <cell r="H168">
            <v>285193</v>
          </cell>
          <cell r="I168">
            <v>0.92800000000000005</v>
          </cell>
          <cell r="J168">
            <v>63.006999999999998</v>
          </cell>
          <cell r="K168">
            <v>-28.547999999999998</v>
          </cell>
          <cell r="L168">
            <v>0.1515</v>
          </cell>
          <cell r="M168">
            <v>-25</v>
          </cell>
          <cell r="N168">
            <v>-28.556551709874235</v>
          </cell>
          <cell r="O168">
            <v>2.5679279999999999E-2</v>
          </cell>
          <cell r="P168">
            <v>-28.530872429874236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-28.700198467591321</v>
          </cell>
          <cell r="V168">
            <v>0</v>
          </cell>
          <cell r="W168">
            <v>0</v>
          </cell>
          <cell r="X168">
            <v>50.670668800000001</v>
          </cell>
          <cell r="Y168">
            <v>0</v>
          </cell>
          <cell r="Z168">
            <v>0.97818445198964432</v>
          </cell>
          <cell r="AA168">
            <v>49.565260392076773</v>
          </cell>
        </row>
        <row r="169">
          <cell r="C169" t="str">
            <v>M.Mugo.L.8</v>
          </cell>
          <cell r="E169" t="str">
            <v>mit Dil (1:16)</v>
          </cell>
          <cell r="F169" t="str">
            <v>M.Mugo.8</v>
          </cell>
          <cell r="G169" t="str">
            <v>Leaf_Stilberg</v>
          </cell>
          <cell r="H169">
            <v>285194</v>
          </cell>
          <cell r="I169">
            <v>0.91800000000000004</v>
          </cell>
          <cell r="J169">
            <v>61.902000000000001</v>
          </cell>
          <cell r="K169">
            <v>-29.658000000000001</v>
          </cell>
          <cell r="L169">
            <v>0.1515</v>
          </cell>
          <cell r="M169">
            <v>-25</v>
          </cell>
          <cell r="N169">
            <v>-29.669428037019948</v>
          </cell>
          <cell r="O169">
            <v>2.2742720000000001E-2</v>
          </cell>
          <cell r="P169">
            <v>-29.646685317019948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-29.816011354737032</v>
          </cell>
          <cell r="V169">
            <v>0</v>
          </cell>
          <cell r="W169">
            <v>0</v>
          </cell>
          <cell r="X169">
            <v>50.323715499999999</v>
          </cell>
          <cell r="Y169">
            <v>0</v>
          </cell>
          <cell r="Z169">
            <v>0.97818445198964432</v>
          </cell>
          <cell r="AA169">
            <v>49.225876068450269</v>
          </cell>
        </row>
        <row r="170">
          <cell r="C170" t="str">
            <v>M.Mugo.L.9</v>
          </cell>
          <cell r="E170" t="str">
            <v>mit Dil (1:16)</v>
          </cell>
          <cell r="F170" t="str">
            <v>M.Mugo.9</v>
          </cell>
          <cell r="G170" t="str">
            <v>Leaf_Stilberg</v>
          </cell>
          <cell r="H170">
            <v>285195</v>
          </cell>
          <cell r="I170">
            <v>0.98099999999999998</v>
          </cell>
          <cell r="J170">
            <v>68.948999999999998</v>
          </cell>
          <cell r="K170">
            <v>-28.2</v>
          </cell>
          <cell r="L170">
            <v>0.1515</v>
          </cell>
          <cell r="M170">
            <v>-25</v>
          </cell>
          <cell r="N170">
            <v>-28.207046767687778</v>
          </cell>
          <cell r="O170">
            <v>4.0487040000000002E-2</v>
          </cell>
          <cell r="P170">
            <v>-28.16655972768778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-28.335885765404864</v>
          </cell>
          <cell r="V170">
            <v>0</v>
          </cell>
          <cell r="W170">
            <v>0</v>
          </cell>
          <cell r="X170">
            <v>52.453380000000003</v>
          </cell>
          <cell r="Y170">
            <v>0</v>
          </cell>
          <cell r="Z170">
            <v>0.97818445198964432</v>
          </cell>
          <cell r="AA170">
            <v>51.309080770304575</v>
          </cell>
        </row>
        <row r="171">
          <cell r="C171" t="str">
            <v>li-j3L.</v>
          </cell>
          <cell r="E171" t="str">
            <v>mit Dil (1:16)</v>
          </cell>
          <cell r="F171" t="str">
            <v>ali-j3</v>
          </cell>
          <cell r="H171">
            <v>285196</v>
          </cell>
          <cell r="I171">
            <v>0.58499999999999996</v>
          </cell>
          <cell r="J171">
            <v>57.752000000000002</v>
          </cell>
          <cell r="K171">
            <v>-29.798999999999999</v>
          </cell>
          <cell r="L171">
            <v>0.1515</v>
          </cell>
          <cell r="M171">
            <v>-25</v>
          </cell>
          <cell r="N171">
            <v>-29.811622260223437</v>
          </cell>
          <cell r="O171">
            <v>1.3245759999999999E-2</v>
          </cell>
          <cell r="P171">
            <v>-29.798376500223437</v>
          </cell>
          <cell r="Q171" t="str">
            <v>*</v>
          </cell>
          <cell r="R171">
            <v>-29.890673962282914</v>
          </cell>
          <cell r="S171">
            <v>-30.06</v>
          </cell>
          <cell r="T171">
            <v>-0.16932603771708443</v>
          </cell>
          <cell r="U171">
            <v>-29.967702537940522</v>
          </cell>
          <cell r="V171">
            <v>-30.059999999999995</v>
          </cell>
          <cell r="W171">
            <v>5.4163613630974466E-2</v>
          </cell>
          <cell r="X171">
            <v>73.675230400000004</v>
          </cell>
          <cell r="Y171">
            <v>72.675454875</v>
          </cell>
          <cell r="Z171">
            <v>0.97818445198964432</v>
          </cell>
          <cell r="AA171">
            <v>72.067964874034786</v>
          </cell>
        </row>
        <row r="172">
          <cell r="C172" t="str">
            <v>.</v>
          </cell>
          <cell r="E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</row>
        <row r="173">
          <cell r="C173" t="str">
            <v>.</v>
          </cell>
          <cell r="E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</row>
        <row r="174">
          <cell r="C174" t="str">
            <v>li-j3 L.[Ref]</v>
          </cell>
          <cell r="E174" t="str">
            <v>mit Dil (1:16)</v>
          </cell>
          <cell r="F174" t="str">
            <v>ali-j3 [Ref]</v>
          </cell>
          <cell r="H174">
            <v>285095</v>
          </cell>
          <cell r="I174">
            <v>0.59099999999999997</v>
          </cell>
          <cell r="J174">
            <v>53.802999999999997</v>
          </cell>
          <cell r="K174">
            <v>-29.991</v>
          </cell>
          <cell r="L174">
            <v>0.16</v>
          </cell>
          <cell r="M174">
            <v>-25</v>
          </cell>
          <cell r="N174">
            <v>-30.005886564882651</v>
          </cell>
          <cell r="O174">
            <v>0</v>
          </cell>
          <cell r="P174">
            <v>-30.005886564882651</v>
          </cell>
          <cell r="Q174" t="str">
            <v>*</v>
          </cell>
          <cell r="R174">
            <v>0</v>
          </cell>
          <cell r="S174">
            <v>0</v>
          </cell>
          <cell r="T174">
            <v>0</v>
          </cell>
          <cell r="U174">
            <v>-30.053944408119772</v>
          </cell>
          <cell r="V174">
            <v>0</v>
          </cell>
          <cell r="W174">
            <v>0</v>
          </cell>
          <cell r="X174">
            <v>71.09</v>
          </cell>
          <cell r="Y174" t="str">
            <v>ref.</v>
          </cell>
          <cell r="Z174">
            <v>1.0069503576327823</v>
          </cell>
          <cell r="AA174">
            <v>0</v>
          </cell>
        </row>
        <row r="175">
          <cell r="C175" t="str">
            <v>M.Mugo.L.10</v>
          </cell>
          <cell r="E175" t="str">
            <v>mit Dil (1:16)</v>
          </cell>
          <cell r="F175" t="str">
            <v>M.Mugo.10</v>
          </cell>
          <cell r="G175" t="str">
            <v>Leaf_Stilberg</v>
          </cell>
          <cell r="H175">
            <v>285096</v>
          </cell>
          <cell r="I175">
            <v>0.91700000000000004</v>
          </cell>
          <cell r="J175">
            <v>57.651000000000003</v>
          </cell>
          <cell r="K175">
            <v>-28.081</v>
          </cell>
          <cell r="L175">
            <v>0.16</v>
          </cell>
          <cell r="M175">
            <v>-25</v>
          </cell>
          <cell r="N175">
            <v>-28.089574559496267</v>
          </cell>
          <cell r="O175">
            <v>8.7472000000000001E-3</v>
          </cell>
          <cell r="P175">
            <v>-28.080827359496269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-28.12888520273339</v>
          </cell>
          <cell r="V175">
            <v>0</v>
          </cell>
          <cell r="W175">
            <v>0</v>
          </cell>
          <cell r="X175">
            <v>49.094847000000001</v>
          </cell>
          <cell r="Y175">
            <v>0</v>
          </cell>
          <cell r="Z175">
            <v>1.0069503576327823</v>
          </cell>
          <cell r="AA175">
            <v>49.436073744576731</v>
          </cell>
        </row>
        <row r="176">
          <cell r="C176" t="str">
            <v>L.Mugo.L.11</v>
          </cell>
          <cell r="E176" t="str">
            <v>mit Dil (1:16)</v>
          </cell>
          <cell r="F176" t="str">
            <v>M.Mugo.11</v>
          </cell>
          <cell r="G176" t="str">
            <v>Leaf_Stilberg</v>
          </cell>
          <cell r="H176">
            <v>285097</v>
          </cell>
          <cell r="I176">
            <v>0.92400000000000004</v>
          </cell>
          <cell r="J176">
            <v>58.128</v>
          </cell>
          <cell r="K176">
            <v>-29.141999999999999</v>
          </cell>
          <cell r="L176">
            <v>0.16</v>
          </cell>
          <cell r="M176">
            <v>-25</v>
          </cell>
          <cell r="N176">
            <v>-29.153432514490749</v>
          </cell>
          <cell r="O176">
            <v>9.93432E-3</v>
          </cell>
          <cell r="P176">
            <v>-29.14349819449075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-29.191556037727871</v>
          </cell>
          <cell r="V176">
            <v>0</v>
          </cell>
          <cell r="W176">
            <v>0</v>
          </cell>
          <cell r="X176">
            <v>49.125307999999997</v>
          </cell>
          <cell r="Y176">
            <v>0</v>
          </cell>
          <cell r="Z176">
            <v>1.0069503576327823</v>
          </cell>
          <cell r="AA176">
            <v>49.466746459420577</v>
          </cell>
        </row>
        <row r="177">
          <cell r="C177" t="str">
            <v>af-j3L.</v>
          </cell>
          <cell r="E177" t="str">
            <v>mit Dil (1:16)</v>
          </cell>
          <cell r="F177" t="str">
            <v>Caf-j3</v>
          </cell>
          <cell r="H177">
            <v>285098</v>
          </cell>
          <cell r="I177">
            <v>0.82499999999999996</v>
          </cell>
          <cell r="J177">
            <v>50.77</v>
          </cell>
          <cell r="K177">
            <v>-40.478999999999999</v>
          </cell>
          <cell r="L177">
            <v>0.16</v>
          </cell>
          <cell r="M177">
            <v>-25</v>
          </cell>
          <cell r="N177">
            <v>-40.527935783441997</v>
          </cell>
          <cell r="O177">
            <v>-8.4347999999999992E-3</v>
          </cell>
          <cell r="P177">
            <v>-40.536370583442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-40.584428426679125</v>
          </cell>
          <cell r="V177">
            <v>-40.46</v>
          </cell>
          <cell r="W177">
            <v>0</v>
          </cell>
          <cell r="X177">
            <v>48.0502501</v>
          </cell>
          <cell r="Y177">
            <v>0</v>
          </cell>
          <cell r="Z177">
            <v>1.0069503576327823</v>
          </cell>
          <cell r="AA177">
            <v>48.384216522539631</v>
          </cell>
        </row>
        <row r="178">
          <cell r="C178" t="str">
            <v>L.Mugo.L.12</v>
          </cell>
          <cell r="E178" t="str">
            <v>mit Dil (1:16)</v>
          </cell>
          <cell r="F178" t="str">
            <v>M.Mugo.12</v>
          </cell>
          <cell r="G178" t="str">
            <v>Leaf_Stilberg</v>
          </cell>
          <cell r="H178">
            <v>285099</v>
          </cell>
          <cell r="I178">
            <v>0.81100000000000005</v>
          </cell>
          <cell r="J178">
            <v>51.540999999999997</v>
          </cell>
          <cell r="K178">
            <v>-27.096</v>
          </cell>
          <cell r="L178">
            <v>0.16</v>
          </cell>
          <cell r="M178">
            <v>-25</v>
          </cell>
          <cell r="N178">
            <v>-27.102526926295713</v>
          </cell>
          <cell r="O178">
            <v>-6.0605599999999996E-3</v>
          </cell>
          <cell r="P178">
            <v>-27.108587486295715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-27.156645329532836</v>
          </cell>
          <cell r="V178">
            <v>0</v>
          </cell>
          <cell r="W178">
            <v>0</v>
          </cell>
          <cell r="X178">
            <v>49.629133799999998</v>
          </cell>
          <cell r="Y178">
            <v>0</v>
          </cell>
          <cell r="Z178">
            <v>1.0069503576327823</v>
          </cell>
          <cell r="AA178">
            <v>49.974074028915204</v>
          </cell>
        </row>
        <row r="179">
          <cell r="C179" t="str">
            <v>L.Mugo.L.13</v>
          </cell>
          <cell r="E179" t="str">
            <v>mit Dil (1:16)</v>
          </cell>
          <cell r="F179" t="str">
            <v>M.Mugo.13</v>
          </cell>
          <cell r="G179" t="str">
            <v>Leaf_Stilberg</v>
          </cell>
          <cell r="H179">
            <v>285100</v>
          </cell>
          <cell r="I179">
            <v>0.86499999999999999</v>
          </cell>
          <cell r="J179">
            <v>53.506999999999998</v>
          </cell>
          <cell r="K179">
            <v>-27.97</v>
          </cell>
          <cell r="L179">
            <v>0.16</v>
          </cell>
          <cell r="M179">
            <v>-25</v>
          </cell>
          <cell r="N179">
            <v>-27.978907717397416</v>
          </cell>
          <cell r="O179">
            <v>-1.4995199999999998E-3</v>
          </cell>
          <cell r="P179">
            <v>-27.980407237397415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-28.028465080634536</v>
          </cell>
          <cell r="V179">
            <v>0</v>
          </cell>
          <cell r="W179">
            <v>0</v>
          </cell>
          <cell r="X179">
            <v>48.304834</v>
          </cell>
          <cell r="Y179">
            <v>0</v>
          </cell>
          <cell r="Z179">
            <v>1.0069503576327823</v>
          </cell>
          <cell r="AA179">
            <v>48.640569871692179</v>
          </cell>
        </row>
        <row r="180">
          <cell r="C180" t="str">
            <v>L.Mugo.L.14</v>
          </cell>
          <cell r="E180" t="str">
            <v>mit Dil (1:16)</v>
          </cell>
          <cell r="F180" t="str">
            <v>M.Mugo.14</v>
          </cell>
          <cell r="G180" t="str">
            <v>Leaf_Stilberg</v>
          </cell>
          <cell r="H180">
            <v>285101</v>
          </cell>
          <cell r="I180">
            <v>0.98899999999999999</v>
          </cell>
          <cell r="J180">
            <v>62.8</v>
          </cell>
          <cell r="K180">
            <v>-28.696000000000002</v>
          </cell>
          <cell r="L180">
            <v>0.16</v>
          </cell>
          <cell r="M180">
            <v>-25</v>
          </cell>
          <cell r="N180">
            <v>-28.70544061302682</v>
          </cell>
          <cell r="O180">
            <v>2.0118560000000001E-2</v>
          </cell>
          <cell r="P180">
            <v>-28.68532205302682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-28.733379896263941</v>
          </cell>
          <cell r="V180">
            <v>0</v>
          </cell>
          <cell r="W180">
            <v>0</v>
          </cell>
          <cell r="X180">
            <v>49.585923700000002</v>
          </cell>
          <cell r="Y180">
            <v>0</v>
          </cell>
          <cell r="Z180">
            <v>1.0069503576327823</v>
          </cell>
          <cell r="AA180">
            <v>49.930563603266854</v>
          </cell>
        </row>
        <row r="181">
          <cell r="C181" t="str">
            <v>L.Mugo.L.15</v>
          </cell>
          <cell r="E181" t="str">
            <v>mit Dil (1:16)</v>
          </cell>
          <cell r="F181" t="str">
            <v>M.Mugo.15</v>
          </cell>
          <cell r="G181" t="str">
            <v>Leaf_Stilberg</v>
          </cell>
          <cell r="H181">
            <v>285102</v>
          </cell>
          <cell r="I181">
            <v>0.81799999999999995</v>
          </cell>
          <cell r="J181">
            <v>53.921999999999997</v>
          </cell>
          <cell r="K181">
            <v>-26.547999999999998</v>
          </cell>
          <cell r="L181">
            <v>0.16</v>
          </cell>
          <cell r="M181">
            <v>-25</v>
          </cell>
          <cell r="N181">
            <v>-26.55260697146683</v>
          </cell>
          <cell r="O181">
            <v>1.2496E-4</v>
          </cell>
          <cell r="P181">
            <v>-26.552482011466829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-26.60053985470395</v>
          </cell>
          <cell r="V181">
            <v>0</v>
          </cell>
          <cell r="W181">
            <v>0</v>
          </cell>
          <cell r="X181">
            <v>51.477274199999997</v>
          </cell>
          <cell r="Y181">
            <v>0</v>
          </cell>
          <cell r="Z181">
            <v>1.0069503576327823</v>
          </cell>
          <cell r="AA181">
            <v>51.835059665650796</v>
          </cell>
        </row>
        <row r="182">
          <cell r="C182" t="str">
            <v>D.Mugo.L.16</v>
          </cell>
          <cell r="E182" t="str">
            <v>mit Dil (1:16)</v>
          </cell>
          <cell r="F182" t="str">
            <v>M.Mugo.16</v>
          </cell>
          <cell r="G182" t="str">
            <v>Leaf_Stilberg</v>
          </cell>
          <cell r="H182">
            <v>285103</v>
          </cell>
          <cell r="I182">
            <v>0.85899999999999999</v>
          </cell>
          <cell r="J182">
            <v>54.832999999999998</v>
          </cell>
          <cell r="K182">
            <v>-29.076000000000001</v>
          </cell>
          <cell r="L182">
            <v>0.16</v>
          </cell>
          <cell r="M182">
            <v>-25</v>
          </cell>
          <cell r="N182">
            <v>-29.087928374151772</v>
          </cell>
          <cell r="O182">
            <v>2.3117599999999999E-3</v>
          </cell>
          <cell r="P182">
            <v>-29.085616614151771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-29.133674457388892</v>
          </cell>
          <cell r="V182">
            <v>0</v>
          </cell>
          <cell r="W182">
            <v>0</v>
          </cell>
          <cell r="X182">
            <v>49.847311699999999</v>
          </cell>
          <cell r="Y182">
            <v>0</v>
          </cell>
          <cell r="Z182">
            <v>1.0069503576327823</v>
          </cell>
          <cell r="AA182">
            <v>50.19376834334777</v>
          </cell>
        </row>
        <row r="183">
          <cell r="C183" t="str">
            <v>D.Mugo.L.17</v>
          </cell>
          <cell r="E183" t="str">
            <v>mit Dil (1:16)</v>
          </cell>
          <cell r="F183" t="str">
            <v>M.Mugo.17</v>
          </cell>
          <cell r="G183" t="str">
            <v>Leaf_Stilberg</v>
          </cell>
          <cell r="H183">
            <v>285104</v>
          </cell>
          <cell r="I183">
            <v>0.97</v>
          </cell>
          <cell r="J183">
            <v>61.597000000000001</v>
          </cell>
          <cell r="K183">
            <v>-30.87</v>
          </cell>
          <cell r="L183">
            <v>0.16</v>
          </cell>
          <cell r="M183">
            <v>-25</v>
          </cell>
          <cell r="N183">
            <v>-30.88528720477888</v>
          </cell>
          <cell r="O183">
            <v>1.743192E-2</v>
          </cell>
          <cell r="P183">
            <v>-30.86785528477888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-30.915913128016001</v>
          </cell>
          <cell r="V183">
            <v>0</v>
          </cell>
          <cell r="W183">
            <v>0</v>
          </cell>
          <cell r="X183">
            <v>49.587200500000002</v>
          </cell>
          <cell r="Y183">
            <v>0</v>
          </cell>
          <cell r="Z183">
            <v>1.0069503576327823</v>
          </cell>
          <cell r="AA183">
            <v>49.931849277483479</v>
          </cell>
        </row>
        <row r="184">
          <cell r="C184" t="str">
            <v>D.Mugo.L.18</v>
          </cell>
          <cell r="E184" t="str">
            <v>mit Dil (1:16)</v>
          </cell>
          <cell r="F184" t="str">
            <v>M.Mugo.18</v>
          </cell>
          <cell r="G184" t="str">
            <v>Leaf_Stilberg</v>
          </cell>
          <cell r="H184">
            <v>285105</v>
          </cell>
          <cell r="I184">
            <v>0.98499999999999999</v>
          </cell>
          <cell r="J184">
            <v>63.14</v>
          </cell>
          <cell r="K184">
            <v>-29.68</v>
          </cell>
          <cell r="L184">
            <v>0.16</v>
          </cell>
          <cell r="M184">
            <v>-25</v>
          </cell>
          <cell r="N184">
            <v>-29.691889488726581</v>
          </cell>
          <cell r="O184">
            <v>2.118072E-2</v>
          </cell>
          <cell r="P184">
            <v>-29.67070876872658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-29.718766611963702</v>
          </cell>
          <cell r="V184">
            <v>0</v>
          </cell>
          <cell r="W184">
            <v>0</v>
          </cell>
          <cell r="X184">
            <v>50.055868400000001</v>
          </cell>
          <cell r="Y184">
            <v>0</v>
          </cell>
          <cell r="Z184">
            <v>1.0069503576327823</v>
          </cell>
          <cell r="AA184">
            <v>50.403774586999489</v>
          </cell>
        </row>
        <row r="185">
          <cell r="C185" t="str">
            <v>li-j3L.</v>
          </cell>
          <cell r="E185" t="str">
            <v>mit Dil (1:16)</v>
          </cell>
          <cell r="F185" t="str">
            <v>ali-j3</v>
          </cell>
          <cell r="H185">
            <v>285106</v>
          </cell>
          <cell r="I185">
            <v>0.56599999999999995</v>
          </cell>
          <cell r="J185">
            <v>50.779000000000003</v>
          </cell>
          <cell r="K185">
            <v>-29.977</v>
          </cell>
          <cell r="L185">
            <v>0.16</v>
          </cell>
          <cell r="M185">
            <v>-25</v>
          </cell>
          <cell r="N185">
            <v>-29.992731642268712</v>
          </cell>
          <cell r="O185">
            <v>-5.8731199999999999E-3</v>
          </cell>
          <cell r="P185">
            <v>-29.998604762268712</v>
          </cell>
          <cell r="Q185" t="str">
            <v>*</v>
          </cell>
          <cell r="R185">
            <v>0</v>
          </cell>
          <cell r="S185">
            <v>0</v>
          </cell>
          <cell r="T185">
            <v>0</v>
          </cell>
          <cell r="U185">
            <v>-30.046662605505833</v>
          </cell>
          <cell r="V185">
            <v>0</v>
          </cell>
          <cell r="W185">
            <v>0</v>
          </cell>
          <cell r="X185">
            <v>70.057794900000005</v>
          </cell>
          <cell r="Y185" t="str">
            <v>*</v>
          </cell>
          <cell r="Z185">
            <v>1.0069503576327823</v>
          </cell>
          <cell r="AA185">
            <v>70.544721629519117</v>
          </cell>
        </row>
        <row r="186">
          <cell r="C186" t="str">
            <v>.</v>
          </cell>
          <cell r="E186" t="str">
            <v>mit Dil (1:16)</v>
          </cell>
          <cell r="H186">
            <v>285107</v>
          </cell>
          <cell r="I186">
            <v>0</v>
          </cell>
          <cell r="J186">
            <v>0.16400000000000001</v>
          </cell>
          <cell r="K186">
            <v>-25</v>
          </cell>
          <cell r="L186">
            <v>0.16</v>
          </cell>
          <cell r="M186">
            <v>-25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1.0069503576327823</v>
          </cell>
          <cell r="AA186">
            <v>0</v>
          </cell>
        </row>
        <row r="187">
          <cell r="C187" t="str">
            <v>.</v>
          </cell>
          <cell r="E187" t="str">
            <v>mit Dil (1:16)</v>
          </cell>
          <cell r="H187">
            <v>285108</v>
          </cell>
          <cell r="I187">
            <v>0</v>
          </cell>
          <cell r="J187">
            <v>0.156</v>
          </cell>
          <cell r="K187">
            <v>-25</v>
          </cell>
          <cell r="L187">
            <v>0.16</v>
          </cell>
          <cell r="M187">
            <v>-25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1.0069503576327823</v>
          </cell>
          <cell r="AA187">
            <v>0</v>
          </cell>
        </row>
        <row r="188">
          <cell r="C188" t="str">
            <v>li-j3L.</v>
          </cell>
          <cell r="E188" t="str">
            <v>mit Dil (1:16)</v>
          </cell>
          <cell r="F188" t="str">
            <v>ali-j3</v>
          </cell>
          <cell r="H188">
            <v>285109</v>
          </cell>
          <cell r="I188">
            <v>0.53700000000000003</v>
          </cell>
          <cell r="J188">
            <v>48.44</v>
          </cell>
          <cell r="K188">
            <v>-30.013999999999999</v>
          </cell>
          <cell r="L188">
            <v>0.16</v>
          </cell>
          <cell r="M188">
            <v>-25</v>
          </cell>
          <cell r="N188">
            <v>-30.030616404308201</v>
          </cell>
          <cell r="O188">
            <v>-9.93432E-3</v>
          </cell>
          <cell r="P188">
            <v>-30.040550724308201</v>
          </cell>
          <cell r="Q188" t="str">
            <v>*</v>
          </cell>
          <cell r="R188">
            <v>0</v>
          </cell>
          <cell r="S188">
            <v>0</v>
          </cell>
          <cell r="T188">
            <v>0</v>
          </cell>
          <cell r="U188">
            <v>-30.088608567545322</v>
          </cell>
          <cell r="V188">
            <v>0</v>
          </cell>
          <cell r="W188">
            <v>0</v>
          </cell>
          <cell r="X188">
            <v>70.4397278</v>
          </cell>
          <cell r="Y188" t="str">
            <v>*</v>
          </cell>
          <cell r="Z188">
            <v>1.0069503576327823</v>
          </cell>
          <cell r="AA188">
            <v>70.929309099765831</v>
          </cell>
        </row>
        <row r="189">
          <cell r="C189" t="str">
            <v>li-j3L.</v>
          </cell>
          <cell r="E189" t="str">
            <v>mit Dil (1:16)</v>
          </cell>
          <cell r="F189" t="str">
            <v>ali-j3</v>
          </cell>
          <cell r="H189">
            <v>285110</v>
          </cell>
          <cell r="I189">
            <v>0.56599999999999995</v>
          </cell>
          <cell r="J189">
            <v>50.716999999999999</v>
          </cell>
          <cell r="K189">
            <v>-30.016999999999999</v>
          </cell>
          <cell r="L189">
            <v>0.16</v>
          </cell>
          <cell r="M189">
            <v>-25</v>
          </cell>
          <cell r="N189">
            <v>-30.032877524378421</v>
          </cell>
          <cell r="O189">
            <v>-6.4354399999999997E-3</v>
          </cell>
          <cell r="P189">
            <v>-30.039312964378421</v>
          </cell>
          <cell r="Q189" t="str">
            <v>*</v>
          </cell>
          <cell r="R189">
            <v>0</v>
          </cell>
          <cell r="S189">
            <v>0</v>
          </cell>
          <cell r="T189">
            <v>0</v>
          </cell>
          <cell r="U189">
            <v>-30.087370807615542</v>
          </cell>
          <cell r="V189">
            <v>0</v>
          </cell>
          <cell r="W189">
            <v>0</v>
          </cell>
          <cell r="X189">
            <v>69.972077100000007</v>
          </cell>
          <cell r="Y189" t="str">
            <v>*</v>
          </cell>
          <cell r="Z189">
            <v>1.0069503576327823</v>
          </cell>
          <cell r="AA189">
            <v>70.458408060153616</v>
          </cell>
        </row>
        <row r="190">
          <cell r="C190" t="str">
            <v>H.Larix.L.1</v>
          </cell>
          <cell r="E190" t="str">
            <v>mit Dil (1:16)</v>
          </cell>
          <cell r="F190" t="str">
            <v>L.Larix.1</v>
          </cell>
          <cell r="G190" t="str">
            <v>Leaf_Stilberg</v>
          </cell>
          <cell r="H190">
            <v>285111</v>
          </cell>
          <cell r="I190">
            <v>0.93100000000000005</v>
          </cell>
          <cell r="J190">
            <v>57</v>
          </cell>
          <cell r="K190">
            <v>-29.378</v>
          </cell>
          <cell r="L190">
            <v>0.16</v>
          </cell>
          <cell r="M190">
            <v>-25</v>
          </cell>
          <cell r="N190">
            <v>-29.390323715693174</v>
          </cell>
          <cell r="O190">
            <v>8.9346399999999989E-3</v>
          </cell>
          <cell r="P190">
            <v>-29.381389075693175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-29.429446918930296</v>
          </cell>
          <cell r="V190">
            <v>0</v>
          </cell>
          <cell r="W190">
            <v>0</v>
          </cell>
          <cell r="X190">
            <v>47.809693199999998</v>
          </cell>
          <cell r="Y190">
            <v>0</v>
          </cell>
          <cell r="Z190">
            <v>1.0069503576327823</v>
          </cell>
          <cell r="AA190">
            <v>48.141987666053595</v>
          </cell>
        </row>
        <row r="191">
          <cell r="C191" t="str">
            <v>H.Larix.L.2</v>
          </cell>
          <cell r="E191" t="str">
            <v>mit Dil (1:16)</v>
          </cell>
          <cell r="F191" t="str">
            <v>L.Larix.2</v>
          </cell>
          <cell r="G191" t="str">
            <v>Leaf_Stilberg</v>
          </cell>
          <cell r="H191">
            <v>285112</v>
          </cell>
          <cell r="I191">
            <v>0.89700000000000002</v>
          </cell>
          <cell r="J191">
            <v>55.101999999999997</v>
          </cell>
          <cell r="K191">
            <v>-27.727</v>
          </cell>
          <cell r="L191">
            <v>0.16</v>
          </cell>
          <cell r="M191">
            <v>-25</v>
          </cell>
          <cell r="N191">
            <v>-27.734941465545482</v>
          </cell>
          <cell r="O191">
            <v>4.1861599999999995E-3</v>
          </cell>
          <cell r="P191">
            <v>-27.730755305545483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-27.778813148782604</v>
          </cell>
          <cell r="V191">
            <v>0</v>
          </cell>
          <cell r="W191">
            <v>0</v>
          </cell>
          <cell r="X191">
            <v>47.969839200000003</v>
          </cell>
          <cell r="Y191">
            <v>0</v>
          </cell>
          <cell r="Z191">
            <v>1.0069503576327823</v>
          </cell>
          <cell r="AA191">
            <v>48.303246738027063</v>
          </cell>
        </row>
        <row r="192">
          <cell r="C192" t="str">
            <v>H.Larix.L.3</v>
          </cell>
          <cell r="E192" t="str">
            <v>mit Dil (1:16)</v>
          </cell>
          <cell r="F192" t="str">
            <v>L.Larix.3</v>
          </cell>
          <cell r="G192" t="str">
            <v>Leaf_Stilberg</v>
          </cell>
          <cell r="H192">
            <v>285113</v>
          </cell>
          <cell r="I192">
            <v>0.94599999999999995</v>
          </cell>
          <cell r="J192">
            <v>58.725999999999999</v>
          </cell>
          <cell r="K192">
            <v>-28.925000000000001</v>
          </cell>
          <cell r="L192">
            <v>0.16</v>
          </cell>
          <cell r="M192">
            <v>-25</v>
          </cell>
          <cell r="N192">
            <v>-28.935722945053445</v>
          </cell>
          <cell r="O192">
            <v>1.137136E-2</v>
          </cell>
          <cell r="P192">
            <v>-28.924351585053447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-28.972409428290568</v>
          </cell>
          <cell r="V192">
            <v>0</v>
          </cell>
          <cell r="W192">
            <v>0</v>
          </cell>
          <cell r="X192">
            <v>48.477033599999999</v>
          </cell>
          <cell r="Y192">
            <v>0</v>
          </cell>
          <cell r="Z192">
            <v>1.0069503576327823</v>
          </cell>
          <cell r="AA192">
            <v>48.813966320496405</v>
          </cell>
        </row>
        <row r="193">
          <cell r="C193" t="str">
            <v>H.Larix.L.4</v>
          </cell>
          <cell r="E193" t="str">
            <v>mit Dil (1:16)</v>
          </cell>
          <cell r="F193" t="str">
            <v>L.Larix.4</v>
          </cell>
          <cell r="G193" t="str">
            <v>Leaf_Stilberg</v>
          </cell>
          <cell r="H193">
            <v>285114</v>
          </cell>
          <cell r="I193">
            <v>0.92500000000000004</v>
          </cell>
          <cell r="J193">
            <v>56.072000000000003</v>
          </cell>
          <cell r="K193">
            <v>-28.396999999999998</v>
          </cell>
          <cell r="L193">
            <v>0.16</v>
          </cell>
          <cell r="M193">
            <v>-25</v>
          </cell>
          <cell r="N193">
            <v>-28.40672099012734</v>
          </cell>
          <cell r="O193">
            <v>5.3732800000000002E-3</v>
          </cell>
          <cell r="P193">
            <v>-28.401347710127339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-28.449405553364461</v>
          </cell>
          <cell r="V193">
            <v>0</v>
          </cell>
          <cell r="W193">
            <v>0</v>
          </cell>
          <cell r="X193">
            <v>47.336653699999999</v>
          </cell>
          <cell r="Y193">
            <v>0</v>
          </cell>
          <cell r="Z193">
            <v>1.0069503576327823</v>
          </cell>
          <cell r="AA193">
            <v>47.665660372354168</v>
          </cell>
        </row>
        <row r="194">
          <cell r="C194" t="str">
            <v>H.Larix.L.5</v>
          </cell>
          <cell r="E194" t="str">
            <v>mit Dil (1:16)</v>
          </cell>
          <cell r="F194" t="str">
            <v>L.Larix.5</v>
          </cell>
          <cell r="G194" t="str">
            <v>Leaf_Stilberg</v>
          </cell>
          <cell r="H194">
            <v>285115</v>
          </cell>
          <cell r="I194">
            <v>0.93200000000000005</v>
          </cell>
          <cell r="J194">
            <v>122.657</v>
          </cell>
          <cell r="K194">
            <v>-28.949000000000002</v>
          </cell>
          <cell r="L194">
            <v>0.16</v>
          </cell>
          <cell r="M194">
            <v>-25</v>
          </cell>
          <cell r="N194">
            <v>-28.954158003869484</v>
          </cell>
          <cell r="O194">
            <v>0.15001448000000001</v>
          </cell>
          <cell r="P194">
            <v>-28.804143523869485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-28.852201367106606</v>
          </cell>
          <cell r="V194">
            <v>0</v>
          </cell>
          <cell r="W194">
            <v>0</v>
          </cell>
          <cell r="X194">
            <v>102.77033400000001</v>
          </cell>
          <cell r="Y194">
            <v>0</v>
          </cell>
          <cell r="Z194">
            <v>1.0069503576327823</v>
          </cell>
          <cell r="AA194">
            <v>103.48462457534049</v>
          </cell>
        </row>
        <row r="195">
          <cell r="C195" t="str">
            <v>M.Larix.L.6</v>
          </cell>
          <cell r="E195" t="str">
            <v>mit Dil (1:16)</v>
          </cell>
          <cell r="F195" t="str">
            <v>L.Larix.6</v>
          </cell>
          <cell r="G195" t="str">
            <v>Leaf_Stilberg</v>
          </cell>
          <cell r="H195">
            <v>285116</v>
          </cell>
          <cell r="I195">
            <v>0.99</v>
          </cell>
          <cell r="J195">
            <v>61.902999999999999</v>
          </cell>
          <cell r="K195">
            <v>-29.102</v>
          </cell>
          <cell r="L195">
            <v>0.16</v>
          </cell>
          <cell r="M195">
            <v>-25</v>
          </cell>
          <cell r="N195">
            <v>-29.112629868972999</v>
          </cell>
          <cell r="O195">
            <v>2.24928E-2</v>
          </cell>
          <cell r="P195">
            <v>-29.090137068973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-29.138194912210121</v>
          </cell>
          <cell r="V195">
            <v>0</v>
          </cell>
          <cell r="W195">
            <v>0</v>
          </cell>
          <cell r="X195">
            <v>48.828124500000001</v>
          </cell>
          <cell r="Y195">
            <v>0</v>
          </cell>
          <cell r="Z195">
            <v>1.0069503576327823</v>
          </cell>
          <cell r="AA195">
            <v>49.167497427813018</v>
          </cell>
        </row>
        <row r="196">
          <cell r="C196" t="str">
            <v>M.Larix.L.7</v>
          </cell>
          <cell r="E196" t="str">
            <v>mit Dil (1:16)</v>
          </cell>
          <cell r="F196" t="str">
            <v>L.Larix.7</v>
          </cell>
          <cell r="G196" t="str">
            <v>Leaf_Stilberg</v>
          </cell>
          <cell r="H196">
            <v>285117</v>
          </cell>
          <cell r="I196">
            <v>0.98799999999999999</v>
          </cell>
          <cell r="J196">
            <v>61.505000000000003</v>
          </cell>
          <cell r="K196">
            <v>-28.771000000000001</v>
          </cell>
          <cell r="L196">
            <v>0.16</v>
          </cell>
          <cell r="M196">
            <v>-25</v>
          </cell>
          <cell r="N196">
            <v>-28.780835520417309</v>
          </cell>
          <cell r="O196">
            <v>2.1618079999999998E-2</v>
          </cell>
          <cell r="P196">
            <v>-28.759217440417309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-28.80727528365443</v>
          </cell>
          <cell r="V196">
            <v>0</v>
          </cell>
          <cell r="W196">
            <v>0</v>
          </cell>
          <cell r="X196">
            <v>48.612579400000001</v>
          </cell>
          <cell r="Y196">
            <v>0</v>
          </cell>
          <cell r="Z196">
            <v>1.0069503576327823</v>
          </cell>
          <cell r="AA196">
            <v>48.950454212282025</v>
          </cell>
        </row>
        <row r="197">
          <cell r="C197" t="str">
            <v>M.Larix.L.8</v>
          </cell>
          <cell r="E197" t="str">
            <v>mit Dil (1:16)</v>
          </cell>
          <cell r="F197" t="str">
            <v>L.Larix.8</v>
          </cell>
          <cell r="G197" t="str">
            <v>Leaf_Stilberg</v>
          </cell>
          <cell r="H197">
            <v>285118</v>
          </cell>
          <cell r="I197">
            <v>0.995</v>
          </cell>
          <cell r="J197">
            <v>62.256</v>
          </cell>
          <cell r="K197">
            <v>-28.33</v>
          </cell>
          <cell r="L197">
            <v>0.16</v>
          </cell>
          <cell r="M197">
            <v>-25</v>
          </cell>
          <cell r="N197">
            <v>-28.338580262818859</v>
          </cell>
          <cell r="O197">
            <v>2.2805199999999998E-2</v>
          </cell>
          <cell r="P197">
            <v>-28.315775062818858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-28.363832906055979</v>
          </cell>
          <cell r="V197">
            <v>0</v>
          </cell>
          <cell r="W197">
            <v>0</v>
          </cell>
          <cell r="X197">
            <v>48.859971399999999</v>
          </cell>
          <cell r="Y197">
            <v>0</v>
          </cell>
          <cell r="Z197">
            <v>1.0069503576327823</v>
          </cell>
          <cell r="AA197">
            <v>49.199565675157515</v>
          </cell>
        </row>
        <row r="198">
          <cell r="C198" t="str">
            <v>M.Larix.L.9</v>
          </cell>
          <cell r="E198" t="str">
            <v>mit Dil (1:16)</v>
          </cell>
          <cell r="F198" t="str">
            <v>L.Larix.9</v>
          </cell>
          <cell r="G198" t="str">
            <v>Leaf_Stilberg</v>
          </cell>
          <cell r="H198">
            <v>285119</v>
          </cell>
          <cell r="I198">
            <v>0.997</v>
          </cell>
          <cell r="J198">
            <v>61.021999999999998</v>
          </cell>
          <cell r="K198">
            <v>-29.225999999999999</v>
          </cell>
          <cell r="L198">
            <v>0.16</v>
          </cell>
          <cell r="M198">
            <v>-25</v>
          </cell>
          <cell r="N198">
            <v>-29.237109723637079</v>
          </cell>
          <cell r="O198">
            <v>2.0243520000000001E-2</v>
          </cell>
          <cell r="P198">
            <v>-29.216866203637078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-29.264924046874199</v>
          </cell>
          <cell r="V198">
            <v>0</v>
          </cell>
          <cell r="W198">
            <v>0</v>
          </cell>
          <cell r="X198">
            <v>47.794717599999998</v>
          </cell>
          <cell r="Y198">
            <v>0</v>
          </cell>
          <cell r="Z198">
            <v>1.0069503576327823</v>
          </cell>
          <cell r="AA198">
            <v>48.126907980277835</v>
          </cell>
        </row>
        <row r="199">
          <cell r="C199" t="str">
            <v>M.Larix.L.10</v>
          </cell>
          <cell r="E199" t="str">
            <v>mit Dil (1:16)</v>
          </cell>
          <cell r="F199" t="str">
            <v>L.Larix.10</v>
          </cell>
          <cell r="G199" t="str">
            <v>Leaf_Stilberg</v>
          </cell>
          <cell r="H199">
            <v>285120</v>
          </cell>
          <cell r="I199">
            <v>0.88300000000000001</v>
          </cell>
          <cell r="J199">
            <v>54.319000000000003</v>
          </cell>
          <cell r="K199">
            <v>-30.965</v>
          </cell>
          <cell r="L199">
            <v>0.16</v>
          </cell>
          <cell r="M199">
            <v>-25</v>
          </cell>
          <cell r="N199">
            <v>-30.982622186524861</v>
          </cell>
          <cell r="O199">
            <v>1.9993599999999999E-3</v>
          </cell>
          <cell r="P199">
            <v>-30.980622826524861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-31.028680669761982</v>
          </cell>
          <cell r="V199">
            <v>0</v>
          </cell>
          <cell r="W199">
            <v>0</v>
          </cell>
          <cell r="X199">
            <v>48.037027000000002</v>
          </cell>
          <cell r="Y199">
            <v>0</v>
          </cell>
          <cell r="Z199">
            <v>1.0069503576327823</v>
          </cell>
          <cell r="AA199">
            <v>48.370901517265622</v>
          </cell>
        </row>
        <row r="200">
          <cell r="C200" t="str">
            <v>L.Larix.L.11</v>
          </cell>
          <cell r="E200" t="str">
            <v>mit Dil (1:16)</v>
          </cell>
          <cell r="F200" t="str">
            <v>L.Larix.11</v>
          </cell>
          <cell r="G200" t="str">
            <v>Leaf_Stilberg</v>
          </cell>
          <cell r="H200">
            <v>285121</v>
          </cell>
          <cell r="I200">
            <v>0.94799999999999995</v>
          </cell>
          <cell r="J200">
            <v>58.567999999999998</v>
          </cell>
          <cell r="K200">
            <v>-30.306000000000001</v>
          </cell>
          <cell r="L200">
            <v>0.16</v>
          </cell>
          <cell r="M200">
            <v>-25</v>
          </cell>
          <cell r="N200">
            <v>-30.320534995206135</v>
          </cell>
          <cell r="O200">
            <v>1.2246079999999999E-2</v>
          </cell>
          <cell r="P200">
            <v>-30.308288915206134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-30.356346758443255</v>
          </cell>
          <cell r="V200">
            <v>0</v>
          </cell>
          <cell r="W200">
            <v>0</v>
          </cell>
          <cell r="X200">
            <v>48.243301500000001</v>
          </cell>
          <cell r="Y200">
            <v>0</v>
          </cell>
          <cell r="Z200">
            <v>1.0069503576327823</v>
          </cell>
          <cell r="AA200">
            <v>48.578609698811142</v>
          </cell>
        </row>
        <row r="201">
          <cell r="C201" t="str">
            <v>L.Larix.L.12</v>
          </cell>
          <cell r="E201" t="str">
            <v>mit Dil (1:16)</v>
          </cell>
          <cell r="F201" t="str">
            <v>L.Larix.12</v>
          </cell>
          <cell r="G201" t="str">
            <v>Leaf_Stilberg</v>
          </cell>
          <cell r="H201">
            <v>285122</v>
          </cell>
          <cell r="I201">
            <v>0.97399999999999998</v>
          </cell>
          <cell r="J201">
            <v>61.901000000000003</v>
          </cell>
          <cell r="K201">
            <v>-29.004999999999999</v>
          </cell>
          <cell r="L201">
            <v>0.16</v>
          </cell>
          <cell r="M201">
            <v>-25</v>
          </cell>
          <cell r="N201">
            <v>-29.015378840640739</v>
          </cell>
          <cell r="O201">
            <v>2.0305999999999998E-2</v>
          </cell>
          <cell r="P201">
            <v>-28.995072840640738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-29.043130683877859</v>
          </cell>
          <cell r="V201">
            <v>0</v>
          </cell>
          <cell r="W201">
            <v>0</v>
          </cell>
          <cell r="X201">
            <v>49.628808800000002</v>
          </cell>
          <cell r="Y201">
            <v>0</v>
          </cell>
          <cell r="Z201">
            <v>1.0069503576327823</v>
          </cell>
          <cell r="AA201">
            <v>49.973746770048976</v>
          </cell>
        </row>
        <row r="202">
          <cell r="C202" t="str">
            <v>L.Larix.L.13</v>
          </cell>
          <cell r="E202" t="str">
            <v>mit Dil (1:16)</v>
          </cell>
          <cell r="F202" t="str">
            <v>L.Larix.13</v>
          </cell>
          <cell r="G202" t="str">
            <v>Leaf_Stilberg</v>
          </cell>
          <cell r="H202">
            <v>285123</v>
          </cell>
          <cell r="I202">
            <v>0.96</v>
          </cell>
          <cell r="J202">
            <v>59.018000000000001</v>
          </cell>
          <cell r="K202">
            <v>-30.844999999999999</v>
          </cell>
          <cell r="L202">
            <v>0.16</v>
          </cell>
          <cell r="M202">
            <v>-25</v>
          </cell>
          <cell r="N202">
            <v>-30.860889088993847</v>
          </cell>
          <cell r="O202">
            <v>1.3370719999999999E-2</v>
          </cell>
          <cell r="P202">
            <v>-30.847518368993846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-30.895576212230967</v>
          </cell>
          <cell r="V202">
            <v>0</v>
          </cell>
          <cell r="W202">
            <v>0</v>
          </cell>
          <cell r="X202">
            <v>48.005804500000004</v>
          </cell>
          <cell r="Y202">
            <v>0</v>
          </cell>
          <cell r="Z202">
            <v>1.0069503576327823</v>
          </cell>
          <cell r="AA202">
            <v>48.339462009724436</v>
          </cell>
        </row>
        <row r="203">
          <cell r="C203" t="str">
            <v>L.Larix.L.14</v>
          </cell>
          <cell r="E203" t="str">
            <v>mit Dil (1:16)</v>
          </cell>
          <cell r="F203" t="str">
            <v>L.Larix.14</v>
          </cell>
          <cell r="G203" t="str">
            <v>Leaf_Stilberg</v>
          </cell>
          <cell r="H203">
            <v>285124</v>
          </cell>
          <cell r="I203">
            <v>0.94799999999999995</v>
          </cell>
          <cell r="J203">
            <v>61.795000000000002</v>
          </cell>
          <cell r="K203">
            <v>-30.254999999999999</v>
          </cell>
          <cell r="L203">
            <v>0.16</v>
          </cell>
          <cell r="M203">
            <v>-25</v>
          </cell>
          <cell r="N203">
            <v>-30.268641599740405</v>
          </cell>
          <cell r="O203">
            <v>2.0618399999999999E-2</v>
          </cell>
          <cell r="P203">
            <v>-30.248023199740405</v>
          </cell>
          <cell r="U203">
            <v>-30.296081042977526</v>
          </cell>
          <cell r="X203">
            <v>50.901533100000002</v>
          </cell>
          <cell r="Z203">
            <v>1.0069503576327823</v>
          </cell>
          <cell r="AA203">
            <v>51.255316959101904</v>
          </cell>
        </row>
        <row r="204">
          <cell r="C204" t="str">
            <v>L.Larix.L.15</v>
          </cell>
          <cell r="E204" t="str">
            <v>mit Dil (1:16)</v>
          </cell>
          <cell r="F204" t="str">
            <v>L.Larix.15</v>
          </cell>
          <cell r="G204" t="str">
            <v>Leaf_Stilberg</v>
          </cell>
          <cell r="H204">
            <v>285125</v>
          </cell>
          <cell r="I204">
            <v>0.91700000000000004</v>
          </cell>
          <cell r="J204">
            <v>59.749000000000002</v>
          </cell>
          <cell r="K204">
            <v>-29.768999999999998</v>
          </cell>
          <cell r="L204">
            <v>0.16</v>
          </cell>
          <cell r="M204">
            <v>-25</v>
          </cell>
          <cell r="N204">
            <v>-29.781805047911526</v>
          </cell>
          <cell r="O204">
            <v>1.562E-2</v>
          </cell>
          <cell r="P204">
            <v>-29.766185047911527</v>
          </cell>
          <cell r="U204">
            <v>-29.814242891148648</v>
          </cell>
          <cell r="X204">
            <v>50.8800934</v>
          </cell>
          <cell r="Z204">
            <v>1.0069503576327823</v>
          </cell>
          <cell r="AA204">
            <v>51.233728245519366</v>
          </cell>
        </row>
        <row r="205">
          <cell r="E205" t="str">
            <v>mit Dil (1:16)</v>
          </cell>
          <cell r="F205" t="str">
            <v>ali-j3</v>
          </cell>
          <cell r="H205">
            <v>285126</v>
          </cell>
          <cell r="I205">
            <v>0.58699999999999997</v>
          </cell>
          <cell r="J205">
            <v>54.069000000000003</v>
          </cell>
          <cell r="K205">
            <v>-29.963000000000001</v>
          </cell>
          <cell r="L205">
            <v>0.16</v>
          </cell>
          <cell r="M205">
            <v>-25</v>
          </cell>
          <cell r="N205">
            <v>-29.977730007976401</v>
          </cell>
          <cell r="O205">
            <v>2.3742400000000001E-3</v>
          </cell>
          <cell r="P205">
            <v>-29.975355767976399</v>
          </cell>
          <cell r="Q205" t="str">
            <v>*</v>
          </cell>
          <cell r="R205">
            <v>-30.011942156762878</v>
          </cell>
          <cell r="S205">
            <v>-30.06</v>
          </cell>
          <cell r="T205">
            <v>-4.8057843237121034E-2</v>
          </cell>
          <cell r="U205">
            <v>-30.02341361121352</v>
          </cell>
          <cell r="V205">
            <v>-30.059999999999995</v>
          </cell>
          <cell r="W205">
            <v>2.7931753327846302E-2</v>
          </cell>
          <cell r="X205">
            <v>71.927638400000006</v>
          </cell>
          <cell r="Y205">
            <v>70.599309550000001</v>
          </cell>
          <cell r="Z205">
            <v>1.0069503576327823</v>
          </cell>
          <cell r="AA205">
            <v>72.42756121056145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">
          <cell r="C7" t="str">
            <v>H.Larix.B.4_A</v>
          </cell>
          <cell r="D7" t="str">
            <v>H.Larix.B.4_A</v>
          </cell>
          <cell r="E7">
            <v>284242</v>
          </cell>
          <cell r="F7">
            <v>0.98</v>
          </cell>
          <cell r="G7">
            <v>60.892000000000003</v>
          </cell>
          <cell r="H7">
            <v>-28.759</v>
          </cell>
          <cell r="I7">
            <v>54.753500000000003</v>
          </cell>
          <cell r="J7">
            <v>-25</v>
          </cell>
          <cell r="K7">
            <v>-62.288104259998377</v>
          </cell>
          <cell r="L7">
            <v>5.7664500000000002E-3</v>
          </cell>
          <cell r="M7">
            <v>-28.75669373804655</v>
          </cell>
          <cell r="R7">
            <v>-28.91761780964589</v>
          </cell>
          <cell r="U7">
            <v>44.3911011</v>
          </cell>
          <cell r="W7">
            <v>0.54824940505888853</v>
          </cell>
          <cell r="X7">
            <v>24.337394767983973</v>
          </cell>
          <cell r="Y7">
            <v>2811</v>
          </cell>
        </row>
        <row r="8">
          <cell r="C8" t="str">
            <v>H.Larix.B.5_A</v>
          </cell>
          <cell r="D8" t="str">
            <v>H.Larix.B.5_A</v>
          </cell>
          <cell r="E8">
            <v>284243</v>
          </cell>
          <cell r="F8">
            <v>0.79900000000000004</v>
          </cell>
          <cell r="G8">
            <v>50.018000000000001</v>
          </cell>
          <cell r="H8">
            <v>-28.312999999999999</v>
          </cell>
          <cell r="I8">
            <v>54.753500000000003</v>
          </cell>
          <cell r="J8">
            <v>-25</v>
          </cell>
          <cell r="K8">
            <v>9.9930596557913116</v>
          </cell>
          <cell r="L8">
            <v>-8.8522800000000006E-3</v>
          </cell>
          <cell r="M8">
            <v>-28.325565662170444</v>
          </cell>
          <cell r="R8">
            <v>-28.486489733769783</v>
          </cell>
          <cell r="U8">
            <v>44.725132000000002</v>
          </cell>
          <cell r="W8">
            <v>0.54824940505888853</v>
          </cell>
          <cell r="X8">
            <v>24.52052701018026</v>
          </cell>
          <cell r="Y8">
            <v>2342</v>
          </cell>
        </row>
        <row r="9">
          <cell r="C9" t="str">
            <v>caf-j3_A</v>
          </cell>
          <cell r="D9" t="str">
            <v>caf-j3</v>
          </cell>
          <cell r="E9">
            <v>284244</v>
          </cell>
          <cell r="F9">
            <v>0.752</v>
          </cell>
          <cell r="G9">
            <v>52.131</v>
          </cell>
          <cell r="H9">
            <v>-40.271000000000001</v>
          </cell>
          <cell r="I9">
            <v>54.753500000000003</v>
          </cell>
          <cell r="J9">
            <v>-25</v>
          </cell>
          <cell r="K9">
            <v>278.56244080076243</v>
          </cell>
          <cell r="L9">
            <v>-6.2651700000000005E-3</v>
          </cell>
          <cell r="M9">
            <v>-40.293687176721072</v>
          </cell>
          <cell r="R9">
            <v>-40.454611248320411</v>
          </cell>
          <cell r="S9">
            <v>-40.46</v>
          </cell>
          <cell r="U9">
            <v>49.521383899999996</v>
          </cell>
          <cell r="W9">
            <v>0.54824940505888853</v>
          </cell>
          <cell r="X9">
            <v>27.15006926086782</v>
          </cell>
          <cell r="Y9">
            <v>2425</v>
          </cell>
        </row>
        <row r="10">
          <cell r="C10" t="str">
            <v>D.Mugo.B.16_A</v>
          </cell>
          <cell r="D10" t="str">
            <v>D.Mugo.B.16_A</v>
          </cell>
          <cell r="E10">
            <v>284245</v>
          </cell>
          <cell r="F10">
            <v>0.76500000000000001</v>
          </cell>
          <cell r="G10">
            <v>48.076999999999998</v>
          </cell>
          <cell r="H10">
            <v>-29.704999999999998</v>
          </cell>
          <cell r="I10">
            <v>54.753500000000003</v>
          </cell>
          <cell r="J10">
            <v>-25</v>
          </cell>
          <cell r="K10">
            <v>8.8803692054219532</v>
          </cell>
          <cell r="L10">
            <v>-1.181343E-2</v>
          </cell>
          <cell r="M10">
            <v>-29.722300196206444</v>
          </cell>
          <cell r="R10">
            <v>-29.883224267805783</v>
          </cell>
          <cell r="U10">
            <v>44.899352100000002</v>
          </cell>
          <cell r="W10">
            <v>0.54824940505888853</v>
          </cell>
          <cell r="X10">
            <v>24.616043076354558</v>
          </cell>
          <cell r="Y10">
            <v>2247</v>
          </cell>
        </row>
        <row r="11">
          <cell r="C11" t="str">
            <v>D.Mugo.B.17_A</v>
          </cell>
          <cell r="D11" t="str">
            <v>D.Mugo.B.17_A</v>
          </cell>
          <cell r="E11">
            <v>284246</v>
          </cell>
          <cell r="F11">
            <v>0.80100000000000005</v>
          </cell>
          <cell r="G11">
            <v>50.776000000000003</v>
          </cell>
          <cell r="H11">
            <v>-30.196999999999999</v>
          </cell>
          <cell r="I11">
            <v>54.753500000000003</v>
          </cell>
          <cell r="J11">
            <v>-25</v>
          </cell>
          <cell r="K11">
            <v>41.343902451288486</v>
          </cell>
          <cell r="L11">
            <v>-8.0106900000000009E-3</v>
          </cell>
          <cell r="M11">
            <v>-30.210748702618289</v>
          </cell>
          <cell r="R11">
            <v>-30.371672774217629</v>
          </cell>
          <cell r="U11">
            <v>45.288507500000001</v>
          </cell>
          <cell r="W11">
            <v>0.54824940505888853</v>
          </cell>
          <cell r="X11">
            <v>24.82939729288001</v>
          </cell>
          <cell r="Y11">
            <v>2369</v>
          </cell>
        </row>
        <row r="12">
          <cell r="C12" t="str">
            <v>D.Mugo.B.18_A</v>
          </cell>
          <cell r="D12" t="str">
            <v>D.Mugo.B.18_A</v>
          </cell>
          <cell r="E12">
            <v>284247</v>
          </cell>
          <cell r="F12">
            <v>0.73899999999999999</v>
          </cell>
          <cell r="G12">
            <v>44.780999999999999</v>
          </cell>
          <cell r="H12">
            <v>-29.981999999999999</v>
          </cell>
          <cell r="I12">
            <v>54.753500000000003</v>
          </cell>
          <cell r="J12">
            <v>-25</v>
          </cell>
          <cell r="K12">
            <v>-2.6285844071195927</v>
          </cell>
          <cell r="L12">
            <v>-1.633308E-2</v>
          </cell>
          <cell r="M12">
            <v>-30.004571022984901</v>
          </cell>
          <cell r="R12">
            <v>-30.165495094584241</v>
          </cell>
          <cell r="U12">
            <v>43.292107299999998</v>
          </cell>
          <cell r="W12">
            <v>0.54824940505888853</v>
          </cell>
          <cell r="X12">
            <v>23.734872070970564</v>
          </cell>
          <cell r="Y12">
            <v>2102</v>
          </cell>
        </row>
        <row r="13">
          <cell r="C13" t="str">
            <v>M.Larix.B.9_A</v>
          </cell>
          <cell r="D13" t="str">
            <v>M.Larix.B.9_A</v>
          </cell>
          <cell r="E13">
            <v>284248</v>
          </cell>
          <cell r="F13">
            <v>0.97799999999999998</v>
          </cell>
          <cell r="G13">
            <v>58.872</v>
          </cell>
          <cell r="H13">
            <v>-28.760999999999999</v>
          </cell>
          <cell r="I13">
            <v>54.753500000000003</v>
          </cell>
          <cell r="J13">
            <v>-25</v>
          </cell>
          <cell r="K13">
            <v>-78.761707417749207</v>
          </cell>
          <cell r="L13">
            <v>2.4000900000000001E-3</v>
          </cell>
          <cell r="M13">
            <v>-28.762180840359083</v>
          </cell>
          <cell r="R13">
            <v>-28.923104911958422</v>
          </cell>
          <cell r="U13">
            <v>43.006249199999999</v>
          </cell>
          <cell r="W13">
            <v>0.54824940505888853</v>
          </cell>
          <cell r="X13">
            <v>23.578150537714301</v>
          </cell>
          <cell r="Y13">
            <v>2703</v>
          </cell>
        </row>
        <row r="14">
          <cell r="C14" t="str">
            <v>L.Mugo.B.15_A</v>
          </cell>
          <cell r="D14" t="str">
            <v>L.Mugo.B.15_A</v>
          </cell>
          <cell r="E14">
            <v>284249</v>
          </cell>
          <cell r="F14">
            <v>1.08</v>
          </cell>
          <cell r="G14">
            <v>70.108999999999995</v>
          </cell>
          <cell r="H14">
            <v>-27.718</v>
          </cell>
          <cell r="I14">
            <v>54.753500000000003</v>
          </cell>
          <cell r="J14">
            <v>-25</v>
          </cell>
          <cell r="K14">
            <v>-37.409642278011134</v>
          </cell>
          <cell r="L14">
            <v>1.6894140000000002E-2</v>
          </cell>
          <cell r="M14">
            <v>-27.703278614914129</v>
          </cell>
          <cell r="R14">
            <v>-27.864202686513469</v>
          </cell>
          <cell r="U14">
            <v>46.378553699999998</v>
          </cell>
          <cell r="W14">
            <v>0.54824940505888853</v>
          </cell>
          <cell r="X14">
            <v>25.427014473516714</v>
          </cell>
          <cell r="Y14">
            <v>3168</v>
          </cell>
        </row>
        <row r="15">
          <cell r="C15" t="str">
            <v>L.Mugo.B.13_A</v>
          </cell>
          <cell r="D15" t="str">
            <v>L.Mugo.B.13_A</v>
          </cell>
          <cell r="E15">
            <v>284250</v>
          </cell>
          <cell r="F15">
            <v>1.008</v>
          </cell>
          <cell r="G15">
            <v>61.064999999999998</v>
          </cell>
          <cell r="H15">
            <v>-27.035</v>
          </cell>
          <cell r="I15">
            <v>54.753500000000003</v>
          </cell>
          <cell r="J15">
            <v>-25</v>
          </cell>
          <cell r="K15">
            <v>-44.689024003802594</v>
          </cell>
          <cell r="L15">
            <v>5.4547500000000004E-3</v>
          </cell>
          <cell r="M15">
            <v>-27.031413171126388</v>
          </cell>
          <cell r="R15">
            <v>-27.192337242725728</v>
          </cell>
          <cell r="U15">
            <v>43.281630399999997</v>
          </cell>
          <cell r="W15">
            <v>0.54824940505888853</v>
          </cell>
          <cell r="X15">
            <v>23.729128116778703</v>
          </cell>
          <cell r="Y15">
            <v>2801</v>
          </cell>
        </row>
        <row r="16">
          <cell r="C16" t="str">
            <v>L.Larix.B.12_A</v>
          </cell>
          <cell r="D16" t="str">
            <v>L.Larix.B.12_A</v>
          </cell>
          <cell r="E16">
            <v>284251</v>
          </cell>
          <cell r="F16">
            <v>0.96599999999999997</v>
          </cell>
          <cell r="G16">
            <v>59.639000000000003</v>
          </cell>
          <cell r="H16">
            <v>-28.198</v>
          </cell>
          <cell r="I16">
            <v>54.753500000000003</v>
          </cell>
          <cell r="J16">
            <v>-25</v>
          </cell>
          <cell r="K16">
            <v>-64.039099785078292</v>
          </cell>
          <cell r="L16">
            <v>3.1793400000000001E-3</v>
          </cell>
          <cell r="M16">
            <v>-28.197826349542318</v>
          </cell>
          <cell r="R16">
            <v>-28.358750421141657</v>
          </cell>
          <cell r="U16">
            <v>44.108468299999998</v>
          </cell>
          <cell r="W16">
            <v>0.54824940505888853</v>
          </cell>
          <cell r="X16">
            <v>24.182441503533845</v>
          </cell>
          <cell r="Y16">
            <v>2728</v>
          </cell>
        </row>
        <row r="17">
          <cell r="C17" t="str">
            <v>ali-j3_A</v>
          </cell>
          <cell r="D17" t="str">
            <v>ali-j3</v>
          </cell>
          <cell r="E17">
            <v>284252</v>
          </cell>
          <cell r="F17">
            <v>0.44800000000000001</v>
          </cell>
          <cell r="G17">
            <v>43.088000000000001</v>
          </cell>
          <cell r="H17">
            <v>-29.925999999999998</v>
          </cell>
          <cell r="I17">
            <v>54.753500000000003</v>
          </cell>
          <cell r="J17">
            <v>-25</v>
          </cell>
          <cell r="K17">
            <v>-6.8051958338691145</v>
          </cell>
          <cell r="L17">
            <v>-1.8764340000000001E-2</v>
          </cell>
          <cell r="M17">
            <v>-29.951174825220296</v>
          </cell>
          <cell r="N17" t="str">
            <v>*</v>
          </cell>
          <cell r="R17">
            <v>-30.112098896819635</v>
          </cell>
          <cell r="U17">
            <v>68.712346699999998</v>
          </cell>
          <cell r="V17" t="str">
            <v>*</v>
          </cell>
          <cell r="W17">
            <v>0.54824940505888853</v>
          </cell>
          <cell r="X17">
            <v>37.671503198475079</v>
          </cell>
          <cell r="Y17">
            <v>2024</v>
          </cell>
        </row>
        <row r="18">
          <cell r="C18" t="str">
            <v>bl_A</v>
          </cell>
          <cell r="D18" t="str">
            <v>bl</v>
          </cell>
          <cell r="E18">
            <v>284253</v>
          </cell>
          <cell r="F18">
            <v>0</v>
          </cell>
          <cell r="G18">
            <v>0.06</v>
          </cell>
          <cell r="H18">
            <v>-25</v>
          </cell>
          <cell r="I18">
            <v>54.753500000000003</v>
          </cell>
          <cell r="J18">
            <v>-25</v>
          </cell>
          <cell r="K18">
            <v>-25</v>
          </cell>
          <cell r="U18">
            <v>0</v>
          </cell>
          <cell r="W18">
            <v>0.54824940505888853</v>
          </cell>
          <cell r="Y18">
            <v>3</v>
          </cell>
        </row>
        <row r="19">
          <cell r="C19" t="str">
            <v>bl_A</v>
          </cell>
          <cell r="D19" t="str">
            <v>bl</v>
          </cell>
          <cell r="E19">
            <v>284254</v>
          </cell>
          <cell r="F19">
            <v>0</v>
          </cell>
          <cell r="G19">
            <v>5.1999999999999998E-2</v>
          </cell>
          <cell r="H19">
            <v>-25</v>
          </cell>
          <cell r="I19">
            <v>54.753500000000003</v>
          </cell>
          <cell r="J19">
            <v>-25</v>
          </cell>
          <cell r="K19">
            <v>-25</v>
          </cell>
          <cell r="U19">
            <v>0</v>
          </cell>
          <cell r="W19">
            <v>0.54824940505888853</v>
          </cell>
          <cell r="Y19">
            <v>2</v>
          </cell>
        </row>
        <row r="20">
          <cell r="C20" t="str">
            <v>ali-j3_A</v>
          </cell>
          <cell r="D20" t="str">
            <v>ali-j3</v>
          </cell>
          <cell r="E20">
            <v>284255</v>
          </cell>
          <cell r="F20">
            <v>0.499</v>
          </cell>
          <cell r="G20">
            <v>48.576000000000001</v>
          </cell>
          <cell r="H20">
            <v>-29.902000000000001</v>
          </cell>
          <cell r="I20">
            <v>54.753500000000003</v>
          </cell>
          <cell r="J20">
            <v>-25</v>
          </cell>
          <cell r="K20">
            <v>13.54626499392956</v>
          </cell>
          <cell r="L20">
            <v>-1.106535E-2</v>
          </cell>
          <cell r="M20">
            <v>-29.918723058161579</v>
          </cell>
          <cell r="N20" t="str">
            <v>*</v>
          </cell>
          <cell r="R20">
            <v>-30.079647129760918</v>
          </cell>
          <cell r="U20">
            <v>69.547861499999996</v>
          </cell>
          <cell r="V20" t="str">
            <v>*</v>
          </cell>
          <cell r="W20">
            <v>0.54824940505888853</v>
          </cell>
          <cell r="X20">
            <v>38.129573690492975</v>
          </cell>
          <cell r="Y20">
            <v>2271</v>
          </cell>
        </row>
        <row r="21">
          <cell r="C21" t="str">
            <v>ali-j3_A</v>
          </cell>
          <cell r="D21" t="str">
            <v>ali-j3</v>
          </cell>
          <cell r="E21">
            <v>284256</v>
          </cell>
          <cell r="F21">
            <v>0.48899999999999999</v>
          </cell>
          <cell r="G21">
            <v>46.756999999999998</v>
          </cell>
          <cell r="H21">
            <v>-29.888999999999999</v>
          </cell>
          <cell r="I21">
            <v>54.753500000000003</v>
          </cell>
          <cell r="J21">
            <v>-25</v>
          </cell>
          <cell r="K21">
            <v>3.5868783842931067</v>
          </cell>
          <cell r="L21">
            <v>-1.3527780000000001E-2</v>
          </cell>
          <cell r="M21">
            <v>-29.908390266884645</v>
          </cell>
          <cell r="N21" t="str">
            <v>*</v>
          </cell>
          <cell r="R21">
            <v>-30.069314338483984</v>
          </cell>
          <cell r="U21">
            <v>68.312541999999993</v>
          </cell>
          <cell r="V21" t="str">
            <v>*</v>
          </cell>
          <cell r="W21">
            <v>0.54824940505888853</v>
          </cell>
          <cell r="X21">
            <v>37.452310509560334</v>
          </cell>
          <cell r="Y21">
            <v>2192</v>
          </cell>
        </row>
        <row r="22">
          <cell r="C22" t="str">
            <v>M.Mugo.B.9_A</v>
          </cell>
          <cell r="D22" t="str">
            <v>M.Mugo.B.9_A</v>
          </cell>
          <cell r="E22">
            <v>284257</v>
          </cell>
          <cell r="F22">
            <v>0.88600000000000001</v>
          </cell>
          <cell r="G22">
            <v>51.945999999999998</v>
          </cell>
          <cell r="H22">
            <v>-28.234999999999999</v>
          </cell>
          <cell r="I22">
            <v>54.753500000000003</v>
          </cell>
          <cell r="J22">
            <v>-25</v>
          </cell>
          <cell r="K22">
            <v>34.85585396260003</v>
          </cell>
          <cell r="L22">
            <v>-6.5457000000000006E-3</v>
          </cell>
          <cell r="M22">
            <v>-28.245036931451143</v>
          </cell>
          <cell r="R22">
            <v>-28.405961003050482</v>
          </cell>
          <cell r="U22">
            <v>41.887471099999999</v>
          </cell>
          <cell r="W22">
            <v>0.54824940505888853</v>
          </cell>
          <cell r="X22">
            <v>22.964781109996387</v>
          </cell>
          <cell r="Y22">
            <v>2416</v>
          </cell>
        </row>
        <row r="23">
          <cell r="C23" t="str">
            <v>L.Larix.B.14_A</v>
          </cell>
          <cell r="D23" t="str">
            <v>L.Larix.B.14_A</v>
          </cell>
          <cell r="E23">
            <v>284258</v>
          </cell>
          <cell r="F23">
            <v>0.746</v>
          </cell>
          <cell r="G23">
            <v>48.46</v>
          </cell>
          <cell r="H23">
            <v>-30.161000000000001</v>
          </cell>
          <cell r="I23">
            <v>54.753500000000003</v>
          </cell>
          <cell r="J23">
            <v>-25</v>
          </cell>
          <cell r="K23">
            <v>14.739741002621761</v>
          </cell>
          <cell r="L23">
            <v>-1.1345880000000001E-2</v>
          </cell>
          <cell r="M23">
            <v>-30.178316791494918</v>
          </cell>
          <cell r="R23">
            <v>-30.339240863094258</v>
          </cell>
          <cell r="U23">
            <v>46.4087885</v>
          </cell>
          <cell r="W23">
            <v>0.54824940505888853</v>
          </cell>
          <cell r="X23">
            <v>25.443590684628788</v>
          </cell>
          <cell r="Y23">
            <v>2262</v>
          </cell>
        </row>
        <row r="24">
          <cell r="C24" t="str">
            <v>H.Mugo.B.4_A</v>
          </cell>
          <cell r="D24" t="str">
            <v>H.Mugo.B.4_A</v>
          </cell>
          <cell r="E24">
            <v>284259</v>
          </cell>
          <cell r="F24">
            <v>0.75</v>
          </cell>
          <cell r="G24">
            <v>45.195</v>
          </cell>
          <cell r="H24">
            <v>-28.094000000000001</v>
          </cell>
          <cell r="I24">
            <v>54.753500000000003</v>
          </cell>
          <cell r="J24">
            <v>-25</v>
          </cell>
          <cell r="K24">
            <v>-10.370787257414857</v>
          </cell>
          <cell r="L24">
            <v>-1.570968E-2</v>
          </cell>
          <cell r="M24">
            <v>-28.113548134551497</v>
          </cell>
          <cell r="R24">
            <v>-28.274472206150836</v>
          </cell>
          <cell r="U24">
            <v>43.0527911</v>
          </cell>
          <cell r="W24">
            <v>0.54824940505888853</v>
          </cell>
          <cell r="X24">
            <v>23.603667106699611</v>
          </cell>
          <cell r="Y24">
            <v>2122</v>
          </cell>
        </row>
        <row r="25">
          <cell r="C25" t="str">
            <v>H.Larix.B.3_A</v>
          </cell>
          <cell r="D25" t="str">
            <v>H.Larix.B.3_A</v>
          </cell>
          <cell r="E25">
            <v>284260</v>
          </cell>
          <cell r="F25">
            <v>0.77</v>
          </cell>
          <cell r="G25">
            <v>47.39</v>
          </cell>
          <cell r="H25">
            <v>-29.074000000000002</v>
          </cell>
          <cell r="I25">
            <v>54.753500000000003</v>
          </cell>
          <cell r="J25">
            <v>-25</v>
          </cell>
          <cell r="K25">
            <v>1.219441841515589</v>
          </cell>
          <cell r="L25">
            <v>-1.3153740000000001E-2</v>
          </cell>
          <cell r="M25">
            <v>-29.091973615776396</v>
          </cell>
          <cell r="R25">
            <v>-29.252897687375736</v>
          </cell>
          <cell r="U25">
            <v>43.970544599999997</v>
          </cell>
          <cell r="W25">
            <v>0.54824940505888853</v>
          </cell>
          <cell r="X25">
            <v>24.106824917065321</v>
          </cell>
          <cell r="Y25">
            <v>2204</v>
          </cell>
        </row>
        <row r="26">
          <cell r="C26" t="str">
            <v>L.Larix.B.15_A</v>
          </cell>
          <cell r="D26" t="str">
            <v>L.Larix.B.15_A</v>
          </cell>
          <cell r="E26">
            <v>284261</v>
          </cell>
          <cell r="F26">
            <v>0.73799999999999999</v>
          </cell>
          <cell r="G26">
            <v>45.445</v>
          </cell>
          <cell r="H26">
            <v>-29.594999999999999</v>
          </cell>
          <cell r="I26">
            <v>54.753500000000003</v>
          </cell>
          <cell r="J26">
            <v>-25</v>
          </cell>
          <cell r="K26">
            <v>-2.566764247730585</v>
          </cell>
          <cell r="L26">
            <v>-1.5553830000000001E-2</v>
          </cell>
          <cell r="M26">
            <v>-29.616223045008038</v>
          </cell>
          <cell r="R26">
            <v>-29.777147116607377</v>
          </cell>
          <cell r="U26">
            <v>43.993662</v>
          </cell>
          <cell r="W26">
            <v>0.54824940505888853</v>
          </cell>
          <cell r="X26">
            <v>24.119499017861834</v>
          </cell>
          <cell r="Y26">
            <v>2127</v>
          </cell>
        </row>
        <row r="27">
          <cell r="C27" t="str">
            <v>D.Larix.B.16_A</v>
          </cell>
          <cell r="D27" t="str">
            <v>D.Larix.B.16_A</v>
          </cell>
          <cell r="E27">
            <v>284262</v>
          </cell>
          <cell r="F27">
            <v>0.89400000000000002</v>
          </cell>
          <cell r="G27">
            <v>54.963000000000001</v>
          </cell>
          <cell r="H27">
            <v>-28.225000000000001</v>
          </cell>
          <cell r="I27">
            <v>54.753500000000003</v>
          </cell>
          <cell r="J27">
            <v>-25</v>
          </cell>
          <cell r="K27">
            <v>-871.08914081146258</v>
          </cell>
          <cell r="L27">
            <v>-2.8676400000000003E-3</v>
          </cell>
          <cell r="M27">
            <v>-28.231156838098602</v>
          </cell>
          <cell r="R27">
            <v>-28.392080909697942</v>
          </cell>
          <cell r="U27">
            <v>43.923839200000003</v>
          </cell>
          <cell r="W27">
            <v>0.54824940505888853</v>
          </cell>
          <cell r="X27">
            <v>24.081218709302288</v>
          </cell>
          <cell r="Y27">
            <v>2534</v>
          </cell>
        </row>
        <row r="28">
          <cell r="C28" t="str">
            <v>M.Mugo.B.10_A</v>
          </cell>
          <cell r="D28" t="str">
            <v>M.Mugo.B.10_A</v>
          </cell>
          <cell r="E28">
            <v>284263</v>
          </cell>
          <cell r="F28">
            <v>0.77700000000000002</v>
          </cell>
          <cell r="G28">
            <v>50.847999999999999</v>
          </cell>
          <cell r="H28">
            <v>-30.012</v>
          </cell>
          <cell r="I28">
            <v>54.753500000000003</v>
          </cell>
          <cell r="J28">
            <v>-25</v>
          </cell>
          <cell r="K28">
            <v>40.25417385738055</v>
          </cell>
          <cell r="L28">
            <v>-8.1665399999999999E-3</v>
          </cell>
          <cell r="M28">
            <v>-30.025692449592061</v>
          </cell>
          <cell r="R28">
            <v>-30.1866165211914</v>
          </cell>
          <cell r="U28">
            <v>46.753302400000003</v>
          </cell>
          <cell r="W28">
            <v>0.54824940505888853</v>
          </cell>
          <cell r="X28">
            <v>25.632470225338306</v>
          </cell>
          <cell r="Y28">
            <v>2364</v>
          </cell>
        </row>
        <row r="29">
          <cell r="C29" t="str">
            <v>D.Larix.B.18_A</v>
          </cell>
          <cell r="D29" t="str">
            <v>D.Larix.B.18_A</v>
          </cell>
          <cell r="E29">
            <v>284264</v>
          </cell>
          <cell r="F29">
            <v>0.97399999999999998</v>
          </cell>
          <cell r="G29">
            <v>58.658999999999999</v>
          </cell>
          <cell r="H29">
            <v>-28.372</v>
          </cell>
          <cell r="I29">
            <v>54.753500000000003</v>
          </cell>
          <cell r="J29">
            <v>-25</v>
          </cell>
          <cell r="K29">
            <v>-75.646049929586525</v>
          </cell>
          <cell r="L29">
            <v>2.0572200000000002E-3</v>
          </cell>
          <cell r="M29">
            <v>-28.373165004118217</v>
          </cell>
          <cell r="R29">
            <v>-28.534089075717556</v>
          </cell>
          <cell r="U29">
            <v>43.026673199999998</v>
          </cell>
          <cell r="W29">
            <v>0.54824940505888853</v>
          </cell>
          <cell r="X29">
            <v>23.589347983563222</v>
          </cell>
          <cell r="Y29">
            <v>2692</v>
          </cell>
        </row>
        <row r="30">
          <cell r="C30" t="str">
            <v>H.Mugo.L.1_A</v>
          </cell>
          <cell r="D30" t="str">
            <v>H.Mugo.L.1_A</v>
          </cell>
          <cell r="E30">
            <v>284265</v>
          </cell>
          <cell r="F30">
            <v>0.98599999999999999</v>
          </cell>
          <cell r="G30">
            <v>65.016999999999996</v>
          </cell>
          <cell r="H30">
            <v>-29.094999999999999</v>
          </cell>
          <cell r="I30">
            <v>54.753500000000003</v>
          </cell>
          <cell r="J30">
            <v>-25</v>
          </cell>
          <cell r="K30">
            <v>-50.940918302723247</v>
          </cell>
          <cell r="L30">
            <v>1.0067910000000001E-2</v>
          </cell>
          <cell r="M30">
            <v>-29.088462208070837</v>
          </cell>
          <cell r="R30">
            <v>-29.249386279670176</v>
          </cell>
          <cell r="U30">
            <v>47.1096851</v>
          </cell>
          <cell r="W30">
            <v>0.54824940505888853</v>
          </cell>
          <cell r="X30">
            <v>25.827856828586587</v>
          </cell>
          <cell r="Y30">
            <v>2949</v>
          </cell>
        </row>
        <row r="31">
          <cell r="C31" t="str">
            <v>ali-j3_A</v>
          </cell>
          <cell r="D31" t="str">
            <v>ali-j3</v>
          </cell>
          <cell r="E31">
            <v>284266</v>
          </cell>
          <cell r="F31">
            <v>0.54900000000000004</v>
          </cell>
          <cell r="G31">
            <v>49.317999999999998</v>
          </cell>
          <cell r="H31">
            <v>-29.928999999999998</v>
          </cell>
          <cell r="I31">
            <v>54.753500000000003</v>
          </cell>
          <cell r="J31">
            <v>-25</v>
          </cell>
          <cell r="K31">
            <v>19.722366295648914</v>
          </cell>
          <cell r="L31">
            <v>-1.0379610000000001E-2</v>
          </cell>
          <cell r="M31">
            <v>-29.944982792980792</v>
          </cell>
          <cell r="N31" t="str">
            <v>*</v>
          </cell>
          <cell r="R31">
            <v>-30.105906864580131</v>
          </cell>
          <cell r="U31">
            <v>64.178694199999995</v>
          </cell>
          <cell r="V31" t="str">
            <v>*</v>
          </cell>
          <cell r="W31">
            <v>0.54824940505888853</v>
          </cell>
          <cell r="X31">
            <v>35.185930912606338</v>
          </cell>
          <cell r="Y31">
            <v>2293</v>
          </cell>
        </row>
        <row r="32">
          <cell r="C32" t="str">
            <v>ali-j3_A</v>
          </cell>
          <cell r="D32" t="str">
            <v>ali-j3</v>
          </cell>
          <cell r="E32">
            <v>284267</v>
          </cell>
          <cell r="F32">
            <v>0.51500000000000001</v>
          </cell>
          <cell r="G32">
            <v>49.234000000000002</v>
          </cell>
          <cell r="H32">
            <v>-29.872</v>
          </cell>
          <cell r="I32">
            <v>54.753500000000003</v>
          </cell>
          <cell r="J32">
            <v>-25</v>
          </cell>
          <cell r="K32">
            <v>18.458292961318932</v>
          </cell>
          <cell r="L32">
            <v>-1.062897E-2</v>
          </cell>
          <cell r="M32">
            <v>-29.888176816598065</v>
          </cell>
          <cell r="N32" t="str">
            <v>*</v>
          </cell>
          <cell r="O32">
            <v>-29.899075928400659</v>
          </cell>
          <cell r="P32">
            <v>-30.06</v>
          </cell>
          <cell r="Q32">
            <v>-0.16092407159933941</v>
          </cell>
          <cell r="R32">
            <v>-30.049100888197405</v>
          </cell>
          <cell r="S32">
            <v>-30.06</v>
          </cell>
          <cell r="T32">
            <v>5.0527352915222923E-2</v>
          </cell>
          <cell r="U32">
            <v>68.298562099999998</v>
          </cell>
          <cell r="V32">
            <v>67.810001299999996</v>
          </cell>
          <cell r="W32">
            <v>0.54824940505888853</v>
          </cell>
          <cell r="X32">
            <v>37.444646037702555</v>
          </cell>
          <cell r="Y32">
            <v>2285</v>
          </cell>
        </row>
        <row r="33">
          <cell r="C33" t="str">
            <v>_A</v>
          </cell>
        </row>
        <row r="34">
          <cell r="C34" t="str">
            <v>ali-j3 [Ref]_A</v>
          </cell>
          <cell r="D34" t="str">
            <v>ali-j3 [Ref]</v>
          </cell>
          <cell r="E34">
            <v>284268</v>
          </cell>
          <cell r="F34">
            <v>7.2999999999999995E-2</v>
          </cell>
          <cell r="G34">
            <v>49.122999999999998</v>
          </cell>
          <cell r="H34">
            <v>-29.79</v>
          </cell>
          <cell r="I34">
            <v>28.1235</v>
          </cell>
          <cell r="J34">
            <v>-25</v>
          </cell>
          <cell r="K34">
            <v>-36.204989166408723</v>
          </cell>
          <cell r="L34">
            <v>0</v>
          </cell>
          <cell r="M34">
            <v>-29.837664631262978</v>
          </cell>
          <cell r="N34" t="str">
            <v>*</v>
          </cell>
          <cell r="R34">
            <v>-30.094587721098023</v>
          </cell>
          <cell r="U34">
            <v>71.087037260273974</v>
          </cell>
          <cell r="V34" t="str">
            <v>ref.</v>
          </cell>
          <cell r="W34">
            <v>0.88358148417827165</v>
          </cell>
          <cell r="Y34">
            <v>2008</v>
          </cell>
        </row>
        <row r="35">
          <cell r="C35" t="str">
            <v>bl_A</v>
          </cell>
          <cell r="D35" t="str">
            <v>bl</v>
          </cell>
          <cell r="E35">
            <v>284269</v>
          </cell>
          <cell r="F35">
            <v>0</v>
          </cell>
          <cell r="G35">
            <v>0.54900000000000004</v>
          </cell>
          <cell r="H35">
            <v>-28.881</v>
          </cell>
          <cell r="I35">
            <v>28.1235</v>
          </cell>
          <cell r="J35">
            <v>-25</v>
          </cell>
          <cell r="U35">
            <v>0</v>
          </cell>
          <cell r="W35">
            <v>0.88358148417827165</v>
          </cell>
          <cell r="Y35">
            <v>23</v>
          </cell>
        </row>
        <row r="36">
          <cell r="C36" t="str">
            <v>bl_A</v>
          </cell>
          <cell r="D36" t="str">
            <v>bl</v>
          </cell>
          <cell r="E36">
            <v>284270</v>
          </cell>
          <cell r="F36">
            <v>0</v>
          </cell>
          <cell r="G36">
            <v>0.41899999999999998</v>
          </cell>
          <cell r="H36">
            <v>-33.411999999999999</v>
          </cell>
          <cell r="I36">
            <v>28.1235</v>
          </cell>
          <cell r="J36">
            <v>-25</v>
          </cell>
          <cell r="U36">
            <v>0</v>
          </cell>
          <cell r="W36">
            <v>0.88358148417827165</v>
          </cell>
          <cell r="Y36">
            <v>18</v>
          </cell>
        </row>
        <row r="37">
          <cell r="C37" t="str">
            <v>ali-j3_A</v>
          </cell>
          <cell r="D37" t="str">
            <v>ali-j3</v>
          </cell>
          <cell r="E37">
            <v>284271</v>
          </cell>
          <cell r="F37">
            <v>7.6999999999999999E-2</v>
          </cell>
          <cell r="G37">
            <v>57.856000000000002</v>
          </cell>
          <cell r="H37">
            <v>-29.734999999999999</v>
          </cell>
          <cell r="I37">
            <v>28.1235</v>
          </cell>
          <cell r="J37">
            <v>-25</v>
          </cell>
          <cell r="K37">
            <v>-34.213761372235766</v>
          </cell>
          <cell r="L37">
            <v>1.106535E-2</v>
          </cell>
          <cell r="M37">
            <v>-29.763879919469431</v>
          </cell>
          <cell r="N37" t="str">
            <v>*</v>
          </cell>
          <cell r="R37">
            <v>-30.020803009304476</v>
          </cell>
          <cell r="U37">
            <v>79.375426493506495</v>
          </cell>
          <cell r="V37" t="str">
            <v>*</v>
          </cell>
          <cell r="W37">
            <v>0.88358148417827165</v>
          </cell>
          <cell r="X37">
            <v>70.134657148415769</v>
          </cell>
          <cell r="Y37">
            <v>2363</v>
          </cell>
        </row>
        <row r="38">
          <cell r="C38" t="str">
            <v>ali-j3_A</v>
          </cell>
          <cell r="D38" t="str">
            <v>ali-j3</v>
          </cell>
          <cell r="E38">
            <v>284272</v>
          </cell>
          <cell r="F38">
            <v>7.0000000000000007E-2</v>
          </cell>
          <cell r="G38">
            <v>52.430999999999997</v>
          </cell>
          <cell r="H38">
            <v>-29.838000000000001</v>
          </cell>
          <cell r="I38">
            <v>28.1235</v>
          </cell>
          <cell r="J38">
            <v>-25</v>
          </cell>
          <cell r="K38">
            <v>-35.435510768281397</v>
          </cell>
          <cell r="L38">
            <v>4.1456100000000001E-3</v>
          </cell>
          <cell r="M38">
            <v>-29.878930948800321</v>
          </cell>
          <cell r="N38" t="str">
            <v>*</v>
          </cell>
          <cell r="R38">
            <v>-30.135854038635365</v>
          </cell>
          <cell r="U38">
            <v>79.125869142857127</v>
          </cell>
          <cell r="V38" t="str">
            <v>*</v>
          </cell>
          <cell r="W38">
            <v>0.88358148417827165</v>
          </cell>
          <cell r="X38">
            <v>69.914152894141409</v>
          </cell>
          <cell r="Y38">
            <v>2141</v>
          </cell>
        </row>
        <row r="39">
          <cell r="C39" t="str">
            <v>SuccC6_1_1_A</v>
          </cell>
          <cell r="D39" t="str">
            <v>SuccC6_1_1</v>
          </cell>
          <cell r="E39">
            <v>284273</v>
          </cell>
          <cell r="F39">
            <v>0.106</v>
          </cell>
          <cell r="G39">
            <v>46.786999999999999</v>
          </cell>
          <cell r="H39">
            <v>-10.59</v>
          </cell>
          <cell r="I39">
            <v>28.1235</v>
          </cell>
          <cell r="J39">
            <v>-25</v>
          </cell>
          <cell r="K39">
            <v>11.124021217885176</v>
          </cell>
          <cell r="L39">
            <v>-3.117E-3</v>
          </cell>
          <cell r="M39">
            <v>-10.442490906658316</v>
          </cell>
          <cell r="R39">
            <v>-10.699413996493361</v>
          </cell>
          <cell r="U39">
            <v>46.628100754716982</v>
          </cell>
          <cell r="W39">
            <v>0.88358148417827165</v>
          </cell>
          <cell r="X39">
            <v>41.199726469266821</v>
          </cell>
          <cell r="Y39">
            <v>1908</v>
          </cell>
        </row>
        <row r="40">
          <cell r="C40" t="str">
            <v>SuccC6_2_1_A</v>
          </cell>
          <cell r="D40" t="str">
            <v>SuccC6_2_1</v>
          </cell>
          <cell r="E40">
            <v>284274</v>
          </cell>
          <cell r="F40">
            <v>0.10100000000000001</v>
          </cell>
          <cell r="G40">
            <v>45.472000000000001</v>
          </cell>
          <cell r="H40">
            <v>-10.537000000000001</v>
          </cell>
          <cell r="I40">
            <v>28.1235</v>
          </cell>
          <cell r="J40">
            <v>-25</v>
          </cell>
          <cell r="K40">
            <v>12.908841456033658</v>
          </cell>
          <cell r="L40">
            <v>-4.8625200000000004E-3</v>
          </cell>
          <cell r="M40">
            <v>-10.38626342690851</v>
          </cell>
          <cell r="R40">
            <v>-10.643186516743555</v>
          </cell>
          <cell r="U40">
            <v>47.561010693069306</v>
          </cell>
          <cell r="W40">
            <v>0.88358148417827165</v>
          </cell>
          <cell r="X40">
            <v>42.024028417200824</v>
          </cell>
          <cell r="Y40">
            <v>1852</v>
          </cell>
        </row>
        <row r="41">
          <cell r="C41" t="str">
            <v>Caf-j3_A</v>
          </cell>
          <cell r="D41" t="str">
            <v>Caf-j3</v>
          </cell>
          <cell r="E41">
            <v>284275</v>
          </cell>
          <cell r="F41">
            <v>0.08</v>
          </cell>
          <cell r="G41">
            <v>39.432000000000002</v>
          </cell>
          <cell r="H41">
            <v>-40.106000000000002</v>
          </cell>
          <cell r="I41">
            <v>28.1235</v>
          </cell>
          <cell r="J41">
            <v>-25</v>
          </cell>
          <cell r="K41">
            <v>-77.673634168987931</v>
          </cell>
          <cell r="L41">
            <v>-1.2405660000000001E-2</v>
          </cell>
          <cell r="M41">
            <v>-40.306125286168225</v>
          </cell>
          <cell r="R41">
            <v>-40.563048376003266</v>
          </cell>
          <cell r="S41">
            <v>-40.46</v>
          </cell>
          <cell r="U41">
            <v>52.069956000000005</v>
          </cell>
          <cell r="W41">
            <v>0.88358148417827165</v>
          </cell>
          <cell r="X41">
            <v>46.008049003577305</v>
          </cell>
          <cell r="Y41">
            <v>1610</v>
          </cell>
        </row>
        <row r="42">
          <cell r="C42" t="str">
            <v>ali-j3_A</v>
          </cell>
          <cell r="D42" t="str">
            <v>ali-j3</v>
          </cell>
          <cell r="E42">
            <v>284276</v>
          </cell>
          <cell r="F42">
            <v>6.6000000000000003E-2</v>
          </cell>
          <cell r="G42">
            <v>51.767000000000003</v>
          </cell>
          <cell r="H42">
            <v>-29.69</v>
          </cell>
          <cell r="I42">
            <v>28.1235</v>
          </cell>
          <cell r="J42">
            <v>-25</v>
          </cell>
          <cell r="K42">
            <v>-35.268667075517584</v>
          </cell>
          <cell r="L42">
            <v>2.4312600000000002E-3</v>
          </cell>
          <cell r="M42">
            <v>-29.731832141127079</v>
          </cell>
          <cell r="N42" t="str">
            <v>*</v>
          </cell>
          <cell r="O42">
            <v>-29.803076910164954</v>
          </cell>
          <cell r="P42">
            <v>-30.06</v>
          </cell>
          <cell r="Q42">
            <v>-0.25692308983504475</v>
          </cell>
          <cell r="R42">
            <v>-29.988755230962123</v>
          </cell>
          <cell r="S42">
            <v>-30.06</v>
          </cell>
          <cell r="T42">
            <v>6.7236812394440224E-2</v>
          </cell>
          <cell r="U42">
            <v>82.858573939393935</v>
          </cell>
          <cell r="V42">
            <v>80.453289858585848</v>
          </cell>
          <cell r="W42">
            <v>0.88358148417827165</v>
          </cell>
          <cell r="X42">
            <v>73.212301738264756</v>
          </cell>
          <cell r="Y42">
            <v>2086</v>
          </cell>
        </row>
        <row r="43">
          <cell r="C43" t="str">
            <v>_A</v>
          </cell>
        </row>
        <row r="44">
          <cell r="C44" t="str">
            <v>ali-j3 [Ref] (71,09%C)_A</v>
          </cell>
          <cell r="D44" t="str">
            <v>ali-j3 [Ref] (71,09%C)</v>
          </cell>
          <cell r="E44">
            <v>284318</v>
          </cell>
          <cell r="F44">
            <v>0.24199999999999999</v>
          </cell>
          <cell r="G44">
            <v>27.741</v>
          </cell>
          <cell r="H44">
            <v>-29.899000000000001</v>
          </cell>
          <cell r="I44">
            <v>30.330000000000002</v>
          </cell>
          <cell r="J44">
            <v>-25</v>
          </cell>
          <cell r="K44">
            <v>27.492529548088061</v>
          </cell>
          <cell r="L44">
            <v>0</v>
          </cell>
          <cell r="M44">
            <v>-29.906871229216691</v>
          </cell>
          <cell r="N44" t="str">
            <v>*</v>
          </cell>
          <cell r="R44">
            <v>-30.079069860794981</v>
          </cell>
          <cell r="U44">
            <v>75.357663599999995</v>
          </cell>
          <cell r="V44" t="str">
            <v>*</v>
          </cell>
          <cell r="W44">
            <v>0.93904794843682304</v>
          </cell>
          <cell r="X44">
            <v>70.764459402572257</v>
          </cell>
          <cell r="Y44">
            <v>1318</v>
          </cell>
        </row>
        <row r="45">
          <cell r="C45" t="str">
            <v>H.Mugo.B.1_A</v>
          </cell>
          <cell r="D45" t="str">
            <v>H.Mugo.B.1_A</v>
          </cell>
          <cell r="E45">
            <v>284319</v>
          </cell>
          <cell r="F45">
            <v>0.35799999999999998</v>
          </cell>
          <cell r="G45">
            <v>23.794</v>
          </cell>
          <cell r="H45">
            <v>-28.876999999999999</v>
          </cell>
          <cell r="I45">
            <v>30.330000000000002</v>
          </cell>
          <cell r="J45">
            <v>-25</v>
          </cell>
          <cell r="K45">
            <v>-10.885964198286413</v>
          </cell>
          <cell r="L45">
            <v>-5.85996E-3</v>
          </cell>
          <cell r="M45">
            <v>-28.890124386619508</v>
          </cell>
          <cell r="R45">
            <v>-29.062323018197798</v>
          </cell>
          <cell r="U45">
            <v>43.6939396</v>
          </cell>
          <cell r="W45">
            <v>0.93904794843682304</v>
          </cell>
          <cell r="X45">
            <v>41.03070434050246</v>
          </cell>
          <cell r="Y45">
            <v>1130</v>
          </cell>
        </row>
        <row r="46">
          <cell r="C46" t="str">
            <v>H.Mugo.B.2_A</v>
          </cell>
          <cell r="D46" t="str">
            <v>H.Mugo.B.2_A</v>
          </cell>
          <cell r="E46">
            <v>284320</v>
          </cell>
          <cell r="F46">
            <v>0.432</v>
          </cell>
          <cell r="G46">
            <v>32.453000000000003</v>
          </cell>
          <cell r="H46">
            <v>-28.413</v>
          </cell>
          <cell r="I46">
            <v>30.330000000000002</v>
          </cell>
          <cell r="J46">
            <v>-25</v>
          </cell>
          <cell r="K46">
            <v>-77.172439472444665</v>
          </cell>
          <cell r="L46">
            <v>6.7638900000000007E-3</v>
          </cell>
          <cell r="M46">
            <v>-28.410922488573526</v>
          </cell>
          <cell r="R46">
            <v>-28.583121120151816</v>
          </cell>
          <cell r="U46">
            <v>49.385758699999997</v>
          </cell>
          <cell r="W46">
            <v>0.93904794843682304</v>
          </cell>
          <cell r="X46">
            <v>46.37559538923098</v>
          </cell>
          <cell r="Y46">
            <v>1535</v>
          </cell>
        </row>
        <row r="47">
          <cell r="C47" t="str">
            <v>H.Mugo.B.3_A</v>
          </cell>
          <cell r="D47" t="str">
            <v>H.Mugo.B.3_A</v>
          </cell>
          <cell r="E47">
            <v>284321</v>
          </cell>
          <cell r="F47">
            <v>0.35699999999999998</v>
          </cell>
          <cell r="G47">
            <v>28.291</v>
          </cell>
          <cell r="H47">
            <v>-27.765000000000001</v>
          </cell>
          <cell r="I47">
            <v>30.330000000000002</v>
          </cell>
          <cell r="J47">
            <v>-25</v>
          </cell>
          <cell r="K47">
            <v>13.364205492888692</v>
          </cell>
          <cell r="L47">
            <v>6.8574E-4</v>
          </cell>
          <cell r="M47">
            <v>-27.768670286410352</v>
          </cell>
          <cell r="R47">
            <v>-27.940868917988642</v>
          </cell>
          <cell r="U47">
            <v>52.097252400000002</v>
          </cell>
          <cell r="W47">
            <v>0.93904794843682304</v>
          </cell>
          <cell r="X47">
            <v>48.921817985415359</v>
          </cell>
          <cell r="Y47">
            <v>1340</v>
          </cell>
        </row>
        <row r="48">
          <cell r="C48" t="str">
            <v>L.Larix.B.13_A</v>
          </cell>
          <cell r="D48" t="str">
            <v>L.Larix.B.13_A</v>
          </cell>
          <cell r="E48">
            <v>284322</v>
          </cell>
          <cell r="F48">
            <v>0.46899999999999997</v>
          </cell>
          <cell r="G48">
            <v>33.976999999999997</v>
          </cell>
          <cell r="H48">
            <v>-30.713000000000001</v>
          </cell>
          <cell r="I48">
            <v>30.330000000000002</v>
          </cell>
          <cell r="J48">
            <v>-25</v>
          </cell>
          <cell r="K48">
            <v>-78.224732931176433</v>
          </cell>
          <cell r="L48">
            <v>8.9146199999999998E-3</v>
          </cell>
          <cell r="M48">
            <v>-30.711577563010394</v>
          </cell>
          <cell r="R48">
            <v>-30.883776194588684</v>
          </cell>
          <cell r="U48">
            <v>47.6246802</v>
          </cell>
          <cell r="W48">
            <v>0.93904794843682304</v>
          </cell>
          <cell r="X48">
            <v>44.721858236769791</v>
          </cell>
          <cell r="Y48">
            <v>1604</v>
          </cell>
        </row>
        <row r="49">
          <cell r="C49" t="str">
            <v>H.Mugo.B.5_A</v>
          </cell>
          <cell r="D49" t="str">
            <v>H.Mugo.B.5_A</v>
          </cell>
          <cell r="E49">
            <v>284323</v>
          </cell>
          <cell r="F49">
            <v>0.48499999999999999</v>
          </cell>
          <cell r="G49">
            <v>34.387</v>
          </cell>
          <cell r="H49">
            <v>-28.256</v>
          </cell>
          <cell r="I49">
            <v>30.330000000000002</v>
          </cell>
          <cell r="J49">
            <v>-25</v>
          </cell>
          <cell r="K49">
            <v>-52.597750061621923</v>
          </cell>
          <cell r="L49">
            <v>9.56919E-3</v>
          </cell>
          <cell r="M49">
            <v>-28.250649838900053</v>
          </cell>
          <cell r="R49">
            <v>-28.422848470478343</v>
          </cell>
          <cell r="U49">
            <v>46.610484999999997</v>
          </cell>
          <cell r="W49">
            <v>0.93904794843682304</v>
          </cell>
          <cell r="X49">
            <v>43.769480314895311</v>
          </cell>
          <cell r="Y49">
            <v>1625</v>
          </cell>
        </row>
        <row r="50">
          <cell r="C50" t="str">
            <v>M.Mugo.B.6_A</v>
          </cell>
          <cell r="D50" t="str">
            <v>M.Mugo.B.6_A</v>
          </cell>
          <cell r="E50">
            <v>284324</v>
          </cell>
          <cell r="F50">
            <v>0.48199999999999998</v>
          </cell>
          <cell r="G50">
            <v>33.679000000000002</v>
          </cell>
          <cell r="H50">
            <v>-28.518000000000001</v>
          </cell>
          <cell r="I50">
            <v>30.330000000000002</v>
          </cell>
          <cell r="J50">
            <v>-25</v>
          </cell>
          <cell r="K50">
            <v>-60.378537473872825</v>
          </cell>
          <cell r="L50">
            <v>8.5405800000000007E-3</v>
          </cell>
          <cell r="M50">
            <v>-28.514113896802098</v>
          </cell>
          <cell r="R50">
            <v>-28.686312528380387</v>
          </cell>
          <cell r="U50">
            <v>45.935628000000001</v>
          </cell>
          <cell r="W50">
            <v>0.93904794843682304</v>
          </cell>
          <cell r="X50">
            <v>43.135757233557086</v>
          </cell>
          <cell r="Y50">
            <v>1592</v>
          </cell>
        </row>
        <row r="51">
          <cell r="C51" t="str">
            <v>M.Mugo.B.7_A</v>
          </cell>
          <cell r="D51" t="str">
            <v>M.Mugo.B.7_A</v>
          </cell>
          <cell r="E51">
            <v>284325</v>
          </cell>
          <cell r="F51">
            <v>0.434</v>
          </cell>
          <cell r="G51">
            <v>31.388000000000002</v>
          </cell>
          <cell r="H51">
            <v>-28.594999999999999</v>
          </cell>
          <cell r="I51">
            <v>30.330000000000002</v>
          </cell>
          <cell r="J51">
            <v>-25</v>
          </cell>
          <cell r="K51">
            <v>-131.65393194706994</v>
          </cell>
          <cell r="L51">
            <v>5.2365600000000003E-3</v>
          </cell>
          <cell r="M51">
            <v>-28.594867448805651</v>
          </cell>
          <cell r="R51">
            <v>-28.767066080383941</v>
          </cell>
          <cell r="U51">
            <v>47.5453306</v>
          </cell>
          <cell r="W51">
            <v>0.93904794843682304</v>
          </cell>
          <cell r="X51">
            <v>44.647345157680505</v>
          </cell>
          <cell r="Y51">
            <v>1486</v>
          </cell>
        </row>
        <row r="52">
          <cell r="C52" t="str">
            <v>ali-j3_A</v>
          </cell>
          <cell r="D52" t="str">
            <v>ali-j3</v>
          </cell>
          <cell r="E52">
            <v>284326</v>
          </cell>
          <cell r="F52">
            <v>0.28299999999999997</v>
          </cell>
          <cell r="G52">
            <v>32.604999999999997</v>
          </cell>
          <cell r="H52">
            <v>-29.82</v>
          </cell>
          <cell r="I52">
            <v>30.330000000000002</v>
          </cell>
          <cell r="J52">
            <v>-25</v>
          </cell>
          <cell r="K52">
            <v>-94.079604395604562</v>
          </cell>
          <cell r="L52">
            <v>6.8574000000000005E-3</v>
          </cell>
          <cell r="M52">
            <v>-29.819730029554215</v>
          </cell>
          <cell r="N52" t="str">
            <v>*</v>
          </cell>
          <cell r="R52">
            <v>-29.991928661132505</v>
          </cell>
          <cell r="U52">
            <v>75.739896700000003</v>
          </cell>
          <cell r="V52" t="str">
            <v>*</v>
          </cell>
          <cell r="W52">
            <v>0.93904794843682304</v>
          </cell>
          <cell r="X52">
            <v>71.123394610951905</v>
          </cell>
          <cell r="Y52">
            <v>1538</v>
          </cell>
        </row>
        <row r="53">
          <cell r="C53" t="str">
            <v>bl_A</v>
          </cell>
          <cell r="D53" t="str">
            <v>bl</v>
          </cell>
          <cell r="E53">
            <v>284327</v>
          </cell>
          <cell r="F53">
            <v>0</v>
          </cell>
          <cell r="G53">
            <v>5.8999999999999997E-2</v>
          </cell>
          <cell r="H53">
            <v>-25</v>
          </cell>
          <cell r="I53">
            <v>30.330000000000002</v>
          </cell>
          <cell r="J53">
            <v>-25</v>
          </cell>
          <cell r="K53">
            <v>-25</v>
          </cell>
          <cell r="U53">
            <v>0</v>
          </cell>
          <cell r="W53">
            <v>0.93904794843682304</v>
          </cell>
          <cell r="Y53">
            <v>3</v>
          </cell>
        </row>
        <row r="54">
          <cell r="C54" t="str">
            <v>bl_A</v>
          </cell>
          <cell r="D54" t="str">
            <v>bl</v>
          </cell>
          <cell r="E54">
            <v>284328</v>
          </cell>
          <cell r="F54">
            <v>0</v>
          </cell>
          <cell r="G54">
            <v>0.03</v>
          </cell>
          <cell r="H54">
            <v>-50.371000000000002</v>
          </cell>
          <cell r="I54">
            <v>30.330000000000002</v>
          </cell>
          <cell r="J54">
            <v>-25</v>
          </cell>
          <cell r="K54">
            <v>-24.9748801980198</v>
          </cell>
          <cell r="U54">
            <v>0</v>
          </cell>
          <cell r="W54">
            <v>0.93904794843682304</v>
          </cell>
          <cell r="Y54">
            <v>2</v>
          </cell>
        </row>
        <row r="55">
          <cell r="C55" t="str">
            <v>ali-j3_A</v>
          </cell>
          <cell r="D55" t="str">
            <v>ali-j3</v>
          </cell>
          <cell r="E55">
            <v>284329</v>
          </cell>
          <cell r="F55">
            <v>0.214</v>
          </cell>
          <cell r="G55">
            <v>24.716999999999999</v>
          </cell>
          <cell r="H55">
            <v>-29.893999999999998</v>
          </cell>
          <cell r="I55">
            <v>30.330000000000002</v>
          </cell>
          <cell r="J55">
            <v>-25</v>
          </cell>
          <cell r="K55">
            <v>-3.4491362907536276</v>
          </cell>
          <cell r="L55">
            <v>-4.4884800000000004E-3</v>
          </cell>
          <cell r="M55">
            <v>-29.907315433085415</v>
          </cell>
          <cell r="N55" t="str">
            <v>*</v>
          </cell>
          <cell r="R55">
            <v>-30.079514064663705</v>
          </cell>
          <cell r="U55">
            <v>75.929771900000006</v>
          </cell>
          <cell r="V55" t="str">
            <v>*</v>
          </cell>
          <cell r="W55">
            <v>0.93904794843682304</v>
          </cell>
          <cell r="X55">
            <v>71.301696527970947</v>
          </cell>
          <cell r="Y55">
            <v>1174</v>
          </cell>
        </row>
        <row r="56">
          <cell r="C56" t="str">
            <v>ali-j3_A</v>
          </cell>
          <cell r="D56" t="str">
            <v>ali-j3</v>
          </cell>
          <cell r="E56">
            <v>284330</v>
          </cell>
          <cell r="F56">
            <v>0.20499999999999999</v>
          </cell>
          <cell r="G56">
            <v>23.422000000000001</v>
          </cell>
          <cell r="H56">
            <v>-29.863</v>
          </cell>
          <cell r="I56">
            <v>30.330000000000002</v>
          </cell>
          <cell r="J56">
            <v>-25</v>
          </cell>
          <cell r="K56">
            <v>-8.5116986103068886</v>
          </cell>
          <cell r="L56">
            <v>-6.3586800000000002E-3</v>
          </cell>
          <cell r="M56">
            <v>-29.87861559369907</v>
          </cell>
          <cell r="N56" t="str">
            <v>*</v>
          </cell>
          <cell r="R56">
            <v>-30.05081422527736</v>
          </cell>
          <cell r="U56">
            <v>75.108832500000005</v>
          </cell>
          <cell r="V56" t="str">
            <v>*</v>
          </cell>
          <cell r="W56">
            <v>0.93904794843682304</v>
          </cell>
          <cell r="X56">
            <v>70.53079506860999</v>
          </cell>
          <cell r="Y56">
            <v>1114</v>
          </cell>
        </row>
        <row r="57">
          <cell r="C57" t="str">
            <v>M.Mugo.B.8_A</v>
          </cell>
          <cell r="D57" t="str">
            <v>M.Mugo.B.8_A</v>
          </cell>
          <cell r="E57">
            <v>284331</v>
          </cell>
          <cell r="F57">
            <v>0.45700000000000002</v>
          </cell>
          <cell r="G57">
            <v>32.451000000000001</v>
          </cell>
          <cell r="H57">
            <v>-29.51</v>
          </cell>
          <cell r="I57">
            <v>30.330000000000002</v>
          </cell>
          <cell r="J57">
            <v>-25</v>
          </cell>
          <cell r="K57">
            <v>-94.002362093352303</v>
          </cell>
          <cell r="L57">
            <v>6.5457000000000006E-3</v>
          </cell>
          <cell r="M57">
            <v>-29.509647347691054</v>
          </cell>
          <cell r="R57">
            <v>-29.681845979269344</v>
          </cell>
          <cell r="U57">
            <v>46.681067499999997</v>
          </cell>
          <cell r="W57">
            <v>0.93904794843682304</v>
          </cell>
          <cell r="X57">
            <v>43.835760666715856</v>
          </cell>
          <cell r="Y57">
            <v>1528</v>
          </cell>
        </row>
        <row r="58">
          <cell r="C58" t="str">
            <v>D.Larix.B.17_A</v>
          </cell>
          <cell r="D58" t="str">
            <v>D.Larix.B.17_A</v>
          </cell>
          <cell r="E58">
            <v>284332</v>
          </cell>
          <cell r="F58">
            <v>0.47699999999999998</v>
          </cell>
          <cell r="G58">
            <v>34.042000000000002</v>
          </cell>
          <cell r="H58">
            <v>-30.085999999999999</v>
          </cell>
          <cell r="I58">
            <v>30.330000000000002</v>
          </cell>
          <cell r="J58">
            <v>-25</v>
          </cell>
          <cell r="K58">
            <v>-71.642675646551709</v>
          </cell>
          <cell r="L58">
            <v>8.6964299999999998E-3</v>
          </cell>
          <cell r="M58">
            <v>-30.083960735968084</v>
          </cell>
          <cell r="R58">
            <v>-30.256159367546374</v>
          </cell>
          <cell r="U58">
            <v>46.915405700000001</v>
          </cell>
          <cell r="W58">
            <v>0.93904794843682304</v>
          </cell>
          <cell r="X58">
            <v>44.055815472666232</v>
          </cell>
          <cell r="Y58">
            <v>1597</v>
          </cell>
        </row>
        <row r="59">
          <cell r="C59" t="str">
            <v>L.Larix.B.11_A</v>
          </cell>
          <cell r="D59" t="str">
            <v>L.Larix.B.11_A</v>
          </cell>
          <cell r="E59">
            <v>284333</v>
          </cell>
          <cell r="F59">
            <v>0.64</v>
          </cell>
          <cell r="G59">
            <v>49.982999999999997</v>
          </cell>
          <cell r="H59">
            <v>-31.669</v>
          </cell>
          <cell r="I59">
            <v>30.330000000000002</v>
          </cell>
          <cell r="J59">
            <v>-25</v>
          </cell>
          <cell r="K59">
            <v>-41.961106548618538</v>
          </cell>
          <cell r="L59">
            <v>3.095181E-2</v>
          </cell>
          <cell r="M59">
            <v>-31.643990909545039</v>
          </cell>
          <cell r="R59">
            <v>-31.816189541123329</v>
          </cell>
          <cell r="U59">
            <v>51.340513000000001</v>
          </cell>
          <cell r="W59">
            <v>0.93904794843682304</v>
          </cell>
          <cell r="X59">
            <v>48.211203404344047</v>
          </cell>
          <cell r="Y59">
            <v>2311</v>
          </cell>
        </row>
        <row r="60">
          <cell r="C60" t="str">
            <v>L.Mugo.B.11_A</v>
          </cell>
          <cell r="D60" t="str">
            <v>L.Mugo.B.11_A</v>
          </cell>
          <cell r="E60">
            <v>284334</v>
          </cell>
          <cell r="F60">
            <v>0.47299999999999998</v>
          </cell>
          <cell r="G60">
            <v>34.6</v>
          </cell>
          <cell r="H60">
            <v>-31.713000000000001</v>
          </cell>
          <cell r="I60">
            <v>30.330000000000002</v>
          </cell>
          <cell r="J60">
            <v>-25</v>
          </cell>
          <cell r="K60">
            <v>-79.395737704918048</v>
          </cell>
          <cell r="L60">
            <v>9.3509999999999999E-3</v>
          </cell>
          <cell r="M60">
            <v>-31.712293890104327</v>
          </cell>
          <cell r="R60">
            <v>-31.884492521682617</v>
          </cell>
          <cell r="U60">
            <v>48.087339700000001</v>
          </cell>
          <cell r="W60">
            <v>0.93904794843682304</v>
          </cell>
          <cell r="X60">
            <v>45.156317691069596</v>
          </cell>
          <cell r="Y60">
            <v>1618</v>
          </cell>
        </row>
        <row r="61">
          <cell r="C61" t="str">
            <v>L.Mugo.B.12_A</v>
          </cell>
          <cell r="D61" t="str">
            <v>L.Mugo.B.12_A</v>
          </cell>
          <cell r="E61">
            <v>284335</v>
          </cell>
          <cell r="F61">
            <v>0.47799999999999998</v>
          </cell>
          <cell r="G61">
            <v>36.226999999999997</v>
          </cell>
          <cell r="H61">
            <v>-27.849</v>
          </cell>
          <cell r="I61">
            <v>30.330000000000002</v>
          </cell>
          <cell r="J61">
            <v>-25</v>
          </cell>
          <cell r="K61">
            <v>-42.502242326606762</v>
          </cell>
          <cell r="L61">
            <v>1.1688750000000001E-2</v>
          </cell>
          <cell r="M61">
            <v>-27.840815167639743</v>
          </cell>
          <cell r="R61">
            <v>-28.013013799218033</v>
          </cell>
          <cell r="U61">
            <v>49.824351900000003</v>
          </cell>
          <cell r="W61">
            <v>0.93904794843682304</v>
          </cell>
          <cell r="X61">
            <v>46.787455433889328</v>
          </cell>
          <cell r="Y61">
            <v>1693</v>
          </cell>
        </row>
        <row r="62">
          <cell r="C62" t="str">
            <v>M.Larix.B.10_A</v>
          </cell>
          <cell r="D62" t="str">
            <v>M.Larix.B.10_A</v>
          </cell>
          <cell r="E62">
            <v>284336</v>
          </cell>
          <cell r="F62">
            <v>0.442</v>
          </cell>
          <cell r="G62">
            <v>34.023000000000003</v>
          </cell>
          <cell r="H62">
            <v>-31.279</v>
          </cell>
          <cell r="I62">
            <v>30.330000000000002</v>
          </cell>
          <cell r="J62">
            <v>-25</v>
          </cell>
          <cell r="K62">
            <v>-82.847391551584082</v>
          </cell>
          <cell r="L62">
            <v>8.665260000000001E-3</v>
          </cell>
          <cell r="M62">
            <v>-31.278558042970996</v>
          </cell>
          <cell r="R62">
            <v>-31.450756674549286</v>
          </cell>
          <cell r="U62">
            <v>50.6024156</v>
          </cell>
          <cell r="W62">
            <v>0.93904794843682304</v>
          </cell>
          <cell r="X62">
            <v>47.51809455512749</v>
          </cell>
          <cell r="Y62">
            <v>1596</v>
          </cell>
        </row>
        <row r="63">
          <cell r="C63" t="str">
            <v>L.Mugo.B.14_A</v>
          </cell>
          <cell r="D63" t="str">
            <v>L.Mugo.B.14_A</v>
          </cell>
          <cell r="E63">
            <v>284337</v>
          </cell>
          <cell r="F63">
            <v>0.44800000000000001</v>
          </cell>
          <cell r="G63">
            <v>34.334000000000003</v>
          </cell>
          <cell r="H63">
            <v>-30.175999999999998</v>
          </cell>
          <cell r="I63">
            <v>30.330000000000002</v>
          </cell>
          <cell r="J63">
            <v>-25</v>
          </cell>
          <cell r="K63">
            <v>-69.383812187812154</v>
          </cell>
          <cell r="L63">
            <v>8.9457900000000003E-3</v>
          </cell>
          <cell r="M63">
            <v>-30.173771484967553</v>
          </cell>
          <cell r="R63">
            <v>-30.345970116545843</v>
          </cell>
          <cell r="U63">
            <v>50.380597399999999</v>
          </cell>
          <cell r="W63">
            <v>0.93904794843682304</v>
          </cell>
          <cell r="X63">
            <v>47.309796629491544</v>
          </cell>
          <cell r="Y63">
            <v>1605</v>
          </cell>
        </row>
        <row r="64">
          <cell r="C64" t="str">
            <v>caf-j3 (49,44%C)_A</v>
          </cell>
          <cell r="D64" t="str">
            <v>caf-j3 (49,44%C)</v>
          </cell>
          <cell r="E64">
            <v>284338</v>
          </cell>
          <cell r="F64">
            <v>0.33100000000000002</v>
          </cell>
          <cell r="G64">
            <v>26.326000000000001</v>
          </cell>
          <cell r="H64">
            <v>-40.234000000000002</v>
          </cell>
          <cell r="I64">
            <v>30.330000000000002</v>
          </cell>
          <cell r="J64">
            <v>-25</v>
          </cell>
          <cell r="K64">
            <v>75.162408591408564</v>
          </cell>
          <cell r="L64">
            <v>-2.4936000000000003E-3</v>
          </cell>
          <cell r="M64">
            <v>-40.262287903978084</v>
          </cell>
          <cell r="R64">
            <v>-40.434486535556374</v>
          </cell>
          <cell r="S64">
            <v>-40.46</v>
          </cell>
          <cell r="U64">
            <v>52.279434999999999</v>
          </cell>
          <cell r="W64">
            <v>0.93904794843682304</v>
          </cell>
          <cell r="X64">
            <v>49.092896182186244</v>
          </cell>
          <cell r="Y64">
            <v>1238</v>
          </cell>
        </row>
        <row r="65">
          <cell r="C65" t="str">
            <v>M.Larix.B.6_A</v>
          </cell>
          <cell r="D65" t="str">
            <v>M.Larix.B.6_A</v>
          </cell>
          <cell r="E65">
            <v>284339</v>
          </cell>
          <cell r="F65">
            <v>0.53700000000000003</v>
          </cell>
          <cell r="G65">
            <v>38.658999999999999</v>
          </cell>
          <cell r="H65">
            <v>-28.177</v>
          </cell>
          <cell r="I65">
            <v>30.330000000000002</v>
          </cell>
          <cell r="J65">
            <v>-25</v>
          </cell>
          <cell r="K65">
            <v>-39.746025093048395</v>
          </cell>
          <cell r="L65">
            <v>1.4712240000000001E-2</v>
          </cell>
          <cell r="M65">
            <v>-28.165948988295071</v>
          </cell>
          <cell r="R65">
            <v>-28.338147619873361</v>
          </cell>
          <cell r="U65">
            <v>47.327179999999998</v>
          </cell>
          <cell r="W65">
            <v>0.93904794843682304</v>
          </cell>
          <cell r="X65">
            <v>44.442491284300239</v>
          </cell>
          <cell r="Y65">
            <v>1790</v>
          </cell>
        </row>
        <row r="66">
          <cell r="C66" t="str">
            <v>M.Larix.B.7_A</v>
          </cell>
          <cell r="D66" t="str">
            <v>M.Larix.B.7_A</v>
          </cell>
          <cell r="E66">
            <v>284340</v>
          </cell>
          <cell r="F66">
            <v>0.58599999999999997</v>
          </cell>
          <cell r="G66">
            <v>43.892000000000003</v>
          </cell>
          <cell r="H66">
            <v>-28.539000000000001</v>
          </cell>
          <cell r="I66">
            <v>30.330000000000002</v>
          </cell>
          <cell r="J66">
            <v>-25</v>
          </cell>
          <cell r="K66">
            <v>-36.453604778056338</v>
          </cell>
          <cell r="L66">
            <v>2.044752E-2</v>
          </cell>
          <cell r="M66">
            <v>-28.522144144291008</v>
          </cell>
          <cell r="R66">
            <v>-28.694342775869298</v>
          </cell>
          <cell r="U66">
            <v>49.239684799999999</v>
          </cell>
          <cell r="W66">
            <v>0.93904794843682304</v>
          </cell>
          <cell r="X66">
            <v>46.238424993115821</v>
          </cell>
          <cell r="Y66">
            <v>1974</v>
          </cell>
        </row>
        <row r="67">
          <cell r="C67" t="str">
            <v>M.Larix.B.8_A</v>
          </cell>
          <cell r="D67" t="str">
            <v>M.Larix.B.8_A</v>
          </cell>
          <cell r="E67">
            <v>284341</v>
          </cell>
          <cell r="F67">
            <v>0.59699999999999998</v>
          </cell>
          <cell r="G67">
            <v>45.091000000000001</v>
          </cell>
          <cell r="H67">
            <v>-28.614999999999998</v>
          </cell>
          <cell r="I67">
            <v>30.330000000000002</v>
          </cell>
          <cell r="J67">
            <v>-25</v>
          </cell>
          <cell r="K67">
            <v>-36.042880902377888</v>
          </cell>
          <cell r="L67">
            <v>2.1881340000000003E-2</v>
          </cell>
          <cell r="M67">
            <v>-28.596689803152074</v>
          </cell>
          <cell r="R67">
            <v>-28.768888434730364</v>
          </cell>
          <cell r="U67">
            <v>49.6526937</v>
          </cell>
          <cell r="W67">
            <v>0.93904794843682304</v>
          </cell>
          <cell r="X67">
            <v>46.626260153346969</v>
          </cell>
          <cell r="Y67">
            <v>2020</v>
          </cell>
        </row>
        <row r="68">
          <cell r="C68" t="str">
            <v>H.Larix.B.2_A</v>
          </cell>
          <cell r="D68" t="str">
            <v>H.Larix.B.2_A</v>
          </cell>
          <cell r="E68">
            <v>284342</v>
          </cell>
          <cell r="F68">
            <v>0.48699999999999999</v>
          </cell>
          <cell r="G68">
            <v>35.298000000000002</v>
          </cell>
          <cell r="H68">
            <v>-28.245999999999999</v>
          </cell>
          <cell r="I68">
            <v>30.330000000000002</v>
          </cell>
          <cell r="J68">
            <v>-25</v>
          </cell>
          <cell r="K68">
            <v>-48.063065217391291</v>
          </cell>
          <cell r="L68">
            <v>8.38473E-3</v>
          </cell>
          <cell r="M68">
            <v>-28.241712650401944</v>
          </cell>
          <cell r="R68">
            <v>-28.413911281980234</v>
          </cell>
          <cell r="U68">
            <v>47.649309899999999</v>
          </cell>
          <cell r="W68">
            <v>0.93904794843682304</v>
          </cell>
          <cell r="X68">
            <v>44.744986706025401</v>
          </cell>
          <cell r="Y68">
            <v>1587</v>
          </cell>
        </row>
        <row r="69">
          <cell r="C69" t="str">
            <v>H.Larix.B.1_A</v>
          </cell>
          <cell r="D69" t="str">
            <v>H.Larix.B.1_A</v>
          </cell>
          <cell r="E69">
            <v>284343</v>
          </cell>
          <cell r="F69">
            <v>0.51400000000000001</v>
          </cell>
          <cell r="G69">
            <v>39.72</v>
          </cell>
          <cell r="H69">
            <v>-29.45</v>
          </cell>
          <cell r="I69">
            <v>30.330000000000002</v>
          </cell>
          <cell r="J69">
            <v>-25</v>
          </cell>
          <cell r="K69">
            <v>-43.823642172523968</v>
          </cell>
          <cell r="L69">
            <v>1.387065E-2</v>
          </cell>
          <cell r="M69">
            <v>-29.441120465423875</v>
          </cell>
          <cell r="R69">
            <v>-29.613319097002165</v>
          </cell>
          <cell r="U69">
            <v>50.801436099999997</v>
          </cell>
          <cell r="W69">
            <v>0.93904794843682304</v>
          </cell>
          <cell r="X69">
            <v>47.70498434734936</v>
          </cell>
          <cell r="Y69">
            <v>1763</v>
          </cell>
        </row>
        <row r="70">
          <cell r="C70" t="str">
            <v>ali-j3_A</v>
          </cell>
          <cell r="D70" t="str">
            <v>ali-j3</v>
          </cell>
          <cell r="E70">
            <v>284344</v>
          </cell>
          <cell r="F70">
            <v>0.27</v>
          </cell>
          <cell r="G70">
            <v>31.373000000000001</v>
          </cell>
          <cell r="H70">
            <v>-29.923999999999999</v>
          </cell>
          <cell r="I70">
            <v>30.330000000000002</v>
          </cell>
          <cell r="J70">
            <v>-25</v>
          </cell>
          <cell r="K70">
            <v>-173.11184276126571</v>
          </cell>
          <cell r="L70">
            <v>4.5196500000000001E-3</v>
          </cell>
          <cell r="M70">
            <v>-29.926474556553138</v>
          </cell>
          <cell r="N70" t="str">
            <v>*</v>
          </cell>
          <cell r="O70">
            <v>-29.887801368421709</v>
          </cell>
          <cell r="P70">
            <v>-30.06</v>
          </cell>
          <cell r="Q70">
            <v>-0.17219863157828996</v>
          </cell>
          <cell r="R70">
            <v>-30.098673188131428</v>
          </cell>
          <cell r="S70">
            <v>-30.059999999999995</v>
          </cell>
          <cell r="T70">
            <v>4.170779130796938E-2</v>
          </cell>
          <cell r="U70">
            <v>76.385507799999999</v>
          </cell>
          <cell r="V70">
            <v>75.704334500000002</v>
          </cell>
          <cell r="W70">
            <v>0.93904794843682304</v>
          </cell>
          <cell r="X70">
            <v>71.729654389894947</v>
          </cell>
          <cell r="Y70">
            <v>1463</v>
          </cell>
        </row>
        <row r="71">
          <cell r="C71" t="str">
            <v>ali-j3_A</v>
          </cell>
          <cell r="D71" t="str">
            <v>ali-j3</v>
          </cell>
          <cell r="E71">
            <v>284477</v>
          </cell>
          <cell r="F71">
            <v>7.1999999999999995E-2</v>
          </cell>
          <cell r="G71">
            <v>67.763999999999996</v>
          </cell>
          <cell r="H71">
            <v>-29.795999999999999</v>
          </cell>
          <cell r="I71">
            <v>52.905500000000004</v>
          </cell>
          <cell r="J71">
            <v>-25</v>
          </cell>
          <cell r="K71">
            <v>-46.872742470639714</v>
          </cell>
          <cell r="L71">
            <v>0</v>
          </cell>
          <cell r="M71">
            <v>-29.83405811350503</v>
          </cell>
          <cell r="N71" t="str">
            <v>*</v>
          </cell>
          <cell r="R71">
            <v>-30.083798333833457</v>
          </cell>
          <cell r="U71">
            <v>67.444003333333328</v>
          </cell>
          <cell r="V71">
            <v>69.301191666666668</v>
          </cell>
          <cell r="W71">
            <v>1.0258214161349914</v>
          </cell>
          <cell r="X71">
            <v>69.185503009213079</v>
          </cell>
          <cell r="Y71">
            <v>2209</v>
          </cell>
        </row>
        <row r="72">
          <cell r="C72" t="str">
            <v>bl (blank)_A</v>
          </cell>
          <cell r="D72" t="str">
            <v>bl (blank)</v>
          </cell>
          <cell r="E72">
            <v>284478</v>
          </cell>
          <cell r="F72">
            <v>0</v>
          </cell>
          <cell r="G72">
            <v>0.52300000000000002</v>
          </cell>
          <cell r="H72">
            <v>-29.417000000000002</v>
          </cell>
          <cell r="I72">
            <v>52.905500000000004</v>
          </cell>
          <cell r="J72">
            <v>-25</v>
          </cell>
          <cell r="K72">
            <v>-24.955899565694647</v>
          </cell>
          <cell r="L72">
            <v>-6.8324640000000006E-2</v>
          </cell>
          <cell r="M72">
            <v>194.94034202666776</v>
          </cell>
          <cell r="U72">
            <v>0</v>
          </cell>
          <cell r="W72">
            <v>1.0258214161349914</v>
          </cell>
          <cell r="Y72">
            <v>17</v>
          </cell>
        </row>
        <row r="73">
          <cell r="C73" t="str">
            <v>ali-j3_A</v>
          </cell>
          <cell r="D73" t="str">
            <v>ali-j3</v>
          </cell>
          <cell r="E73">
            <v>284479</v>
          </cell>
          <cell r="F73">
            <v>6.7000000000000004E-2</v>
          </cell>
          <cell r="G73">
            <v>66.531000000000006</v>
          </cell>
          <cell r="H73">
            <v>-29.831</v>
          </cell>
          <cell r="I73">
            <v>52.905500000000004</v>
          </cell>
          <cell r="J73">
            <v>-25</v>
          </cell>
          <cell r="K73">
            <v>-48.588951671498286</v>
          </cell>
          <cell r="L73">
            <v>-1.37148E-3</v>
          </cell>
          <cell r="M73">
            <v>-29.871423542578125</v>
          </cell>
          <cell r="N73" t="str">
            <v>*</v>
          </cell>
          <cell r="R73">
            <v>-30.121163762906551</v>
          </cell>
          <cell r="U73">
            <v>71.158380000000008</v>
          </cell>
          <cell r="W73">
            <v>1.0258214161349914</v>
          </cell>
          <cell r="X73">
            <v>72.995790141471858</v>
          </cell>
          <cell r="Y73">
            <v>2165</v>
          </cell>
        </row>
        <row r="74">
          <cell r="C74" t="str">
            <v>ali-j3 [Ref] (71,09%C)_A</v>
          </cell>
          <cell r="D74" t="str">
            <v>ali-j3 [Ref] (71,09%C)</v>
          </cell>
          <cell r="E74">
            <v>284480</v>
          </cell>
          <cell r="F74">
            <v>7.2999999999999995E-2</v>
          </cell>
          <cell r="G74">
            <v>72.42</v>
          </cell>
          <cell r="H74">
            <v>-29.81</v>
          </cell>
          <cell r="I74">
            <v>52.905500000000004</v>
          </cell>
          <cell r="J74">
            <v>-25</v>
          </cell>
          <cell r="K74">
            <v>-42.850326680160912</v>
          </cell>
          <cell r="L74">
            <v>3.5845500000000001E-3</v>
          </cell>
          <cell r="M74">
            <v>-29.84211248630028</v>
          </cell>
          <cell r="N74" t="str">
            <v>*</v>
          </cell>
          <cell r="R74">
            <v>-30.091852706628707</v>
          </cell>
          <cell r="U74">
            <v>71.090646575342475</v>
          </cell>
          <cell r="V74" t="str">
            <v>ref.</v>
          </cell>
          <cell r="W74">
            <v>1.0258214161349914</v>
          </cell>
          <cell r="X74">
            <v>72.926307743869998</v>
          </cell>
          <cell r="Y74">
            <v>2324</v>
          </cell>
        </row>
        <row r="75">
          <cell r="C75" t="str">
            <v>succC6_2_4_A</v>
          </cell>
          <cell r="D75" t="str">
            <v>succC6_2_4</v>
          </cell>
          <cell r="E75">
            <v>284481</v>
          </cell>
          <cell r="F75">
            <v>0.10299999999999999</v>
          </cell>
          <cell r="G75">
            <v>58.741</v>
          </cell>
          <cell r="H75">
            <v>-10.499000000000001</v>
          </cell>
          <cell r="I75">
            <v>52.905500000000004</v>
          </cell>
          <cell r="J75">
            <v>-25</v>
          </cell>
          <cell r="K75">
            <v>120.96919561305809</v>
          </cell>
          <cell r="L75">
            <v>-1.0691310000000001E-2</v>
          </cell>
          <cell r="M75">
            <v>-10.376782604077224</v>
          </cell>
          <cell r="R75">
            <v>-10.626522824405651</v>
          </cell>
          <cell r="U75">
            <v>40.867767572815538</v>
          </cell>
          <cell r="W75">
            <v>0.94313464709598427</v>
          </cell>
          <cell r="X75">
            <v>38.543807547388091</v>
          </cell>
          <cell r="Y75">
            <v>1866</v>
          </cell>
        </row>
        <row r="76">
          <cell r="C76" t="str">
            <v>H.Mugo.R.4.0.5_A</v>
          </cell>
          <cell r="D76" t="str">
            <v>H.Mugo.R.4.0.5</v>
          </cell>
          <cell r="E76">
            <v>284482</v>
          </cell>
          <cell r="F76">
            <v>0.13800000000000001</v>
          </cell>
          <cell r="G76">
            <v>67.747</v>
          </cell>
          <cell r="H76">
            <v>-29.6</v>
          </cell>
          <cell r="I76">
            <v>52.905500000000004</v>
          </cell>
          <cell r="J76">
            <v>-25</v>
          </cell>
          <cell r="K76">
            <v>-45.997621534211518</v>
          </cell>
          <cell r="L76">
            <v>-2.3065799999999999E-3</v>
          </cell>
          <cell r="M76">
            <v>-29.638818590236038</v>
          </cell>
          <cell r="R76">
            <v>-29.888558810564465</v>
          </cell>
          <cell r="U76">
            <v>35.179347971014494</v>
          </cell>
          <cell r="W76">
            <v>0.94313464709598427</v>
          </cell>
          <cell r="X76">
            <v>33.178861933709584</v>
          </cell>
          <cell r="Y76">
            <v>2135</v>
          </cell>
        </row>
        <row r="77">
          <cell r="C77" t="str">
            <v>H.Mugo.R.5.0.5_A</v>
          </cell>
          <cell r="D77" t="str">
            <v>H.Mugo.R.5.0.5</v>
          </cell>
          <cell r="E77">
            <v>284483</v>
          </cell>
          <cell r="F77">
            <v>0.105</v>
          </cell>
          <cell r="G77">
            <v>63.332999999999998</v>
          </cell>
          <cell r="H77">
            <v>-28.233000000000001</v>
          </cell>
          <cell r="I77">
            <v>52.905500000000004</v>
          </cell>
          <cell r="J77">
            <v>-25</v>
          </cell>
          <cell r="K77">
            <v>-44.636114984416217</v>
          </cell>
          <cell r="L77">
            <v>-7.4496300000000005E-3</v>
          </cell>
          <cell r="M77">
            <v>-28.267914904405046</v>
          </cell>
          <cell r="R77">
            <v>-28.517655124733473</v>
          </cell>
          <cell r="U77">
            <v>43.223264571428572</v>
          </cell>
          <cell r="W77">
            <v>0.94313464709598427</v>
          </cell>
          <cell r="X77">
            <v>40.765358377910644</v>
          </cell>
          <cell r="Y77">
            <v>1970</v>
          </cell>
        </row>
        <row r="78">
          <cell r="C78" t="str">
            <v>D.Larix.R.18.0.5_A</v>
          </cell>
          <cell r="D78" t="str">
            <v>D.Larix.R.18.0.5_A</v>
          </cell>
          <cell r="E78">
            <v>284484</v>
          </cell>
          <cell r="F78">
            <v>9.7000000000000003E-2</v>
          </cell>
          <cell r="G78">
            <v>60.491999999999997</v>
          </cell>
          <cell r="H78">
            <v>-26.837</v>
          </cell>
          <cell r="I78">
            <v>52.905500000000004</v>
          </cell>
          <cell r="J78">
            <v>-25</v>
          </cell>
          <cell r="K78">
            <v>-39.647571871086825</v>
          </cell>
          <cell r="L78">
            <v>-1.1252370000000001E-2</v>
          </cell>
          <cell r="M78">
            <v>-26.864597667163871</v>
          </cell>
          <cell r="R78">
            <v>-27.114337887492297</v>
          </cell>
          <cell r="U78">
            <v>44.689244536082477</v>
          </cell>
          <cell r="W78">
            <v>0.94313464709598427</v>
          </cell>
          <cell r="X78">
            <v>42.147974874524287</v>
          </cell>
          <cell r="Y78">
            <v>1848</v>
          </cell>
        </row>
        <row r="79">
          <cell r="C79" t="str">
            <v>M.Larix.R.7.0.5_1_A</v>
          </cell>
          <cell r="D79" t="str">
            <v>M.Larix.R.7.0.5_1_A</v>
          </cell>
          <cell r="E79">
            <v>284485</v>
          </cell>
          <cell r="F79">
            <v>0.152</v>
          </cell>
          <cell r="G79">
            <v>103.455</v>
          </cell>
          <cell r="H79">
            <v>-28.651</v>
          </cell>
          <cell r="I79">
            <v>52.905500000000004</v>
          </cell>
          <cell r="J79">
            <v>-25</v>
          </cell>
          <cell r="K79">
            <v>-32.472165006577711</v>
          </cell>
          <cell r="L79">
            <v>2.970501E-2</v>
          </cell>
          <cell r="M79">
            <v>-28.640220175699778</v>
          </cell>
          <cell r="R79">
            <v>-28.889960396028204</v>
          </cell>
          <cell r="U79">
            <v>48.773587499999998</v>
          </cell>
          <cell r="W79">
            <v>0.94313464709598427</v>
          </cell>
          <cell r="X79">
            <v>46.00006023441761</v>
          </cell>
          <cell r="Y79">
            <v>3162</v>
          </cell>
        </row>
        <row r="80">
          <cell r="C80" t="str">
            <v>L.Mugo.R.14.0.5_A</v>
          </cell>
          <cell r="D80" t="str">
            <v>L.Mugo.R.14.0.5</v>
          </cell>
          <cell r="E80">
            <v>284486</v>
          </cell>
          <cell r="F80">
            <v>6.7000000000000004E-2</v>
          </cell>
          <cell r="G80">
            <v>45.588999999999999</v>
          </cell>
          <cell r="H80">
            <v>-28.981999999999999</v>
          </cell>
          <cell r="I80">
            <v>52.905500000000004</v>
          </cell>
          <cell r="J80">
            <v>-25</v>
          </cell>
          <cell r="K80">
            <v>-0.18821868379691778</v>
          </cell>
          <cell r="L80">
            <v>-2.643216E-2</v>
          </cell>
          <cell r="M80">
            <v>-29.055582829729548</v>
          </cell>
          <cell r="R80">
            <v>-29.305323050057975</v>
          </cell>
          <cell r="U80">
            <v>48.759817014925368</v>
          </cell>
          <cell r="W80">
            <v>0.94313464709598427</v>
          </cell>
          <cell r="X80">
            <v>45.987072812836402</v>
          </cell>
          <cell r="Y80">
            <v>1361</v>
          </cell>
        </row>
        <row r="81">
          <cell r="C81" t="str">
            <v>M.Larix.R.8.0.5_1_A</v>
          </cell>
          <cell r="D81" t="str">
            <v>M.Larix.R.8.0.5_1_A</v>
          </cell>
          <cell r="E81">
            <v>284487</v>
          </cell>
          <cell r="F81">
            <v>0.17</v>
          </cell>
          <cell r="G81">
            <v>118.56</v>
          </cell>
          <cell r="H81">
            <v>-28.402999999999999</v>
          </cell>
          <cell r="I81">
            <v>52.905500000000004</v>
          </cell>
          <cell r="J81">
            <v>-25</v>
          </cell>
          <cell r="K81">
            <v>-31.145194617276804</v>
          </cell>
          <cell r="L81">
            <v>3.9959939999999999E-2</v>
          </cell>
          <cell r="M81">
            <v>-28.37842220299331</v>
          </cell>
          <cell r="R81">
            <v>-28.628162423321736</v>
          </cell>
          <cell r="U81">
            <v>49.976527058823528</v>
          </cell>
          <cell r="W81">
            <v>0.94313464709598427</v>
          </cell>
          <cell r="X81">
            <v>47.134594210706439</v>
          </cell>
          <cell r="Y81">
            <v>3491</v>
          </cell>
        </row>
        <row r="82">
          <cell r="C82" t="str">
            <v>ali-j3_A</v>
          </cell>
          <cell r="D82" t="str">
            <v>ali-j3</v>
          </cell>
          <cell r="E82">
            <v>284488</v>
          </cell>
          <cell r="F82">
            <v>7.4999999999999997E-2</v>
          </cell>
          <cell r="G82">
            <v>82.828999999999994</v>
          </cell>
          <cell r="H82">
            <v>-29.655000000000001</v>
          </cell>
          <cell r="I82">
            <v>52.905500000000004</v>
          </cell>
          <cell r="J82">
            <v>-25</v>
          </cell>
          <cell r="K82">
            <v>-37.885156983641629</v>
          </cell>
          <cell r="L82">
            <v>5.5794300000000007E-3</v>
          </cell>
          <cell r="M82">
            <v>-29.679597706052398</v>
          </cell>
          <cell r="N82" t="str">
            <v>*</v>
          </cell>
          <cell r="R82">
            <v>-29.929337926380825</v>
          </cell>
          <cell r="U82">
            <v>79.140348533333324</v>
          </cell>
          <cell r="V82" t="str">
            <v>*</v>
          </cell>
          <cell r="W82">
            <v>0.94313464709598427</v>
          </cell>
          <cell r="X82">
            <v>74.640004685038519</v>
          </cell>
          <cell r="Y82">
            <v>2388</v>
          </cell>
        </row>
        <row r="83">
          <cell r="C83" t="str">
            <v>bl_A</v>
          </cell>
          <cell r="D83" t="str">
            <v>bl</v>
          </cell>
          <cell r="E83">
            <v>284489</v>
          </cell>
          <cell r="F83">
            <v>0</v>
          </cell>
          <cell r="G83">
            <v>0.56599999999999995</v>
          </cell>
          <cell r="H83">
            <v>-29.187999999999999</v>
          </cell>
          <cell r="I83">
            <v>52.905500000000004</v>
          </cell>
          <cell r="J83">
            <v>-25</v>
          </cell>
          <cell r="K83">
            <v>-24.954710916229615</v>
          </cell>
          <cell r="L83">
            <v>-6.8324640000000006E-2</v>
          </cell>
          <cell r="M83">
            <v>-98.00395540923077</v>
          </cell>
          <cell r="U83">
            <v>0</v>
          </cell>
          <cell r="Y83">
            <v>17</v>
          </cell>
        </row>
        <row r="84">
          <cell r="C84" t="str">
            <v>bl_A</v>
          </cell>
          <cell r="D84" t="str">
            <v>bl</v>
          </cell>
          <cell r="E84">
            <v>284490</v>
          </cell>
          <cell r="F84">
            <v>0</v>
          </cell>
          <cell r="G84">
            <v>0.501</v>
          </cell>
          <cell r="H84">
            <v>-31.457999999999998</v>
          </cell>
          <cell r="I84">
            <v>52.905500000000004</v>
          </cell>
          <cell r="J84">
            <v>-25</v>
          </cell>
          <cell r="K84">
            <v>-24.938259920426681</v>
          </cell>
          <cell r="L84">
            <v>-6.8324640000000006E-2</v>
          </cell>
          <cell r="M84">
            <v>74.484229206153941</v>
          </cell>
          <cell r="U84">
            <v>0</v>
          </cell>
          <cell r="Y84">
            <v>17</v>
          </cell>
        </row>
        <row r="85">
          <cell r="C85" t="str">
            <v>ali-j3_A</v>
          </cell>
          <cell r="D85" t="str">
            <v>ali-j3</v>
          </cell>
          <cell r="E85">
            <v>284491</v>
          </cell>
          <cell r="F85">
            <v>8.7999999999999995E-2</v>
          </cell>
          <cell r="G85">
            <v>90.878</v>
          </cell>
          <cell r="H85">
            <v>-29.829000000000001</v>
          </cell>
          <cell r="I85">
            <v>52.905500000000004</v>
          </cell>
          <cell r="J85">
            <v>-25</v>
          </cell>
          <cell r="K85">
            <v>-36.557044229376523</v>
          </cell>
          <cell r="L85">
            <v>1.8390300000000002E-2</v>
          </cell>
          <cell r="M85">
            <v>-29.839125785649927</v>
          </cell>
          <cell r="N85" t="str">
            <v>*</v>
          </cell>
          <cell r="R85">
            <v>-30.088866005978353</v>
          </cell>
          <cell r="U85">
            <v>74.003607727272737</v>
          </cell>
          <cell r="V85" t="str">
            <v>*</v>
          </cell>
          <cell r="W85">
            <v>0.94313464709598427</v>
          </cell>
          <cell r="X85">
            <v>69.795366457691031</v>
          </cell>
          <cell r="Y85">
            <v>2799</v>
          </cell>
        </row>
        <row r="86">
          <cell r="C86" t="str">
            <v>ali-j3_A</v>
          </cell>
          <cell r="D86" t="str">
            <v>ali-j3</v>
          </cell>
          <cell r="E86">
            <v>284492</v>
          </cell>
          <cell r="F86">
            <v>6.0999999999999999E-2</v>
          </cell>
          <cell r="G86">
            <v>62.313000000000002</v>
          </cell>
          <cell r="H86">
            <v>-29.791</v>
          </cell>
          <cell r="I86">
            <v>52.905500000000004</v>
          </cell>
          <cell r="J86">
            <v>-25</v>
          </cell>
          <cell r="K86">
            <v>-56.734422854105766</v>
          </cell>
          <cell r="L86">
            <v>-9.6938700000000003E-3</v>
          </cell>
          <cell r="M86">
            <v>-29.842066793056997</v>
          </cell>
          <cell r="N86" t="str">
            <v>*</v>
          </cell>
          <cell r="R86">
            <v>-30.091807013385424</v>
          </cell>
          <cell r="U86">
            <v>73.202452131147552</v>
          </cell>
          <cell r="V86" t="str">
            <v>*</v>
          </cell>
          <cell r="W86">
            <v>0.94313464709598427</v>
          </cell>
          <cell r="X86">
            <v>69.039768857270531</v>
          </cell>
          <cell r="Y86">
            <v>1898</v>
          </cell>
        </row>
        <row r="87">
          <cell r="C87" t="str">
            <v>M.Mugo.R.6.0.5_A</v>
          </cell>
          <cell r="D87" t="str">
            <v>M.Mugo.R.6.0.5</v>
          </cell>
          <cell r="E87">
            <v>284493</v>
          </cell>
          <cell r="F87">
            <v>0.107</v>
          </cell>
          <cell r="G87">
            <v>67.754000000000005</v>
          </cell>
          <cell r="H87">
            <v>-27.93</v>
          </cell>
          <cell r="I87">
            <v>52.905500000000004</v>
          </cell>
          <cell r="J87">
            <v>-25</v>
          </cell>
          <cell r="K87">
            <v>-38.369648112603961</v>
          </cell>
          <cell r="L87">
            <v>-1.0815990000000001E-2</v>
          </cell>
          <cell r="M87">
            <v>-27.964070131221799</v>
          </cell>
          <cell r="R87">
            <v>-28.213810351550226</v>
          </cell>
          <cell r="U87">
            <v>45.376183551401873</v>
          </cell>
          <cell r="W87">
            <v>0.94313464709598427</v>
          </cell>
          <cell r="X87">
            <v>42.795850860314012</v>
          </cell>
          <cell r="Y87">
            <v>1862</v>
          </cell>
        </row>
        <row r="88">
          <cell r="C88" t="str">
            <v>M.Mugo.R.7.0.5_A</v>
          </cell>
          <cell r="D88" t="str">
            <v>M.Mugo.R.7.0.5</v>
          </cell>
          <cell r="E88">
            <v>284494</v>
          </cell>
          <cell r="F88">
            <v>0.12</v>
          </cell>
          <cell r="G88">
            <v>76.700999999999993</v>
          </cell>
          <cell r="H88">
            <v>-27.789000000000001</v>
          </cell>
          <cell r="I88">
            <v>52.905500000000004</v>
          </cell>
          <cell r="J88">
            <v>-25</v>
          </cell>
          <cell r="K88">
            <v>-33.989896787207684</v>
          </cell>
          <cell r="L88">
            <v>-4.3638000000000001E-3</v>
          </cell>
          <cell r="M88">
            <v>-27.812898791958517</v>
          </cell>
          <cell r="R88">
            <v>-28.062639012286944</v>
          </cell>
          <cell r="U88">
            <v>45.8032805</v>
          </cell>
          <cell r="W88">
            <v>0.94313464709598427</v>
          </cell>
          <cell r="X88">
            <v>43.198660790205878</v>
          </cell>
          <cell r="Y88">
            <v>2069</v>
          </cell>
        </row>
        <row r="89">
          <cell r="C89" t="str">
            <v>M.Mugo.R.8.0.5_A</v>
          </cell>
          <cell r="D89" t="str">
            <v>M.Mugo.R.8.0.5</v>
          </cell>
          <cell r="E89">
            <v>284495</v>
          </cell>
          <cell r="F89">
            <v>0.12</v>
          </cell>
          <cell r="G89">
            <v>73.34</v>
          </cell>
          <cell r="H89">
            <v>-28.44</v>
          </cell>
          <cell r="I89">
            <v>52.905500000000004</v>
          </cell>
          <cell r="J89">
            <v>-25</v>
          </cell>
          <cell r="K89">
            <v>-37.346257554625758</v>
          </cell>
          <cell r="L89">
            <v>-1.0379610000000001E-2</v>
          </cell>
          <cell r="M89">
            <v>-28.475586700026302</v>
          </cell>
          <cell r="R89">
            <v>-28.725326920354728</v>
          </cell>
          <cell r="U89">
            <v>43.796203333333338</v>
          </cell>
          <cell r="W89">
            <v>0.94313464709598427</v>
          </cell>
          <cell r="X89">
            <v>41.305716774927305</v>
          </cell>
          <cell r="Y89">
            <v>1876</v>
          </cell>
        </row>
        <row r="90">
          <cell r="C90" t="str">
            <v>M.Mugo.R.9.0.5_A</v>
          </cell>
          <cell r="D90" t="str">
            <v>M.Mugo.R.9.0.5</v>
          </cell>
          <cell r="E90">
            <v>284496</v>
          </cell>
          <cell r="F90">
            <v>0.16900000000000001</v>
          </cell>
          <cell r="G90">
            <v>120.16800000000001</v>
          </cell>
          <cell r="H90">
            <v>-28.684999999999999</v>
          </cell>
          <cell r="I90">
            <v>52.905500000000004</v>
          </cell>
          <cell r="J90">
            <v>-25</v>
          </cell>
          <cell r="K90">
            <v>-31.583446645604909</v>
          </cell>
          <cell r="L90">
            <v>2.689971E-2</v>
          </cell>
          <cell r="M90">
            <v>-28.674533237853669</v>
          </cell>
          <cell r="R90">
            <v>-28.924273458182096</v>
          </cell>
          <cell r="U90">
            <v>50.95407621301775</v>
          </cell>
          <cell r="W90">
            <v>0.94313464709598427</v>
          </cell>
          <cell r="X90">
            <v>48.056554687266384</v>
          </cell>
          <cell r="Y90">
            <v>3072</v>
          </cell>
        </row>
        <row r="91">
          <cell r="C91" t="str">
            <v>H.Larix.R.3.0.5_A</v>
          </cell>
          <cell r="D91" t="str">
            <v>H.Larix.R.3.0.5</v>
          </cell>
          <cell r="E91">
            <v>284497</v>
          </cell>
          <cell r="F91">
            <v>6.2E-2</v>
          </cell>
          <cell r="G91">
            <v>53.465000000000003</v>
          </cell>
          <cell r="H91">
            <v>-28.445</v>
          </cell>
          <cell r="I91">
            <v>52.905500000000004</v>
          </cell>
          <cell r="J91">
            <v>-25</v>
          </cell>
          <cell r="K91">
            <v>-354.19915102770364</v>
          </cell>
          <cell r="L91">
            <v>-2.730492E-2</v>
          </cell>
          <cell r="M91">
            <v>-28.507027297034465</v>
          </cell>
          <cell r="R91">
            <v>-28.756767517362892</v>
          </cell>
          <cell r="U91">
            <v>61.795191935483878</v>
          </cell>
          <cell r="W91">
            <v>0.94313464709598427</v>
          </cell>
          <cell r="X91">
            <v>58.281186538301199</v>
          </cell>
          <cell r="Y91">
            <v>1333</v>
          </cell>
        </row>
        <row r="92">
          <cell r="C92" t="str">
            <v>H.Larix.R.4.0.5_A</v>
          </cell>
          <cell r="D92" t="str">
            <v>H.Larix.R.4.0.5</v>
          </cell>
          <cell r="E92">
            <v>284498</v>
          </cell>
          <cell r="F92">
            <v>0.10199999999999999</v>
          </cell>
          <cell r="G92">
            <v>81.527000000000001</v>
          </cell>
          <cell r="H92">
            <v>-28.370999999999999</v>
          </cell>
          <cell r="I92">
            <v>52.905500000000004</v>
          </cell>
          <cell r="J92">
            <v>-25</v>
          </cell>
          <cell r="K92">
            <v>-34.602135352794228</v>
          </cell>
          <cell r="L92">
            <v>-6.5457000000000006E-3</v>
          </cell>
          <cell r="M92">
            <v>-28.399750302838498</v>
          </cell>
          <cell r="R92">
            <v>-28.649490523166925</v>
          </cell>
          <cell r="U92">
            <v>57.276713921568636</v>
          </cell>
          <cell r="W92">
            <v>0.94313464709598427</v>
          </cell>
          <cell r="X92">
            <v>54.019653371236288</v>
          </cell>
          <cell r="Y92">
            <v>1999</v>
          </cell>
        </row>
        <row r="93">
          <cell r="C93" t="str">
            <v>D.Larix.R.16.0.5_A</v>
          </cell>
          <cell r="D93" t="str">
            <v>D.Larix.R.16.0.5</v>
          </cell>
          <cell r="E93">
            <v>284499</v>
          </cell>
          <cell r="F93">
            <v>9.5000000000000001E-2</v>
          </cell>
          <cell r="G93">
            <v>92.477999999999994</v>
          </cell>
          <cell r="H93">
            <v>-28.568999999999999</v>
          </cell>
          <cell r="I93">
            <v>52.905500000000004</v>
          </cell>
          <cell r="J93">
            <v>-25</v>
          </cell>
          <cell r="K93">
            <v>-33.34048852106892</v>
          </cell>
          <cell r="L93">
            <v>-1.77669E-3</v>
          </cell>
          <cell r="M93">
            <v>-28.591485503468995</v>
          </cell>
          <cell r="R93">
            <v>-28.841225723797422</v>
          </cell>
          <cell r="U93">
            <v>69.757615578947366</v>
          </cell>
          <cell r="W93">
            <v>0.94313464709598427</v>
          </cell>
          <cell r="X93">
            <v>65.790824151307859</v>
          </cell>
          <cell r="Y93">
            <v>2152</v>
          </cell>
        </row>
        <row r="94">
          <cell r="C94" t="str">
            <v>caf-j3 (49,44%C)_A</v>
          </cell>
          <cell r="D94" t="str">
            <v>caf-j3 (49,44%C)</v>
          </cell>
          <cell r="E94">
            <v>284500</v>
          </cell>
          <cell r="F94">
            <v>0.124</v>
          </cell>
          <cell r="G94">
            <v>117.48099999999999</v>
          </cell>
          <cell r="H94">
            <v>-39.954000000000001</v>
          </cell>
          <cell r="I94">
            <v>52.905500000000004</v>
          </cell>
          <cell r="J94">
            <v>-25</v>
          </cell>
          <cell r="K94">
            <v>-52.205532655573712</v>
          </cell>
          <cell r="L94">
            <v>1.4681070000000001E-2</v>
          </cell>
          <cell r="M94">
            <v>-40.00753722453387</v>
          </cell>
          <cell r="R94">
            <v>-40.257277444862297</v>
          </cell>
          <cell r="S94">
            <v>-40.46</v>
          </cell>
          <cell r="U94">
            <v>67.892648870967733</v>
          </cell>
          <cell r="W94">
            <v>0.94313464709598427</v>
          </cell>
          <cell r="X94">
            <v>64.031909433331734</v>
          </cell>
          <cell r="Y94">
            <v>2680</v>
          </cell>
        </row>
        <row r="95">
          <cell r="C95" t="str">
            <v>M.Larix.R.6.0.5_A</v>
          </cell>
          <cell r="D95" t="str">
            <v>M.Larix.R.6.0.5</v>
          </cell>
          <cell r="E95">
            <v>284501</v>
          </cell>
          <cell r="F95">
            <v>0.127</v>
          </cell>
          <cell r="G95">
            <v>111.258</v>
          </cell>
          <cell r="H95">
            <v>-28.085000000000001</v>
          </cell>
          <cell r="I95">
            <v>52.905500000000004</v>
          </cell>
          <cell r="J95">
            <v>-25</v>
          </cell>
          <cell r="K95">
            <v>-30.88202613427017</v>
          </cell>
          <cell r="L95">
            <v>1.4992770000000001E-2</v>
          </cell>
          <cell r="M95">
            <v>-28.084871577998864</v>
          </cell>
          <cell r="R95">
            <v>-28.334611798327291</v>
          </cell>
          <cell r="U95">
            <v>62.777545511811027</v>
          </cell>
          <cell r="W95">
            <v>0.94313464709598427</v>
          </cell>
          <cell r="X95">
            <v>59.207678231833981</v>
          </cell>
          <cell r="Y95">
            <v>2690</v>
          </cell>
        </row>
        <row r="96">
          <cell r="C96" t="str">
            <v>M.Larix.R.7.0.5_A</v>
          </cell>
          <cell r="D96" t="str">
            <v>M.Larix.R.7.0.5</v>
          </cell>
          <cell r="E96">
            <v>284502</v>
          </cell>
          <cell r="F96">
            <v>0.1</v>
          </cell>
          <cell r="G96">
            <v>58.906999999999996</v>
          </cell>
          <cell r="H96">
            <v>-28.277000000000001</v>
          </cell>
          <cell r="I96">
            <v>52.905500000000004</v>
          </cell>
          <cell r="J96">
            <v>-25</v>
          </cell>
          <cell r="K96">
            <v>-57.164998583687456</v>
          </cell>
          <cell r="L96">
            <v>-1.6707120000000002E-2</v>
          </cell>
          <cell r="M96">
            <v>-28.323657003080505</v>
          </cell>
          <cell r="R96">
            <v>-28.573397223408932</v>
          </cell>
          <cell r="U96">
            <v>42.212756199999994</v>
          </cell>
          <cell r="W96">
            <v>0.94313464709598427</v>
          </cell>
          <cell r="X96">
            <v>39.812312921635815</v>
          </cell>
          <cell r="Y96">
            <v>1673</v>
          </cell>
        </row>
        <row r="97">
          <cell r="C97" t="str">
            <v>M.Larix.R.8.0.5_A</v>
          </cell>
          <cell r="D97" t="str">
            <v>M.Larix.R.8.0.5</v>
          </cell>
          <cell r="E97">
            <v>284503</v>
          </cell>
          <cell r="F97">
            <v>0.1</v>
          </cell>
          <cell r="G97">
            <v>71.325000000000003</v>
          </cell>
          <cell r="H97">
            <v>-28.193999999999999</v>
          </cell>
          <cell r="I97">
            <v>52.905500000000004</v>
          </cell>
          <cell r="J97">
            <v>-25</v>
          </cell>
          <cell r="K97">
            <v>-37.367982301365402</v>
          </cell>
          <cell r="L97">
            <v>-1.066014E-2</v>
          </cell>
          <cell r="M97">
            <v>-28.228730812326479</v>
          </cell>
          <cell r="R97">
            <v>-28.478471032654905</v>
          </cell>
          <cell r="U97">
            <v>51.111494999999998</v>
          </cell>
          <cell r="W97">
            <v>0.94313464709598427</v>
          </cell>
          <cell r="X97">
            <v>48.205021799373164</v>
          </cell>
          <cell r="Y97">
            <v>1867</v>
          </cell>
        </row>
        <row r="98">
          <cell r="C98" t="str">
            <v>M.Larix.R.9.0.5_A</v>
          </cell>
          <cell r="D98" t="str">
            <v>M.Larix.R.9.0.5</v>
          </cell>
          <cell r="E98">
            <v>284504</v>
          </cell>
          <cell r="F98">
            <v>0.106</v>
          </cell>
          <cell r="G98">
            <v>85.581999999999994</v>
          </cell>
          <cell r="H98">
            <v>-28.416</v>
          </cell>
          <cell r="I98">
            <v>52.905500000000004</v>
          </cell>
          <cell r="J98">
            <v>-25</v>
          </cell>
          <cell r="K98">
            <v>-33.946738849019944</v>
          </cell>
          <cell r="L98">
            <v>-7.9483499999999999E-3</v>
          </cell>
          <cell r="M98">
            <v>-28.445376546852383</v>
          </cell>
          <cell r="R98">
            <v>-28.69511676718081</v>
          </cell>
          <cell r="U98">
            <v>57.856661509433962</v>
          </cell>
          <cell r="W98">
            <v>0.94313464709598427</v>
          </cell>
          <cell r="X98">
            <v>54.566622034851818</v>
          </cell>
          <cell r="Y98">
            <v>1954</v>
          </cell>
        </row>
        <row r="99">
          <cell r="C99" t="str">
            <v>M.Larix.R.10.0.5_1_A</v>
          </cell>
          <cell r="D99" t="str">
            <v>M.Larix.R.10.0.5_1_A</v>
          </cell>
          <cell r="E99">
            <v>284505</v>
          </cell>
          <cell r="F99">
            <v>0.113</v>
          </cell>
          <cell r="G99">
            <v>133.95599999999999</v>
          </cell>
          <cell r="H99">
            <v>-30.111000000000001</v>
          </cell>
          <cell r="I99">
            <v>52.905500000000004</v>
          </cell>
          <cell r="J99">
            <v>-25</v>
          </cell>
          <cell r="K99">
            <v>-33.447191763160006</v>
          </cell>
          <cell r="L99">
            <v>2.6556840000000002E-2</v>
          </cell>
          <cell r="M99">
            <v>-30.104879881692366</v>
          </cell>
          <cell r="R99">
            <v>-30.354620102020792</v>
          </cell>
          <cell r="U99">
            <v>84.949442123893803</v>
          </cell>
          <cell r="W99">
            <v>0.94313464709598427</v>
          </cell>
          <cell r="X99">
            <v>80.118762118519328</v>
          </cell>
          <cell r="Y99">
            <v>3061</v>
          </cell>
        </row>
        <row r="100">
          <cell r="C100" t="str">
            <v>L.Larix.R.11.0.5_A</v>
          </cell>
          <cell r="D100" t="str">
            <v>L.Larix.R.11.0.5</v>
          </cell>
          <cell r="E100">
            <v>284506</v>
          </cell>
          <cell r="F100">
            <v>0.152</v>
          </cell>
          <cell r="G100">
            <v>86.753</v>
          </cell>
          <cell r="H100">
            <v>-28.524999999999999</v>
          </cell>
          <cell r="I100">
            <v>52.905500000000004</v>
          </cell>
          <cell r="J100">
            <v>-25</v>
          </cell>
          <cell r="K100">
            <v>-34.034768446709506</v>
          </cell>
          <cell r="L100">
            <v>-7.2626100000000001E-3</v>
          </cell>
          <cell r="M100">
            <v>-28.554074236140259</v>
          </cell>
          <cell r="R100">
            <v>-28.803814456468686</v>
          </cell>
          <cell r="U100">
            <v>40.899473552631576</v>
          </cell>
          <cell r="W100">
            <v>0.94313464709598427</v>
          </cell>
          <cell r="X100">
            <v>38.573710555472722</v>
          </cell>
          <cell r="Y100">
            <v>1976</v>
          </cell>
        </row>
        <row r="101">
          <cell r="C101" t="str">
            <v>L.Larix.R.12.0.5_A</v>
          </cell>
          <cell r="D101" t="str">
            <v>L.Larix.R.12.0.5</v>
          </cell>
          <cell r="E101">
            <v>284507</v>
          </cell>
          <cell r="F101">
            <v>9.1999999999999998E-2</v>
          </cell>
          <cell r="G101">
            <v>103.896</v>
          </cell>
          <cell r="H101">
            <v>-27.600999999999999</v>
          </cell>
          <cell r="I101">
            <v>52.905500000000004</v>
          </cell>
          <cell r="J101">
            <v>-25</v>
          </cell>
          <cell r="K101">
            <v>-30.299683195889429</v>
          </cell>
          <cell r="L101">
            <v>3.0546600000000003E-3</v>
          </cell>
          <cell r="M101">
            <v>-27.611370261997823</v>
          </cell>
          <cell r="R101">
            <v>-27.86111048232625</v>
          </cell>
          <cell r="U101">
            <v>80.925949565217394</v>
          </cell>
          <cell r="W101">
            <v>0.94313464709598427</v>
          </cell>
          <cell r="X101">
            <v>76.324066884098727</v>
          </cell>
          <cell r="Y101">
            <v>2307</v>
          </cell>
        </row>
        <row r="102">
          <cell r="C102" t="str">
            <v>ali-j3_A</v>
          </cell>
          <cell r="D102" t="str">
            <v>ali-j3</v>
          </cell>
          <cell r="E102">
            <v>284508</v>
          </cell>
          <cell r="F102">
            <v>0.108</v>
          </cell>
          <cell r="G102">
            <v>86.018000000000001</v>
          </cell>
          <cell r="H102">
            <v>-29.725000000000001</v>
          </cell>
          <cell r="I102">
            <v>52.905500000000004</v>
          </cell>
          <cell r="J102">
            <v>-25</v>
          </cell>
          <cell r="K102">
            <v>-37.274369195923001</v>
          </cell>
          <cell r="L102">
            <v>-8.9457900000000003E-3</v>
          </cell>
          <cell r="M102">
            <v>-29.763434030558233</v>
          </cell>
          <cell r="N102" t="str">
            <v>*</v>
          </cell>
          <cell r="O102">
            <v>-29.810259779671572</v>
          </cell>
          <cell r="P102">
            <v>-30.06</v>
          </cell>
          <cell r="Q102">
            <v>-0.24974022032842669</v>
          </cell>
          <cell r="R102">
            <v>-30.01317425088666</v>
          </cell>
          <cell r="S102">
            <v>-30.06</v>
          </cell>
          <cell r="T102">
            <v>6.637283853334762E-2</v>
          </cell>
          <cell r="U102">
            <v>57.074535925925922</v>
          </cell>
          <cell r="V102">
            <v>75.44880279725119</v>
          </cell>
          <cell r="W102">
            <v>0.94313464709598427</v>
          </cell>
          <cell r="X102">
            <v>53.828972298665221</v>
          </cell>
          <cell r="Y102">
            <v>1922</v>
          </cell>
        </row>
        <row r="103">
          <cell r="C103" t="str">
            <v>_A</v>
          </cell>
        </row>
        <row r="104">
          <cell r="C104" t="str">
            <v>_A</v>
          </cell>
        </row>
        <row r="105">
          <cell r="C105" t="str">
            <v>ali-j3 [Ref]1-8 dil_A</v>
          </cell>
          <cell r="D105" t="str">
            <v>ali-j3 [Ref]1-8 dil</v>
          </cell>
          <cell r="E105">
            <v>284443</v>
          </cell>
          <cell r="F105">
            <v>0.29899999999999999</v>
          </cell>
          <cell r="G105">
            <v>35</v>
          </cell>
          <cell r="H105">
            <v>-29.855</v>
          </cell>
          <cell r="I105">
            <v>33.246499999999997</v>
          </cell>
          <cell r="J105">
            <v>-25</v>
          </cell>
          <cell r="K105">
            <v>-121.90618762475034</v>
          </cell>
          <cell r="L105">
            <v>-1.7735730000000002E-2</v>
          </cell>
          <cell r="M105">
            <v>-29.878846841111109</v>
          </cell>
          <cell r="N105" t="str">
            <v>*</v>
          </cell>
          <cell r="R105">
            <v>-30.016738530314523</v>
          </cell>
          <cell r="U105">
            <v>71.089799331103677</v>
          </cell>
          <cell r="V105" t="str">
            <v>ref.</v>
          </cell>
          <cell r="W105">
            <v>0.98841485104135596</v>
          </cell>
          <cell r="Y105">
            <v>1640</v>
          </cell>
        </row>
        <row r="106">
          <cell r="C106" t="str">
            <v>L.Larix.R.15.0.5_A</v>
          </cell>
          <cell r="D106" t="str">
            <v>L.Larix.R.15.0.5</v>
          </cell>
          <cell r="E106">
            <v>284444</v>
          </cell>
          <cell r="F106">
            <v>0.11600000000000001</v>
          </cell>
          <cell r="G106">
            <v>9.0139999999999993</v>
          </cell>
          <cell r="H106">
            <v>-28.143000000000001</v>
          </cell>
          <cell r="I106">
            <v>33.246499999999997</v>
          </cell>
          <cell r="J106">
            <v>-25</v>
          </cell>
          <cell r="K106">
            <v>-23.830867553904877</v>
          </cell>
          <cell r="L106">
            <v>-5.5451430000000003E-2</v>
          </cell>
          <cell r="M106">
            <v>-28.213868598338912</v>
          </cell>
          <cell r="R106">
            <v>-28.351760287542326</v>
          </cell>
          <cell r="U106">
            <v>47.192175344827582</v>
          </cell>
          <cell r="W106">
            <v>0.98841485104135596</v>
          </cell>
          <cell r="X106">
            <v>46.645446963775306</v>
          </cell>
          <cell r="Y106">
            <v>430</v>
          </cell>
        </row>
        <row r="107">
          <cell r="C107" t="str">
            <v>H.Larix.R.5.0.5_A</v>
          </cell>
          <cell r="D107" t="str">
            <v>H.Larix.R.5.0.5</v>
          </cell>
          <cell r="E107">
            <v>284445</v>
          </cell>
          <cell r="F107">
            <v>0.10199999999999999</v>
          </cell>
          <cell r="G107">
            <v>8.52</v>
          </cell>
          <cell r="H107">
            <v>-28.263000000000002</v>
          </cell>
          <cell r="I107">
            <v>33.246499999999997</v>
          </cell>
          <cell r="J107">
            <v>-25</v>
          </cell>
          <cell r="K107">
            <v>-23.875669423493012</v>
          </cell>
          <cell r="L107">
            <v>-5.6168340000000004E-2</v>
          </cell>
          <cell r="M107">
            <v>-28.33610699030675</v>
          </cell>
          <cell r="R107">
            <v>-28.473998679510164</v>
          </cell>
          <cell r="U107">
            <v>50.728247058823534</v>
          </cell>
          <cell r="W107">
            <v>0.98841485104135596</v>
          </cell>
          <cell r="X107">
            <v>50.140552760236169</v>
          </cell>
          <cell r="Y107">
            <v>407</v>
          </cell>
        </row>
        <row r="108">
          <cell r="C108" t="str">
            <v>L.Larix.R.11.0.5_1_A</v>
          </cell>
          <cell r="D108" t="str">
            <v>L.Larix.R.11.0.5_1_A</v>
          </cell>
          <cell r="E108">
            <v>284446</v>
          </cell>
          <cell r="F108">
            <v>0.14099999999999999</v>
          </cell>
          <cell r="G108">
            <v>10.749000000000001</v>
          </cell>
          <cell r="H108">
            <v>-29.222999999999999</v>
          </cell>
          <cell r="I108">
            <v>33.246499999999997</v>
          </cell>
          <cell r="J108">
            <v>-25</v>
          </cell>
          <cell r="K108">
            <v>-22.982307945327261</v>
          </cell>
          <cell r="L108">
            <v>-5.292666E-2</v>
          </cell>
          <cell r="M108">
            <v>-29.293284156496959</v>
          </cell>
          <cell r="R108">
            <v>-29.431175845700373</v>
          </cell>
          <cell r="U108">
            <v>46.297696382978728</v>
          </cell>
          <cell r="W108">
            <v>0.98841485104135596</v>
          </cell>
          <cell r="X108">
            <v>45.761330673939845</v>
          </cell>
          <cell r="Y108">
            <v>511</v>
          </cell>
        </row>
        <row r="109">
          <cell r="C109" t="str">
            <v>L.Larix.R.12.0.5_1_A</v>
          </cell>
          <cell r="D109" t="str">
            <v>L.Larix.R.12.0.5_1_A</v>
          </cell>
          <cell r="E109">
            <v>284447</v>
          </cell>
          <cell r="F109">
            <v>0.12</v>
          </cell>
          <cell r="G109">
            <v>8.5670000000000002</v>
          </cell>
          <cell r="H109">
            <v>-28.335000000000001</v>
          </cell>
          <cell r="I109">
            <v>33.246499999999997</v>
          </cell>
          <cell r="J109">
            <v>-25</v>
          </cell>
          <cell r="K109">
            <v>-23.842320752041168</v>
          </cell>
          <cell r="L109">
            <v>-5.613717E-2</v>
          </cell>
          <cell r="M109">
            <v>-28.40835411239118</v>
          </cell>
          <cell r="R109">
            <v>-28.546245801594594</v>
          </cell>
          <cell r="U109">
            <v>43.356873083333333</v>
          </cell>
          <cell r="W109">
            <v>0.98841485104135596</v>
          </cell>
          <cell r="X109">
            <v>42.854577250281892</v>
          </cell>
          <cell r="Y109">
            <v>408</v>
          </cell>
        </row>
        <row r="110">
          <cell r="C110" t="str">
            <v>succC6_1_3_A</v>
          </cell>
          <cell r="D110" t="str">
            <v>succC6_1_3</v>
          </cell>
          <cell r="E110">
            <v>284448</v>
          </cell>
          <cell r="F110">
            <v>0.107</v>
          </cell>
          <cell r="G110">
            <v>7.6429999999999998</v>
          </cell>
          <cell r="H110">
            <v>-10.734</v>
          </cell>
          <cell r="I110">
            <v>33.246499999999997</v>
          </cell>
          <cell r="J110">
            <v>-25</v>
          </cell>
          <cell r="K110">
            <v>-29.258598941550957</v>
          </cell>
          <cell r="L110">
            <v>-5.7508650000000001E-2</v>
          </cell>
          <cell r="M110">
            <v>-10.708905149539415</v>
          </cell>
          <cell r="R110">
            <v>-10.846796838742829</v>
          </cell>
          <cell r="U110">
            <v>43.380096542056073</v>
          </cell>
          <cell r="W110">
            <v>0.98841485104135596</v>
          </cell>
          <cell r="X110">
            <v>42.877531661775997</v>
          </cell>
          <cell r="Y110">
            <v>364</v>
          </cell>
        </row>
        <row r="111">
          <cell r="C111" t="str">
            <v>H.Larix.R.5.1_2_A</v>
          </cell>
          <cell r="D111" t="str">
            <v>H.Larix.R.5.1_2_A</v>
          </cell>
          <cell r="E111">
            <v>284449</v>
          </cell>
          <cell r="F111">
            <v>0.16700000000000001</v>
          </cell>
          <cell r="G111">
            <v>14.004</v>
          </cell>
          <cell r="H111">
            <v>-29.114000000000001</v>
          </cell>
          <cell r="I111">
            <v>33.246499999999997</v>
          </cell>
          <cell r="J111">
            <v>-25</v>
          </cell>
          <cell r="K111">
            <v>-22.005978641028968</v>
          </cell>
          <cell r="L111">
            <v>-4.818882E-2</v>
          </cell>
          <cell r="M111">
            <v>-29.175155582177648</v>
          </cell>
          <cell r="R111">
            <v>-29.313047271381063</v>
          </cell>
          <cell r="U111">
            <v>50.926761916167656</v>
          </cell>
          <cell r="W111">
            <v>0.98841485104135596</v>
          </cell>
          <cell r="X111">
            <v>50.336767793387452</v>
          </cell>
          <cell r="Y111">
            <v>663</v>
          </cell>
        </row>
        <row r="112">
          <cell r="C112" t="str">
            <v>ali-j3_A</v>
          </cell>
          <cell r="D112" t="str">
            <v>ali-j3</v>
          </cell>
          <cell r="E112">
            <v>284450</v>
          </cell>
          <cell r="F112">
            <v>0.29699999999999999</v>
          </cell>
          <cell r="G112">
            <v>34.911000000000001</v>
          </cell>
          <cell r="H112">
            <v>-30.001999999999999</v>
          </cell>
          <cell r="I112">
            <v>33.246499999999997</v>
          </cell>
          <cell r="J112">
            <v>-25</v>
          </cell>
          <cell r="K112">
            <v>-129.91127786121939</v>
          </cell>
          <cell r="L112">
            <v>-1.80786E-2</v>
          </cell>
          <cell r="M112">
            <v>-30.026390814988385</v>
          </cell>
          <cell r="N112" t="str">
            <v>*</v>
          </cell>
          <cell r="R112">
            <v>-30.164282504191799</v>
          </cell>
          <cell r="U112">
            <v>71.386530000000008</v>
          </cell>
          <cell r="V112" t="str">
            <v>*</v>
          </cell>
          <cell r="W112">
            <v>0.98841485104135596</v>
          </cell>
          <cell r="X112">
            <v>70.55950641630929</v>
          </cell>
          <cell r="Y112">
            <v>1629</v>
          </cell>
        </row>
        <row r="113">
          <cell r="C113" t="str">
            <v>bl_A</v>
          </cell>
          <cell r="D113" t="str">
            <v>bl</v>
          </cell>
          <cell r="E113">
            <v>284451</v>
          </cell>
          <cell r="F113">
            <v>0</v>
          </cell>
          <cell r="G113">
            <v>5.1999999999999998E-2</v>
          </cell>
          <cell r="H113">
            <v>-27.998000000000001</v>
          </cell>
          <cell r="I113">
            <v>33.246499999999997</v>
          </cell>
          <cell r="J113">
            <v>-25</v>
          </cell>
          <cell r="U113">
            <v>0</v>
          </cell>
          <cell r="W113">
            <v>0.98841485104135596</v>
          </cell>
          <cell r="Y113">
            <v>4</v>
          </cell>
        </row>
        <row r="114">
          <cell r="C114" t="str">
            <v>bl_A</v>
          </cell>
          <cell r="D114" t="str">
            <v>bl</v>
          </cell>
          <cell r="E114">
            <v>284452</v>
          </cell>
          <cell r="F114">
            <v>0</v>
          </cell>
          <cell r="G114">
            <v>3.5999999999999997E-2</v>
          </cell>
          <cell r="H114">
            <v>-19.477</v>
          </cell>
          <cell r="I114">
            <v>33.246499999999997</v>
          </cell>
          <cell r="J114">
            <v>-25</v>
          </cell>
          <cell r="U114">
            <v>0</v>
          </cell>
          <cell r="W114">
            <v>0.98841485104135596</v>
          </cell>
          <cell r="Y114">
            <v>3</v>
          </cell>
        </row>
        <row r="115">
          <cell r="C115" t="str">
            <v>ali-j3_A</v>
          </cell>
          <cell r="D115" t="str">
            <v>ali-j3</v>
          </cell>
          <cell r="E115">
            <v>284453</v>
          </cell>
          <cell r="F115">
            <v>0.308</v>
          </cell>
          <cell r="G115">
            <v>36.35</v>
          </cell>
          <cell r="H115">
            <v>-29.788</v>
          </cell>
          <cell r="I115">
            <v>33.246499999999997</v>
          </cell>
          <cell r="J115">
            <v>-25</v>
          </cell>
          <cell r="K115">
            <v>-81.079845335911045</v>
          </cell>
          <cell r="L115">
            <v>-1.6021380000000002E-2</v>
          </cell>
          <cell r="M115">
            <v>-29.809824057243436</v>
          </cell>
          <cell r="N115" t="str">
            <v>*</v>
          </cell>
          <cell r="R115">
            <v>-29.94771574644685</v>
          </cell>
          <cell r="U115">
            <v>71.674410714285713</v>
          </cell>
          <cell r="V115" t="str">
            <v>*</v>
          </cell>
          <cell r="W115">
            <v>0.98841485104135596</v>
          </cell>
          <cell r="X115">
            <v>70.844051989637677</v>
          </cell>
          <cell r="Y115">
            <v>1695</v>
          </cell>
        </row>
        <row r="116">
          <cell r="C116" t="str">
            <v>ali-j3_A</v>
          </cell>
          <cell r="D116" t="str">
            <v>ali-j3</v>
          </cell>
          <cell r="E116">
            <v>284454</v>
          </cell>
          <cell r="F116">
            <v>0.247</v>
          </cell>
          <cell r="G116">
            <v>29.068999999999999</v>
          </cell>
          <cell r="H116">
            <v>-29.893999999999998</v>
          </cell>
          <cell r="I116">
            <v>33.246499999999997</v>
          </cell>
          <cell r="J116">
            <v>-25</v>
          </cell>
          <cell r="K116">
            <v>9.0547423099940207</v>
          </cell>
          <cell r="L116">
            <v>-2.6588010000000002E-2</v>
          </cell>
          <cell r="M116">
            <v>-29.928006993634796</v>
          </cell>
          <cell r="N116" t="str">
            <v>*</v>
          </cell>
          <cell r="R116">
            <v>-30.06589868283821</v>
          </cell>
          <cell r="U116">
            <v>71.473256639676123</v>
          </cell>
          <cell r="V116" t="str">
            <v>*</v>
          </cell>
          <cell r="W116">
            <v>0.98841485104135596</v>
          </cell>
          <cell r="X116">
            <v>70.645228314946081</v>
          </cell>
          <cell r="Y116">
            <v>1356</v>
          </cell>
        </row>
        <row r="117">
          <cell r="C117" t="str">
            <v>M.Mugo.R.10.0.5_A</v>
          </cell>
          <cell r="D117" t="str">
            <v>M.Mugo.R.10.0.5</v>
          </cell>
          <cell r="E117">
            <v>284455</v>
          </cell>
          <cell r="F117">
            <v>0.34699999999999998</v>
          </cell>
          <cell r="G117">
            <v>22.562000000000001</v>
          </cell>
          <cell r="H117">
            <v>-27.247</v>
          </cell>
          <cell r="I117">
            <v>33.246499999999997</v>
          </cell>
          <cell r="J117">
            <v>-25</v>
          </cell>
          <cell r="K117">
            <v>-20.255106556226298</v>
          </cell>
          <cell r="L117">
            <v>-3.593901E-2</v>
          </cell>
          <cell r="M117">
            <v>-27.287329630836666</v>
          </cell>
          <cell r="R117">
            <v>-27.42522132004008</v>
          </cell>
          <cell r="U117">
            <v>39.487401210374649</v>
          </cell>
          <cell r="W117">
            <v>0.98841485104135596</v>
          </cell>
          <cell r="X117">
            <v>39.029933785362715</v>
          </cell>
          <cell r="Y117">
            <v>1056</v>
          </cell>
        </row>
        <row r="118">
          <cell r="C118" t="str">
            <v>L.Mugo.R.12.0.5_A</v>
          </cell>
          <cell r="D118" t="str">
            <v>L.Mugo.R.12.0.5</v>
          </cell>
          <cell r="E118">
            <v>284456</v>
          </cell>
          <cell r="F118">
            <v>0.27500000000000002</v>
          </cell>
          <cell r="G118">
            <v>19.931000000000001</v>
          </cell>
          <cell r="H118">
            <v>-28.196000000000002</v>
          </cell>
          <cell r="I118">
            <v>33.246499999999997</v>
          </cell>
          <cell r="J118">
            <v>-25</v>
          </cell>
          <cell r="K118">
            <v>-20.216140888438279</v>
          </cell>
          <cell r="L118">
            <v>-3.9523559999999999E-2</v>
          </cell>
          <cell r="M118">
            <v>-28.242594712008852</v>
          </cell>
          <cell r="R118">
            <v>-28.380486401212266</v>
          </cell>
          <cell r="U118">
            <v>44.015620399999996</v>
          </cell>
          <cell r="W118">
            <v>0.98841485104135596</v>
          </cell>
          <cell r="X118">
            <v>43.505692881158865</v>
          </cell>
          <cell r="Y118">
            <v>941</v>
          </cell>
        </row>
        <row r="119">
          <cell r="C119" t="str">
            <v>H.Larix.R.2.0.5_A</v>
          </cell>
          <cell r="D119" t="str">
            <v>H.Larix.R.2.0.5</v>
          </cell>
          <cell r="E119">
            <v>284457</v>
          </cell>
          <cell r="F119">
            <v>0.31900000000000001</v>
          </cell>
          <cell r="G119">
            <v>23.632000000000001</v>
          </cell>
          <cell r="H119">
            <v>-28.771999999999998</v>
          </cell>
          <cell r="I119">
            <v>33.246499999999997</v>
          </cell>
          <cell r="J119">
            <v>-25</v>
          </cell>
          <cell r="K119">
            <v>-15.728597014925375</v>
          </cell>
          <cell r="L119">
            <v>-3.441168E-2</v>
          </cell>
          <cell r="M119">
            <v>-28.813447800061045</v>
          </cell>
          <cell r="R119">
            <v>-28.951339489264459</v>
          </cell>
          <cell r="U119">
            <v>44.990438620689659</v>
          </cell>
          <cell r="W119">
            <v>0.98841485104135596</v>
          </cell>
          <cell r="X119">
            <v>44.469217687554234</v>
          </cell>
          <cell r="Y119">
            <v>1105</v>
          </cell>
        </row>
        <row r="120">
          <cell r="C120" t="str">
            <v>M.Larix.R.10.0.5_A</v>
          </cell>
          <cell r="D120" t="str">
            <v>M.Larix.R.10.0.5</v>
          </cell>
          <cell r="E120">
            <v>284458</v>
          </cell>
          <cell r="F120">
            <v>0.38</v>
          </cell>
          <cell r="G120">
            <v>26.989000000000001</v>
          </cell>
          <cell r="H120">
            <v>-29.67</v>
          </cell>
          <cell r="I120">
            <v>33.246499999999997</v>
          </cell>
          <cell r="J120">
            <v>-25</v>
          </cell>
          <cell r="K120">
            <v>-4.8579896124650244</v>
          </cell>
          <cell r="L120">
            <v>-2.9985540000000001E-2</v>
          </cell>
          <cell r="M120">
            <v>-29.707611444620522</v>
          </cell>
          <cell r="R120">
            <v>-29.845503133823936</v>
          </cell>
          <cell r="U120">
            <v>43.133393657894736</v>
          </cell>
          <cell r="W120">
            <v>0.98841485104135596</v>
          </cell>
          <cell r="X120">
            <v>42.633686867276197</v>
          </cell>
          <cell r="Y120">
            <v>1247</v>
          </cell>
        </row>
        <row r="121">
          <cell r="C121" t="str">
            <v>L.Mugo.R.12.1_2_A</v>
          </cell>
          <cell r="D121" t="str">
            <v>L.Mugo.R.12.1_2_A</v>
          </cell>
          <cell r="E121">
            <v>284459</v>
          </cell>
          <cell r="F121">
            <v>0.48199999999999998</v>
          </cell>
          <cell r="G121">
            <v>39.835000000000001</v>
          </cell>
          <cell r="H121">
            <v>-28.646000000000001</v>
          </cell>
          <cell r="I121">
            <v>33.246499999999997</v>
          </cell>
          <cell r="J121">
            <v>-25</v>
          </cell>
          <cell r="K121">
            <v>-47.044230097897866</v>
          </cell>
          <cell r="L121">
            <v>-1.2187470000000001E-2</v>
          </cell>
          <cell r="M121">
            <v>-28.662219135451991</v>
          </cell>
          <cell r="R121">
            <v>-28.800110824655405</v>
          </cell>
          <cell r="U121">
            <v>50.191273547717849</v>
          </cell>
          <cell r="W121">
            <v>0.98841485104135596</v>
          </cell>
          <cell r="X121">
            <v>49.609800167243485</v>
          </cell>
          <cell r="Y121">
            <v>1818</v>
          </cell>
        </row>
        <row r="122">
          <cell r="C122" t="str">
            <v>st2.2019_14_A</v>
          </cell>
          <cell r="D122" t="str">
            <v>st2.2019_14</v>
          </cell>
          <cell r="E122">
            <v>284460</v>
          </cell>
          <cell r="F122">
            <v>0.40100000000000002</v>
          </cell>
          <cell r="G122">
            <v>27.19</v>
          </cell>
          <cell r="H122">
            <v>-27.638999999999999</v>
          </cell>
          <cell r="I122">
            <v>33.246499999999997</v>
          </cell>
          <cell r="J122">
            <v>-25</v>
          </cell>
          <cell r="K122">
            <v>-13.15249566581358</v>
          </cell>
          <cell r="L122">
            <v>-2.9767350000000001E-2</v>
          </cell>
          <cell r="M122">
            <v>-27.673044812609593</v>
          </cell>
          <cell r="R122">
            <v>-27.810936501813007</v>
          </cell>
          <cell r="U122">
            <v>41.178949875311723</v>
          </cell>
          <cell r="W122">
            <v>0.98841485104135596</v>
          </cell>
          <cell r="X122">
            <v>40.701885607045703</v>
          </cell>
          <cell r="Y122">
            <v>1254</v>
          </cell>
        </row>
        <row r="123">
          <cell r="C123" t="str">
            <v>st3.2019_22_A</v>
          </cell>
          <cell r="D123" t="str">
            <v>st3.2019_22</v>
          </cell>
          <cell r="E123">
            <v>284461</v>
          </cell>
          <cell r="F123">
            <v>0.36199999999999999</v>
          </cell>
          <cell r="G123">
            <v>27.9</v>
          </cell>
          <cell r="H123">
            <v>-28.991</v>
          </cell>
          <cell r="I123">
            <v>33.246499999999997</v>
          </cell>
          <cell r="J123">
            <v>-25</v>
          </cell>
          <cell r="K123">
            <v>-4.1734966800710662</v>
          </cell>
          <cell r="L123">
            <v>-2.8956930000000002E-2</v>
          </cell>
          <cell r="M123">
            <v>-29.026260921958645</v>
          </cell>
          <cell r="R123">
            <v>-29.164152611162059</v>
          </cell>
          <cell r="U123">
            <v>46.80648895027624</v>
          </cell>
          <cell r="W123">
            <v>0.98841485104135596</v>
          </cell>
          <cell r="X123">
            <v>46.264228803556165</v>
          </cell>
          <cell r="Y123">
            <v>1280</v>
          </cell>
        </row>
        <row r="124">
          <cell r="C124" t="str">
            <v>H.Larix.R.2.1_2_A</v>
          </cell>
          <cell r="D124" t="str">
            <v>H.Larix.R.2.1_2_A</v>
          </cell>
          <cell r="E124">
            <v>284462</v>
          </cell>
          <cell r="F124">
            <v>0.501</v>
          </cell>
          <cell r="G124">
            <v>40.767000000000003</v>
          </cell>
          <cell r="H124">
            <v>-28.66</v>
          </cell>
          <cell r="I124">
            <v>33.246499999999997</v>
          </cell>
          <cell r="J124">
            <v>-25</v>
          </cell>
          <cell r="K124">
            <v>-44.840066484941168</v>
          </cell>
          <cell r="L124">
            <v>-1.140822E-2</v>
          </cell>
          <cell r="M124">
            <v>-28.675362742014588</v>
          </cell>
          <cell r="R124">
            <v>-28.813254431218002</v>
          </cell>
          <cell r="U124">
            <v>49.417578383233533</v>
          </cell>
          <cell r="W124">
            <v>0.98841485104135596</v>
          </cell>
          <cell r="X124">
            <v>48.845068376488307</v>
          </cell>
          <cell r="Y124">
            <v>1843</v>
          </cell>
        </row>
        <row r="125">
          <cell r="C125" t="str">
            <v>L.Mugo.R.12.0.5_1_A</v>
          </cell>
          <cell r="D125" t="str">
            <v>L.Mugo.R.12.0.5_1_A</v>
          </cell>
          <cell r="E125">
            <v>284463</v>
          </cell>
          <cell r="F125">
            <v>0.48</v>
          </cell>
          <cell r="G125">
            <v>37.06</v>
          </cell>
          <cell r="H125">
            <v>-28.63</v>
          </cell>
          <cell r="I125">
            <v>33.246499999999997</v>
          </cell>
          <cell r="J125">
            <v>-25</v>
          </cell>
          <cell r="K125">
            <v>-60.276727415759765</v>
          </cell>
          <cell r="L125">
            <v>-1.6675950000000002E-2</v>
          </cell>
          <cell r="M125">
            <v>-28.650990840858007</v>
          </cell>
          <cell r="R125">
            <v>-28.788882530061422</v>
          </cell>
          <cell r="U125">
            <v>46.889392916666672</v>
          </cell>
          <cell r="W125">
            <v>0.98841485104135596</v>
          </cell>
          <cell r="X125">
            <v>46.346172315146703</v>
          </cell>
          <cell r="Y125">
            <v>1674</v>
          </cell>
        </row>
        <row r="126">
          <cell r="C126" t="str">
            <v>H.Larix.R.2.0.5_1_A</v>
          </cell>
          <cell r="D126" t="str">
            <v>H.Larix.R.2.0.5_1_A</v>
          </cell>
          <cell r="E126">
            <v>284464</v>
          </cell>
          <cell r="F126">
            <v>0.39300000000000002</v>
          </cell>
          <cell r="G126">
            <v>30.568999999999999</v>
          </cell>
          <cell r="H126">
            <v>-28.890999999999998</v>
          </cell>
          <cell r="I126">
            <v>33.246499999999997</v>
          </cell>
          <cell r="J126">
            <v>-25</v>
          </cell>
          <cell r="K126">
            <v>19.423521568627468</v>
          </cell>
          <cell r="L126">
            <v>-2.537238E-2</v>
          </cell>
          <cell r="M126">
            <v>-28.921981028648649</v>
          </cell>
          <cell r="R126">
            <v>-29.059872717852063</v>
          </cell>
          <cell r="U126">
            <v>47.23882796437659</v>
          </cell>
          <cell r="W126">
            <v>0.98841485104135596</v>
          </cell>
          <cell r="X126">
            <v>46.691559105777529</v>
          </cell>
          <cell r="Y126">
            <v>1395</v>
          </cell>
        </row>
        <row r="127">
          <cell r="C127" t="str">
            <v>H.Larix.R.4.0.5_1_A</v>
          </cell>
          <cell r="D127" t="str">
            <v>H.Larix.R.4.0.5_1_A</v>
          </cell>
          <cell r="E127">
            <v>284465</v>
          </cell>
          <cell r="F127">
            <v>0.49399999999999999</v>
          </cell>
          <cell r="G127">
            <v>37.81</v>
          </cell>
          <cell r="H127">
            <v>-29.19</v>
          </cell>
          <cell r="I127">
            <v>33.246499999999997</v>
          </cell>
          <cell r="J127">
            <v>-25</v>
          </cell>
          <cell r="K127">
            <v>-59.715437712282196</v>
          </cell>
          <cell r="L127">
            <v>-1.5772020000000001E-2</v>
          </cell>
          <cell r="M127">
            <v>-29.210653659569981</v>
          </cell>
          <cell r="R127">
            <v>-29.348545348773396</v>
          </cell>
          <cell r="U127">
            <v>46.482573076923082</v>
          </cell>
          <cell r="W127">
            <v>0.98841485104135596</v>
          </cell>
          <cell r="X127">
            <v>45.944065543845873</v>
          </cell>
          <cell r="Y127">
            <v>1703</v>
          </cell>
        </row>
        <row r="128">
          <cell r="C128" t="str">
            <v>H.Larix.R.5.0.5_1_A</v>
          </cell>
          <cell r="D128" t="str">
            <v>H.Larix.R.5.0.5_1_A</v>
          </cell>
          <cell r="E128">
            <v>284466</v>
          </cell>
          <cell r="F128">
            <v>0.38200000000000001</v>
          </cell>
          <cell r="G128">
            <v>29.940999999999999</v>
          </cell>
          <cell r="H128">
            <v>-29.331</v>
          </cell>
          <cell r="I128">
            <v>33.246499999999997</v>
          </cell>
          <cell r="J128">
            <v>-25</v>
          </cell>
          <cell r="K128">
            <v>14.2299110573287</v>
          </cell>
          <cell r="L128">
            <v>-2.6588010000000002E-2</v>
          </cell>
          <cell r="M128">
            <v>-29.363962027459944</v>
          </cell>
          <cell r="R128">
            <v>-29.501853716663359</v>
          </cell>
          <cell r="U128">
            <v>47.600703429319367</v>
          </cell>
          <cell r="W128">
            <v>0.98841485104135596</v>
          </cell>
          <cell r="X128">
            <v>47.049242189554462</v>
          </cell>
          <cell r="Y128">
            <v>1356</v>
          </cell>
        </row>
        <row r="129">
          <cell r="C129" t="str">
            <v>M.Larix.R.6.0.5_1_A</v>
          </cell>
          <cell r="D129" t="str">
            <v>M.Larix.R.6.0.5_1_A</v>
          </cell>
          <cell r="E129">
            <v>284467</v>
          </cell>
          <cell r="F129">
            <v>0.39200000000000002</v>
          </cell>
          <cell r="G129">
            <v>29.863</v>
          </cell>
          <cell r="H129">
            <v>-29.138999999999999</v>
          </cell>
          <cell r="I129">
            <v>33.246499999999997</v>
          </cell>
          <cell r="J129">
            <v>-25</v>
          </cell>
          <cell r="K129">
            <v>11.531094133293958</v>
          </cell>
          <cell r="L129">
            <v>-2.6743860000000001E-2</v>
          </cell>
          <cell r="M129">
            <v>-29.171851241199906</v>
          </cell>
          <cell r="R129">
            <v>-29.309742930403321</v>
          </cell>
          <cell r="U129">
            <v>46.265557474489796</v>
          </cell>
          <cell r="W129">
            <v>0.98841485104135596</v>
          </cell>
          <cell r="X129">
            <v>45.729564099493125</v>
          </cell>
          <cell r="Y129">
            <v>1351</v>
          </cell>
        </row>
        <row r="130">
          <cell r="C130" t="str">
            <v>H.Larix.R.4.1_2_A</v>
          </cell>
          <cell r="D130" t="str">
            <v>H.Larix.R.4.1_2_A</v>
          </cell>
          <cell r="E130">
            <v>284468</v>
          </cell>
          <cell r="F130">
            <v>0.60899999999999999</v>
          </cell>
          <cell r="G130">
            <v>49.686999999999998</v>
          </cell>
          <cell r="H130">
            <v>-29.141999999999999</v>
          </cell>
          <cell r="I130">
            <v>33.246499999999997</v>
          </cell>
          <cell r="J130">
            <v>-25</v>
          </cell>
          <cell r="K130">
            <v>-37.518083634925937</v>
          </cell>
          <cell r="L130">
            <v>-2.4936000000000001E-4</v>
          </cell>
          <cell r="M130">
            <v>-29.145920532169288</v>
          </cell>
          <cell r="R130">
            <v>-29.283812221372703</v>
          </cell>
          <cell r="U130">
            <v>49.549116535303781</v>
          </cell>
          <cell r="W130">
            <v>0.98841485104135596</v>
          </cell>
          <cell r="X130">
            <v>48.975082639473072</v>
          </cell>
          <cell r="Y130">
            <v>2201</v>
          </cell>
        </row>
        <row r="131">
          <cell r="C131" t="str">
            <v>M.Larix.R.6.1_2_A</v>
          </cell>
          <cell r="D131" t="str">
            <v>M.Larix.R.6.1_2_A</v>
          </cell>
          <cell r="E131">
            <v>284469</v>
          </cell>
          <cell r="F131">
            <v>0.45600000000000002</v>
          </cell>
          <cell r="G131">
            <v>37.524999999999999</v>
          </cell>
          <cell r="H131">
            <v>-29.329000000000001</v>
          </cell>
          <cell r="I131">
            <v>33.246499999999997</v>
          </cell>
          <cell r="J131">
            <v>-25</v>
          </cell>
          <cell r="K131">
            <v>-62.967915157181267</v>
          </cell>
          <cell r="L131">
            <v>-1.6395420000000001E-2</v>
          </cell>
          <cell r="M131">
            <v>-29.350477354846991</v>
          </cell>
          <cell r="R131">
            <v>-29.488369044050405</v>
          </cell>
          <cell r="U131">
            <v>49.976552083333331</v>
          </cell>
          <cell r="W131">
            <v>0.98841485104135596</v>
          </cell>
          <cell r="X131">
            <v>49.39756628300848</v>
          </cell>
          <cell r="Y131">
            <v>1683</v>
          </cell>
        </row>
        <row r="132">
          <cell r="C132" t="str">
            <v>M.Larix.R.9.0.5_1_A</v>
          </cell>
          <cell r="D132" t="str">
            <v>M.Larix.R.9.0.5_1_A</v>
          </cell>
          <cell r="E132">
            <v>284470</v>
          </cell>
          <cell r="F132">
            <v>0.436</v>
          </cell>
          <cell r="G132">
            <v>34.231000000000002</v>
          </cell>
          <cell r="H132">
            <v>-28.998999999999999</v>
          </cell>
          <cell r="I132">
            <v>33.246499999999997</v>
          </cell>
          <cell r="J132">
            <v>-25</v>
          </cell>
          <cell r="K132">
            <v>-164.04496597257429</v>
          </cell>
          <cell r="L132">
            <v>-2.0821559999999999E-2</v>
          </cell>
          <cell r="M132">
            <v>-29.024968428692773</v>
          </cell>
          <cell r="R132">
            <v>-29.162860117896187</v>
          </cell>
          <cell r="U132">
            <v>47.680799564220187</v>
          </cell>
          <cell r="W132">
            <v>0.98841485104135596</v>
          </cell>
          <cell r="X132">
            <v>47.128410398801449</v>
          </cell>
          <cell r="Y132">
            <v>1541</v>
          </cell>
        </row>
        <row r="133">
          <cell r="C133" t="str">
            <v>succC6_1.5_3_A</v>
          </cell>
          <cell r="D133" t="str">
            <v>succC6_1.5_3</v>
          </cell>
          <cell r="E133">
            <v>284471</v>
          </cell>
          <cell r="F133">
            <v>0.36399999999999999</v>
          </cell>
          <cell r="I133" t="str">
            <v>sample not fall in the device</v>
          </cell>
        </row>
        <row r="134">
          <cell r="C134" t="str">
            <v>H.Mugo.R.1.0.5_A</v>
          </cell>
          <cell r="D134" t="str">
            <v>H.Mugo.R.1.0.5</v>
          </cell>
          <cell r="E134">
            <v>284472</v>
          </cell>
          <cell r="F134">
            <v>0.40699999999999997</v>
          </cell>
          <cell r="G134">
            <v>53.722999999999999</v>
          </cell>
          <cell r="H134">
            <v>-19.648</v>
          </cell>
          <cell r="I134">
            <v>33.246499999999997</v>
          </cell>
          <cell r="J134">
            <v>-25</v>
          </cell>
          <cell r="K134">
            <v>-10.958269430810937</v>
          </cell>
          <cell r="L134">
            <v>4.3638000000000001E-3</v>
          </cell>
          <cell r="M134">
            <v>-19.639249233029677</v>
          </cell>
          <cell r="O134" t="str">
            <v>Mix two samples</v>
          </cell>
          <cell r="R134" t="str">
            <v>Mix</v>
          </cell>
          <cell r="U134">
            <v>80.163427837837844</v>
          </cell>
          <cell r="W134">
            <v>0.98841485104135596</v>
          </cell>
          <cell r="X134">
            <v>79.234722585300986</v>
          </cell>
          <cell r="Y134">
            <v>2349</v>
          </cell>
        </row>
        <row r="135">
          <cell r="C135" t="str">
            <v>L.Larix.R.15.0.5_1_A</v>
          </cell>
          <cell r="D135" t="str">
            <v>L.Larix.R.15.0.5_1_A</v>
          </cell>
          <cell r="E135">
            <v>284473</v>
          </cell>
          <cell r="F135">
            <v>0.56799999999999995</v>
          </cell>
          <cell r="G135">
            <v>44.53</v>
          </cell>
          <cell r="H135">
            <v>-29.155999999999999</v>
          </cell>
          <cell r="I135">
            <v>33.246499999999997</v>
          </cell>
          <cell r="J135">
            <v>-25</v>
          </cell>
          <cell r="K135">
            <v>-41.401531439712841</v>
          </cell>
          <cell r="L135">
            <v>-8.1977100000000004E-3</v>
          </cell>
          <cell r="M135">
            <v>-29.168308306592184</v>
          </cell>
          <cell r="R135">
            <v>-29.306199995795598</v>
          </cell>
          <cell r="U135">
            <v>47.611820950704235</v>
          </cell>
          <cell r="W135">
            <v>0.98841485104135596</v>
          </cell>
          <cell r="X135">
            <v>47.06023091279804</v>
          </cell>
          <cell r="Y135">
            <v>1946</v>
          </cell>
        </row>
        <row r="136">
          <cell r="C136" t="str">
            <v>D.Larix.R.16.0.5_1_A</v>
          </cell>
          <cell r="D136" t="str">
            <v>D.Larix.R.16.0.5_1_A</v>
          </cell>
          <cell r="E136">
            <v>284474</v>
          </cell>
          <cell r="F136">
            <v>0.41</v>
          </cell>
          <cell r="G136">
            <v>33.749000000000002</v>
          </cell>
          <cell r="H136">
            <v>-29.030999999999999</v>
          </cell>
          <cell r="I136">
            <v>33.246499999999997</v>
          </cell>
          <cell r="J136">
            <v>-25</v>
          </cell>
          <cell r="K136">
            <v>-295.73078407959946</v>
          </cell>
          <cell r="L136">
            <v>-2.2193040000000001E-2</v>
          </cell>
          <cell r="M136">
            <v>-29.058455285957571</v>
          </cell>
          <cell r="R136">
            <v>-29.196346975160985</v>
          </cell>
          <cell r="U136">
            <v>49.990500463414641</v>
          </cell>
          <cell r="V136">
            <v>52.396897345418786</v>
          </cell>
          <cell r="W136">
            <v>0.98841485104135596</v>
          </cell>
          <cell r="X136">
            <v>49.41135306902882</v>
          </cell>
          <cell r="Y136">
            <v>1497</v>
          </cell>
        </row>
        <row r="137">
          <cell r="C137" t="str">
            <v>caf-j3 (49,44%C)_A</v>
          </cell>
          <cell r="D137" t="str">
            <v>caf-j3 (49,44%C)</v>
          </cell>
          <cell r="E137">
            <v>284475</v>
          </cell>
          <cell r="F137">
            <v>0.41099999999999998</v>
          </cell>
          <cell r="G137">
            <v>34.579000000000001</v>
          </cell>
          <cell r="H137">
            <v>-40.155999999999999</v>
          </cell>
          <cell r="I137">
            <v>33.246499999999997</v>
          </cell>
          <cell r="J137">
            <v>-25</v>
          </cell>
          <cell r="K137">
            <v>-418.3053088180103</v>
          </cell>
          <cell r="L137">
            <v>-2.1039749999999999E-2</v>
          </cell>
          <cell r="M137">
            <v>-40.196349551650499</v>
          </cell>
          <cell r="R137">
            <v>-40.334241240853913</v>
          </cell>
          <cell r="S137">
            <v>-40.46</v>
          </cell>
          <cell r="U137">
            <v>51.095310194647212</v>
          </cell>
          <cell r="W137">
            <v>0.98841485104135596</v>
          </cell>
          <cell r="X137">
            <v>50.503363414954102</v>
          </cell>
          <cell r="Y137">
            <v>1534</v>
          </cell>
        </row>
        <row r="138">
          <cell r="C138" t="str">
            <v>ali-j3_A</v>
          </cell>
          <cell r="D138" t="str">
            <v>ali-j3</v>
          </cell>
          <cell r="E138">
            <v>284476</v>
          </cell>
          <cell r="F138">
            <v>0.30499999999999999</v>
          </cell>
          <cell r="G138">
            <v>36.741</v>
          </cell>
          <cell r="H138">
            <v>-29.943000000000001</v>
          </cell>
          <cell r="I138">
            <v>33.246499999999997</v>
          </cell>
          <cell r="J138">
            <v>-25</v>
          </cell>
          <cell r="K138">
            <v>-76.97045729002717</v>
          </cell>
          <cell r="L138">
            <v>-1.8546150000000001E-2</v>
          </cell>
          <cell r="M138">
            <v>-29.967472847005205</v>
          </cell>
          <cell r="N138" t="str">
            <v>*</v>
          </cell>
          <cell r="O138">
            <v>-29.922108310796585</v>
          </cell>
          <cell r="P138">
            <v>-30.06</v>
          </cell>
          <cell r="Q138">
            <v>-0.1378916892034141</v>
          </cell>
          <cell r="R138">
            <v>-30.105364536208619</v>
          </cell>
          <cell r="S138">
            <v>-30.060000000000002</v>
          </cell>
          <cell r="T138">
            <v>8.2835506638906223E-2</v>
          </cell>
          <cell r="U138">
            <v>73.157956426229504</v>
          </cell>
          <cell r="V138">
            <v>71.923038445047837</v>
          </cell>
          <cell r="W138">
            <v>0.98841485104135596</v>
          </cell>
          <cell r="X138">
            <v>72.310410603521646</v>
          </cell>
          <cell r="Y138">
            <v>1614</v>
          </cell>
        </row>
        <row r="139">
          <cell r="C139" t="str">
            <v>ali-j3_A</v>
          </cell>
          <cell r="D139" t="str">
            <v>ali-j3</v>
          </cell>
          <cell r="E139">
            <v>284391</v>
          </cell>
          <cell r="F139">
            <v>0.20799999999999999</v>
          </cell>
          <cell r="G139">
            <v>27.032</v>
          </cell>
          <cell r="H139">
            <v>-29.725000000000001</v>
          </cell>
          <cell r="I139">
            <v>45.222000000000001</v>
          </cell>
          <cell r="J139">
            <v>-25</v>
          </cell>
          <cell r="K139">
            <v>-17.978218801539303</v>
          </cell>
          <cell r="L139">
            <v>0</v>
          </cell>
          <cell r="M139">
            <v>-29.731616421305318</v>
          </cell>
          <cell r="N139" t="str">
            <v>*</v>
          </cell>
          <cell r="R139">
            <v>-29.917123602961386</v>
          </cell>
          <cell r="U139">
            <v>71.73876923076925</v>
          </cell>
          <cell r="V139" t="str">
            <v>*</v>
          </cell>
          <cell r="W139">
            <v>1.038338748076606</v>
          </cell>
          <cell r="X139">
            <v>74.489143831633484</v>
          </cell>
          <cell r="Y139">
            <v>1308</v>
          </cell>
        </row>
        <row r="140">
          <cell r="C140" t="str">
            <v>bl (blank)_A</v>
          </cell>
          <cell r="D140" t="str">
            <v>bl (blank)</v>
          </cell>
          <cell r="E140">
            <v>284392</v>
          </cell>
          <cell r="F140">
            <v>0</v>
          </cell>
          <cell r="G140">
            <v>0.04</v>
          </cell>
          <cell r="H140">
            <v>-25.86</v>
          </cell>
          <cell r="I140">
            <v>45.222000000000001</v>
          </cell>
          <cell r="J140">
            <v>-25</v>
          </cell>
          <cell r="U140">
            <v>0</v>
          </cell>
          <cell r="W140">
            <v>1.038338748076606</v>
          </cell>
          <cell r="X140">
            <v>0</v>
          </cell>
          <cell r="Y140">
            <v>3</v>
          </cell>
        </row>
        <row r="141">
          <cell r="C141" t="str">
            <v>ali-j3_A</v>
          </cell>
          <cell r="D141" t="str">
            <v>ali-j3</v>
          </cell>
          <cell r="E141">
            <v>284393</v>
          </cell>
          <cell r="F141">
            <v>0.245</v>
          </cell>
          <cell r="G141">
            <v>30.312999999999999</v>
          </cell>
          <cell r="H141">
            <v>-29.827000000000002</v>
          </cell>
          <cell r="I141">
            <v>45.222000000000001</v>
          </cell>
          <cell r="J141">
            <v>-25</v>
          </cell>
          <cell r="K141">
            <v>-15.185736736199607</v>
          </cell>
          <cell r="L141">
            <v>4.7066700000000005E-3</v>
          </cell>
          <cell r="M141">
            <v>-29.828320064753196</v>
          </cell>
          <cell r="N141" t="str">
            <v>*</v>
          </cell>
          <cell r="R141">
            <v>-30.013827246409264</v>
          </cell>
          <cell r="U141">
            <v>68.297044897959196</v>
          </cell>
          <cell r="V141" t="str">
            <v>*</v>
          </cell>
          <cell r="W141">
            <v>1.038338748076606</v>
          </cell>
          <cell r="X141">
            <v>70.915468096678708</v>
          </cell>
          <cell r="Y141">
            <v>1459</v>
          </cell>
        </row>
        <row r="142">
          <cell r="C142" t="str">
            <v>ali-j3 [Ref] (71,09%C)_A</v>
          </cell>
          <cell r="D142" t="str">
            <v>ali-j3 [Ref] (71,09%C)</v>
          </cell>
          <cell r="E142">
            <v>284394</v>
          </cell>
          <cell r="F142">
            <v>0.24399999999999999</v>
          </cell>
          <cell r="G142">
            <v>29.917000000000002</v>
          </cell>
          <cell r="H142">
            <v>-29.872</v>
          </cell>
          <cell r="I142">
            <v>45.222000000000001</v>
          </cell>
          <cell r="J142">
            <v>-25</v>
          </cell>
          <cell r="K142">
            <v>-15.476600849395615</v>
          </cell>
          <cell r="L142">
            <v>4.2079500000000002E-3</v>
          </cell>
          <cell r="M142">
            <v>-29.873955588515088</v>
          </cell>
          <cell r="N142" t="str">
            <v>*</v>
          </cell>
          <cell r="R142">
            <v>-30.059462770171155</v>
          </cell>
          <cell r="U142">
            <v>71.089658196721317</v>
          </cell>
          <cell r="V142" t="str">
            <v>ref.</v>
          </cell>
          <cell r="W142">
            <v>1.038338748076606</v>
          </cell>
          <cell r="Y142">
            <v>1443</v>
          </cell>
        </row>
        <row r="143">
          <cell r="C143" t="str">
            <v>std3.2019_20_A</v>
          </cell>
          <cell r="D143" t="str">
            <v>std3.2019_20</v>
          </cell>
          <cell r="E143">
            <v>284395</v>
          </cell>
          <cell r="F143">
            <v>0.36299999999999999</v>
          </cell>
          <cell r="G143">
            <v>28.16</v>
          </cell>
          <cell r="H143">
            <v>-28.972000000000001</v>
          </cell>
          <cell r="I143">
            <v>45.222000000000001</v>
          </cell>
          <cell r="J143">
            <v>-25</v>
          </cell>
          <cell r="K143">
            <v>-18.444407455163514</v>
          </cell>
          <cell r="L143">
            <v>1.46499E-3</v>
          </cell>
          <cell r="M143">
            <v>-28.975873909517109</v>
          </cell>
          <cell r="R143">
            <v>-29.161381091173176</v>
          </cell>
          <cell r="U143">
            <v>44.978424242424239</v>
          </cell>
          <cell r="W143">
            <v>1.038338748076606</v>
          </cell>
          <cell r="X143">
            <v>46.702840718337249</v>
          </cell>
          <cell r="Y143">
            <v>1355</v>
          </cell>
        </row>
        <row r="144">
          <cell r="C144" t="str">
            <v>H.Mugo.L.3_A</v>
          </cell>
          <cell r="D144" t="str">
            <v>H.Mugo.L.3</v>
          </cell>
          <cell r="E144">
            <v>284396</v>
          </cell>
          <cell r="F144">
            <v>0.371</v>
          </cell>
          <cell r="G144">
            <v>28.068000000000001</v>
          </cell>
          <cell r="H144">
            <v>-28.835999999999999</v>
          </cell>
          <cell r="I144">
            <v>45.222000000000001</v>
          </cell>
          <cell r="J144">
            <v>-25</v>
          </cell>
          <cell r="K144">
            <v>-18.72339699195523</v>
          </cell>
          <cell r="L144">
            <v>1.27797E-3</v>
          </cell>
          <cell r="M144">
            <v>-28.839895050527854</v>
          </cell>
          <cell r="R144">
            <v>-29.025402232183922</v>
          </cell>
          <cell r="U144">
            <v>43.864761185983831</v>
          </cell>
          <cell r="W144">
            <v>1.038338748076606</v>
          </cell>
          <cell r="X144">
            <v>45.546481214533749</v>
          </cell>
          <cell r="Y144">
            <v>1349</v>
          </cell>
        </row>
        <row r="145">
          <cell r="C145" t="str">
            <v>H.Mugo.L.4_A</v>
          </cell>
          <cell r="D145" t="str">
            <v>H.Mugo.L.4</v>
          </cell>
          <cell r="E145">
            <v>284397</v>
          </cell>
          <cell r="F145">
            <v>0.64700000000000002</v>
          </cell>
          <cell r="G145">
            <v>50.219000000000001</v>
          </cell>
          <cell r="H145">
            <v>-28.312999999999999</v>
          </cell>
          <cell r="I145">
            <v>45.222000000000001</v>
          </cell>
          <cell r="J145">
            <v>-25</v>
          </cell>
          <cell r="K145">
            <v>-58.295086451871136</v>
          </cell>
          <cell r="L145">
            <v>3.2946690000000001E-2</v>
          </cell>
          <cell r="M145">
            <v>-28.282548894003572</v>
          </cell>
          <cell r="R145">
            <v>-28.468056075659639</v>
          </cell>
          <cell r="U145">
            <v>45.003054404945907</v>
          </cell>
          <cell r="W145">
            <v>1.038338748076606</v>
          </cell>
          <cell r="X145">
            <v>46.728415170454923</v>
          </cell>
          <cell r="Y145">
            <v>2365</v>
          </cell>
        </row>
        <row r="146">
          <cell r="C146" t="str">
            <v>H.Mugo.L.5_A</v>
          </cell>
          <cell r="D146" t="str">
            <v>H.Mugo.L.5</v>
          </cell>
          <cell r="E146">
            <v>284398</v>
          </cell>
          <cell r="F146">
            <v>0.52900000000000003</v>
          </cell>
          <cell r="G146">
            <v>40.268999999999998</v>
          </cell>
          <cell r="H146">
            <v>-28.175000000000001</v>
          </cell>
          <cell r="I146">
            <v>45.222000000000001</v>
          </cell>
          <cell r="J146">
            <v>-25</v>
          </cell>
          <cell r="K146">
            <v>0.81346153846152192</v>
          </cell>
          <cell r="L146">
            <v>1.8764340000000001E-2</v>
          </cell>
          <cell r="M146">
            <v>-28.15921879249418</v>
          </cell>
          <cell r="R146">
            <v>-28.344725974150247</v>
          </cell>
          <cell r="U146">
            <v>44.136041965973526</v>
          </cell>
          <cell r="W146">
            <v>1.038338748076606</v>
          </cell>
          <cell r="X146">
            <v>45.828162560005495</v>
          </cell>
          <cell r="Y146">
            <v>1910</v>
          </cell>
        </row>
        <row r="147">
          <cell r="C147" t="str">
            <v>M.Mugo.L.6_A</v>
          </cell>
          <cell r="D147" t="str">
            <v>M.Mugo.L.6</v>
          </cell>
          <cell r="E147">
            <v>284399</v>
          </cell>
          <cell r="F147">
            <v>0.53500000000000003</v>
          </cell>
          <cell r="G147">
            <v>40.753</v>
          </cell>
          <cell r="H147">
            <v>-28.138999999999999</v>
          </cell>
          <cell r="I147">
            <v>45.222000000000001</v>
          </cell>
          <cell r="J147">
            <v>-25</v>
          </cell>
          <cell r="K147">
            <v>3.6246737525173662</v>
          </cell>
          <cell r="L147">
            <v>1.804743E-2</v>
          </cell>
          <cell r="M147">
            <v>-28.123866818241446</v>
          </cell>
          <cell r="R147">
            <v>-28.309373999897513</v>
          </cell>
          <cell r="U147">
            <v>44.165587663551399</v>
          </cell>
          <cell r="W147">
            <v>1.038338748076606</v>
          </cell>
          <cell r="X147">
            <v>45.858841002639551</v>
          </cell>
          <cell r="Y147">
            <v>1887</v>
          </cell>
        </row>
        <row r="148">
          <cell r="C148" t="str">
            <v>M.Mugo.L.7_A</v>
          </cell>
          <cell r="D148" t="str">
            <v>M.Mugo.L.7</v>
          </cell>
          <cell r="E148">
            <v>284400</v>
          </cell>
          <cell r="F148">
            <v>0.63700000000000001</v>
          </cell>
          <cell r="G148">
            <v>48.484999999999999</v>
          </cell>
          <cell r="H148">
            <v>-29.649000000000001</v>
          </cell>
          <cell r="I148">
            <v>45.222000000000001</v>
          </cell>
          <cell r="J148">
            <v>-25</v>
          </cell>
          <cell r="K148">
            <v>-94.079609255286599</v>
          </cell>
          <cell r="L148">
            <v>3.05466E-2</v>
          </cell>
          <cell r="M148">
            <v>-29.62208069321818</v>
          </cell>
          <cell r="R148">
            <v>-29.807587874874248</v>
          </cell>
          <cell r="U148">
            <v>44.131244897959185</v>
          </cell>
          <cell r="W148">
            <v>1.038338748076606</v>
          </cell>
          <cell r="X148">
            <v>45.823181578409041</v>
          </cell>
          <cell r="Y148">
            <v>2288</v>
          </cell>
        </row>
        <row r="149">
          <cell r="C149" t="str">
            <v>M.Mugo.L.8_A</v>
          </cell>
          <cell r="D149" t="str">
            <v>M.Mugo.L.8</v>
          </cell>
          <cell r="E149">
            <v>284401</v>
          </cell>
          <cell r="F149">
            <v>0.66</v>
          </cell>
          <cell r="G149">
            <v>47.561</v>
          </cell>
          <cell r="H149">
            <v>-30.823</v>
          </cell>
          <cell r="I149">
            <v>45.222000000000001</v>
          </cell>
          <cell r="J149">
            <v>-25</v>
          </cell>
          <cell r="K149">
            <v>-143.40431936725102</v>
          </cell>
          <cell r="L149">
            <v>2.970501E-2</v>
          </cell>
          <cell r="M149">
            <v>-30.797926609924581</v>
          </cell>
          <cell r="R149">
            <v>-30.983433791580648</v>
          </cell>
          <cell r="U149">
            <v>41.781617878787877</v>
          </cell>
          <cell r="W149">
            <v>1.038338748076606</v>
          </cell>
          <cell r="X149">
            <v>43.383472800875744</v>
          </cell>
          <cell r="Y149">
            <v>2261</v>
          </cell>
        </row>
        <row r="150">
          <cell r="C150" t="str">
            <v>ali-j3_A</v>
          </cell>
          <cell r="D150" t="str">
            <v>ali-j3</v>
          </cell>
          <cell r="E150">
            <v>284402</v>
          </cell>
          <cell r="F150">
            <v>0.25</v>
          </cell>
          <cell r="G150">
            <v>29.56</v>
          </cell>
          <cell r="H150">
            <v>-29.835999999999999</v>
          </cell>
          <cell r="I150">
            <v>45.222000000000001</v>
          </cell>
          <cell r="J150">
            <v>-25</v>
          </cell>
          <cell r="K150">
            <v>-15.872675264972544</v>
          </cell>
          <cell r="L150">
            <v>3.9585900000000005E-3</v>
          </cell>
          <cell r="M150">
            <v>-29.838233387562646</v>
          </cell>
          <cell r="N150" t="str">
            <v>*</v>
          </cell>
          <cell r="R150">
            <v>-30.023740569218713</v>
          </cell>
          <cell r="U150">
            <v>68.555551999999992</v>
          </cell>
          <cell r="V150" t="str">
            <v>*</v>
          </cell>
          <cell r="W150">
            <v>1.038338748076606</v>
          </cell>
          <cell r="X150">
            <v>71.183886037380645</v>
          </cell>
          <cell r="Y150">
            <v>1435</v>
          </cell>
        </row>
        <row r="151">
          <cell r="C151" t="str">
            <v>bl_A</v>
          </cell>
          <cell r="D151" t="str">
            <v>bl</v>
          </cell>
          <cell r="E151">
            <v>284403</v>
          </cell>
          <cell r="F151">
            <v>0</v>
          </cell>
          <cell r="G151">
            <v>0.03</v>
          </cell>
          <cell r="H151">
            <v>-34.808</v>
          </cell>
          <cell r="I151">
            <v>45.222000000000001</v>
          </cell>
          <cell r="J151">
            <v>-25</v>
          </cell>
          <cell r="U151">
            <v>0</v>
          </cell>
          <cell r="W151">
            <v>1.038338748076606</v>
          </cell>
          <cell r="X151">
            <v>0</v>
          </cell>
          <cell r="Y151">
            <v>2</v>
          </cell>
        </row>
        <row r="152">
          <cell r="C152" t="str">
            <v>bl_A</v>
          </cell>
          <cell r="D152" t="str">
            <v>bl</v>
          </cell>
          <cell r="E152">
            <v>284404</v>
          </cell>
          <cell r="F152">
            <v>0</v>
          </cell>
          <cell r="G152">
            <v>3.7999999999999999E-2</v>
          </cell>
          <cell r="H152">
            <v>-41.476999999999997</v>
          </cell>
          <cell r="I152">
            <v>45.222000000000001</v>
          </cell>
          <cell r="J152">
            <v>-25</v>
          </cell>
          <cell r="U152">
            <v>0</v>
          </cell>
          <cell r="W152">
            <v>1.038338748076606</v>
          </cell>
          <cell r="X152">
            <v>0</v>
          </cell>
          <cell r="Y152">
            <v>3</v>
          </cell>
        </row>
        <row r="153">
          <cell r="C153" t="str">
            <v>ali-j3_A</v>
          </cell>
          <cell r="D153" t="str">
            <v>ali-j3</v>
          </cell>
          <cell r="E153">
            <v>284405</v>
          </cell>
          <cell r="F153">
            <v>0.23</v>
          </cell>
          <cell r="G153">
            <v>27.047999999999998</v>
          </cell>
          <cell r="H153">
            <v>-29.805</v>
          </cell>
          <cell r="I153">
            <v>45.222000000000001</v>
          </cell>
          <cell r="J153">
            <v>-25</v>
          </cell>
          <cell r="K153">
            <v>-17.848814790359853</v>
          </cell>
          <cell r="L153">
            <v>6.2340000000000003E-5</v>
          </cell>
          <cell r="M153">
            <v>-29.811662119648577</v>
          </cell>
          <cell r="N153" t="str">
            <v>*</v>
          </cell>
          <cell r="R153">
            <v>-29.997169301304645</v>
          </cell>
          <cell r="U153">
            <v>68.184479999999994</v>
          </cell>
          <cell r="V153" t="str">
            <v>*</v>
          </cell>
          <cell r="W153">
            <v>1.038338748076606</v>
          </cell>
          <cell r="X153">
            <v>70.798587601454372</v>
          </cell>
          <cell r="Y153">
            <v>1310</v>
          </cell>
        </row>
        <row r="154">
          <cell r="C154" t="str">
            <v>ali-j3_A</v>
          </cell>
          <cell r="D154" t="str">
            <v>ali-j3</v>
          </cell>
          <cell r="E154">
            <v>284406</v>
          </cell>
          <cell r="F154">
            <v>0.246</v>
          </cell>
          <cell r="G154">
            <v>28.867000000000001</v>
          </cell>
          <cell r="H154">
            <v>-30.036000000000001</v>
          </cell>
          <cell r="I154">
            <v>45.222000000000001</v>
          </cell>
          <cell r="J154">
            <v>-25</v>
          </cell>
          <cell r="K154">
            <v>-16.111329134821151</v>
          </cell>
          <cell r="L154">
            <v>2.7741300000000001E-3</v>
          </cell>
          <cell r="M154">
            <v>-30.039828925235664</v>
          </cell>
          <cell r="N154" t="str">
            <v>*</v>
          </cell>
          <cell r="R154">
            <v>-30.225336106891731</v>
          </cell>
          <cell r="U154">
            <v>68.036937398373979</v>
          </cell>
          <cell r="V154" t="str">
            <v>*</v>
          </cell>
          <cell r="W154">
            <v>1.038338748076606</v>
          </cell>
          <cell r="X154">
            <v>70.645388401194054</v>
          </cell>
          <cell r="Y154">
            <v>1397</v>
          </cell>
        </row>
        <row r="155">
          <cell r="C155" t="str">
            <v>M.Mugo.L.9_A</v>
          </cell>
          <cell r="D155" t="str">
            <v>M.Mugo.L.9</v>
          </cell>
          <cell r="E155">
            <v>284407</v>
          </cell>
          <cell r="F155">
            <v>0.55900000000000005</v>
          </cell>
          <cell r="G155">
            <v>42.204000000000001</v>
          </cell>
          <cell r="H155">
            <v>-29.111000000000001</v>
          </cell>
          <cell r="I155">
            <v>45.222000000000001</v>
          </cell>
          <cell r="J155">
            <v>-25</v>
          </cell>
          <cell r="K155">
            <v>32.488616302186919</v>
          </cell>
          <cell r="L155">
            <v>2.2317720000000003E-2</v>
          </cell>
          <cell r="M155">
            <v>-29.092367596675444</v>
          </cell>
          <cell r="R155">
            <v>-29.277874778331512</v>
          </cell>
          <cell r="U155">
            <v>43.774381395348833</v>
          </cell>
          <cell r="W155">
            <v>1.038338748076606</v>
          </cell>
          <cell r="X155">
            <v>45.452636375874377</v>
          </cell>
          <cell r="Y155">
            <v>2024</v>
          </cell>
        </row>
        <row r="156">
          <cell r="C156" t="str">
            <v>M.Mugo.L.10_A</v>
          </cell>
          <cell r="D156" t="str">
            <v>M.Mugo.L.10</v>
          </cell>
          <cell r="E156">
            <v>284408</v>
          </cell>
          <cell r="F156">
            <v>0.64100000000000001</v>
          </cell>
          <cell r="G156">
            <v>49.054000000000002</v>
          </cell>
          <cell r="H156">
            <v>-29.341000000000001</v>
          </cell>
          <cell r="I156">
            <v>45.222000000000001</v>
          </cell>
          <cell r="J156">
            <v>-25</v>
          </cell>
          <cell r="K156">
            <v>-80.569784446764146</v>
          </cell>
          <cell r="L156">
            <v>3.1918080000000001E-2</v>
          </cell>
          <cell r="M156">
            <v>-29.312429584649649</v>
          </cell>
          <cell r="R156">
            <v>-29.497936766305717</v>
          </cell>
          <cell r="U156">
            <v>44.370529173166929</v>
          </cell>
          <cell r="W156">
            <v>1.038338748076606</v>
          </cell>
          <cell r="X156">
            <v>46.071639713162675</v>
          </cell>
          <cell r="Y156">
            <v>2332</v>
          </cell>
        </row>
        <row r="157">
          <cell r="C157" t="str">
            <v>L.Mugo.L.11_A</v>
          </cell>
          <cell r="D157" t="str">
            <v>L.Mugo.L.11</v>
          </cell>
          <cell r="E157">
            <v>284409</v>
          </cell>
          <cell r="F157">
            <v>0.60699999999999998</v>
          </cell>
          <cell r="G157">
            <v>45.188000000000002</v>
          </cell>
          <cell r="H157">
            <v>-29.684000000000001</v>
          </cell>
          <cell r="I157">
            <v>45.222000000000001</v>
          </cell>
          <cell r="J157">
            <v>-25</v>
          </cell>
          <cell r="K157">
            <v>6200.3115294119698</v>
          </cell>
          <cell r="L157">
            <v>2.6120460000000002E-2</v>
          </cell>
          <cell r="M157">
            <v>-29.661801011001238</v>
          </cell>
          <cell r="R157">
            <v>-29.847308192657305</v>
          </cell>
          <cell r="U157">
            <v>43.163101153212523</v>
          </cell>
          <cell r="W157">
            <v>1.038338748076606</v>
          </cell>
          <cell r="X157">
            <v>44.817920414530597</v>
          </cell>
          <cell r="Y157">
            <v>2146</v>
          </cell>
        </row>
        <row r="158">
          <cell r="C158" t="str">
            <v>L.Mugo.L.12_A</v>
          </cell>
          <cell r="D158" t="str">
            <v>L.Mugo.L.12</v>
          </cell>
          <cell r="E158">
            <v>284410</v>
          </cell>
          <cell r="F158">
            <v>0.44800000000000001</v>
          </cell>
          <cell r="G158">
            <v>35.115000000000002</v>
          </cell>
          <cell r="H158">
            <v>-28.300999999999998</v>
          </cell>
          <cell r="I158">
            <v>45.222000000000001</v>
          </cell>
          <cell r="J158">
            <v>-25</v>
          </cell>
          <cell r="K158">
            <v>-13.531254081329765</v>
          </cell>
          <cell r="L158">
            <v>1.1782260000000001E-2</v>
          </cell>
          <cell r="M158">
            <v>-28.292774973758675</v>
          </cell>
          <cell r="R158">
            <v>-28.478282155414743</v>
          </cell>
          <cell r="U158">
            <v>45.445707589285711</v>
          </cell>
          <cell r="W158">
            <v>1.038338748076606</v>
          </cell>
          <cell r="X158">
            <v>47.188039123714432</v>
          </cell>
          <cell r="Y158">
            <v>1686</v>
          </cell>
        </row>
        <row r="159">
          <cell r="C159" t="str">
            <v>L.Mugo.L.13_A</v>
          </cell>
          <cell r="D159" t="str">
            <v>L.Mugo.L.13</v>
          </cell>
          <cell r="E159">
            <v>284411</v>
          </cell>
          <cell r="F159">
            <v>0.36399999999999999</v>
          </cell>
          <cell r="G159">
            <v>25.277000000000001</v>
          </cell>
          <cell r="H159">
            <v>-28.356000000000002</v>
          </cell>
          <cell r="I159">
            <v>45.222000000000001</v>
          </cell>
          <cell r="J159">
            <v>-25</v>
          </cell>
          <cell r="K159">
            <v>-20.746823163700171</v>
          </cell>
          <cell r="L159">
            <v>-2.8053000000000002E-3</v>
          </cell>
          <cell r="M159">
            <v>-28.363831481495449</v>
          </cell>
          <cell r="R159">
            <v>-28.549338663151516</v>
          </cell>
          <cell r="U159">
            <v>40.262650000000001</v>
          </cell>
          <cell r="W159">
            <v>1.038338748076606</v>
          </cell>
          <cell r="X159">
            <v>41.806269595246562</v>
          </cell>
          <cell r="Y159">
            <v>1218</v>
          </cell>
        </row>
        <row r="160">
          <cell r="C160" t="str">
            <v>L.Mugo.L.14_A</v>
          </cell>
          <cell r="D160" t="str">
            <v>L.Mugo.L.14</v>
          </cell>
          <cell r="E160">
            <v>284412</v>
          </cell>
          <cell r="F160">
            <v>0.59899999999999998</v>
          </cell>
          <cell r="G160">
            <v>45.103999999999999</v>
          </cell>
          <cell r="H160">
            <v>-29.721</v>
          </cell>
          <cell r="I160">
            <v>45.222000000000001</v>
          </cell>
          <cell r="J160">
            <v>-25</v>
          </cell>
          <cell r="K160">
            <v>1779.5422372881033</v>
          </cell>
          <cell r="L160">
            <v>2.5839930000000001E-2</v>
          </cell>
          <cell r="M160">
            <v>-29.699119884672633</v>
          </cell>
          <cell r="R160">
            <v>-29.884627066328701</v>
          </cell>
          <cell r="U160">
            <v>43.658262437395663</v>
          </cell>
          <cell r="W160">
            <v>1.038338748076606</v>
          </cell>
          <cell r="X160">
            <v>45.332065562445322</v>
          </cell>
          <cell r="Y160">
            <v>2137</v>
          </cell>
        </row>
        <row r="161">
          <cell r="C161" t="str">
            <v>L.Mugo.L.15_A</v>
          </cell>
          <cell r="D161" t="str">
            <v>L.Mugo.L.15</v>
          </cell>
          <cell r="E161">
            <v>284413</v>
          </cell>
          <cell r="F161">
            <v>0.60699999999999998</v>
          </cell>
          <cell r="G161">
            <v>44.65</v>
          </cell>
          <cell r="H161">
            <v>-26.977</v>
          </cell>
          <cell r="I161">
            <v>45.222000000000001</v>
          </cell>
          <cell r="J161">
            <v>-25</v>
          </cell>
          <cell r="K161">
            <v>129.32351398601347</v>
          </cell>
          <cell r="L161">
            <v>2.537238E-2</v>
          </cell>
          <cell r="M161">
            <v>-26.953302735775505</v>
          </cell>
          <cell r="R161">
            <v>-27.138809917431573</v>
          </cell>
          <cell r="U161">
            <v>42.649209225700162</v>
          </cell>
          <cell r="W161">
            <v>1.038338748076606</v>
          </cell>
          <cell r="X161">
            <v>44.284326513870738</v>
          </cell>
          <cell r="Y161">
            <v>2122</v>
          </cell>
        </row>
        <row r="162">
          <cell r="C162" t="str">
            <v>std2.2019_14_A</v>
          </cell>
          <cell r="D162" t="str">
            <v>std2.2019_14</v>
          </cell>
          <cell r="E162">
            <v>284414</v>
          </cell>
          <cell r="F162">
            <v>0.4</v>
          </cell>
          <cell r="G162">
            <v>26.731999999999999</v>
          </cell>
          <cell r="H162">
            <v>-27.742000000000001</v>
          </cell>
          <cell r="I162">
            <v>45.222000000000001</v>
          </cell>
          <cell r="J162">
            <v>-25</v>
          </cell>
          <cell r="K162">
            <v>-21.035741265548939</v>
          </cell>
          <cell r="L162">
            <v>-2.1819E-4</v>
          </cell>
          <cell r="M162">
            <v>-27.746100966033744</v>
          </cell>
          <cell r="R162">
            <v>-27.931608147689811</v>
          </cell>
          <cell r="U162">
            <v>38.748033999999997</v>
          </cell>
          <cell r="W162">
            <v>1.038338748076606</v>
          </cell>
          <cell r="X162">
            <v>40.233585113989761</v>
          </cell>
          <cell r="Y162">
            <v>1301</v>
          </cell>
        </row>
        <row r="163">
          <cell r="C163" t="str">
            <v>D.Mugo.L.16_A</v>
          </cell>
          <cell r="D163" t="str">
            <v>D.Mugo.L.16</v>
          </cell>
          <cell r="E163">
            <v>284415</v>
          </cell>
          <cell r="F163">
            <v>0.64800000000000002</v>
          </cell>
          <cell r="G163">
            <v>48.765999999999998</v>
          </cell>
          <cell r="H163">
            <v>-29.29</v>
          </cell>
          <cell r="I163">
            <v>45.222000000000001</v>
          </cell>
          <cell r="J163">
            <v>-25</v>
          </cell>
          <cell r="K163">
            <v>-84.031077878103886</v>
          </cell>
          <cell r="L163">
            <v>3.1388190000000003E-2</v>
          </cell>
          <cell r="M163">
            <v>-29.261939698163317</v>
          </cell>
          <cell r="R163">
            <v>-29.447446879819385</v>
          </cell>
          <cell r="U163">
            <v>43.633529012345676</v>
          </cell>
          <cell r="W163">
            <v>1.038338748076606</v>
          </cell>
          <cell r="X163">
            <v>45.306383888843271</v>
          </cell>
          <cell r="Y163">
            <v>2315</v>
          </cell>
        </row>
        <row r="164">
          <cell r="C164" t="str">
            <v>D.Mugo.L.17_A</v>
          </cell>
          <cell r="D164" t="str">
            <v>D.Mugo.L.17</v>
          </cell>
          <cell r="E164">
            <v>284416</v>
          </cell>
          <cell r="F164">
            <v>0.628</v>
          </cell>
          <cell r="G164">
            <v>47.356999999999999</v>
          </cell>
          <cell r="H164">
            <v>-30.882999999999999</v>
          </cell>
          <cell r="I164">
            <v>45.222000000000001</v>
          </cell>
          <cell r="J164">
            <v>-25</v>
          </cell>
          <cell r="K164">
            <v>-155.49237985948486</v>
          </cell>
          <cell r="L164">
            <v>2.9143950000000002E-2</v>
          </cell>
          <cell r="M164">
            <v>-30.858555567320661</v>
          </cell>
          <cell r="R164">
            <v>-31.044062748976728</v>
          </cell>
          <cell r="U164">
            <v>43.722274840764328</v>
          </cell>
          <cell r="W164">
            <v>1.038338748076606</v>
          </cell>
          <cell r="X164">
            <v>45.398532121220519</v>
          </cell>
          <cell r="Y164">
            <v>2243</v>
          </cell>
        </row>
        <row r="165">
          <cell r="C165" t="str">
            <v>D.Mugo.L.18_A</v>
          </cell>
          <cell r="D165" t="str">
            <v>D.Mugo.L.18</v>
          </cell>
          <cell r="E165">
            <v>284417</v>
          </cell>
          <cell r="F165">
            <v>0.61099999999999999</v>
          </cell>
          <cell r="G165">
            <v>46.444000000000003</v>
          </cell>
          <cell r="H165">
            <v>-30.172000000000001</v>
          </cell>
          <cell r="I165">
            <v>45.222000000000001</v>
          </cell>
          <cell r="J165">
            <v>-25</v>
          </cell>
          <cell r="K165">
            <v>-221.56985924713581</v>
          </cell>
          <cell r="L165">
            <v>2.7803640000000001E-2</v>
          </cell>
          <cell r="M165">
            <v>-30.148409193629991</v>
          </cell>
          <cell r="R165">
            <v>-30.333916375286059</v>
          </cell>
          <cell r="U165">
            <v>44.072391489361706</v>
          </cell>
          <cell r="W165">
            <v>1.038338748076606</v>
          </cell>
          <cell r="X165">
            <v>45.762071803805895</v>
          </cell>
          <cell r="Y165">
            <v>2200</v>
          </cell>
        </row>
        <row r="166">
          <cell r="C166" t="str">
            <v>H.Larix.L.1_A</v>
          </cell>
          <cell r="D166" t="str">
            <v>H.Larix.L.1</v>
          </cell>
          <cell r="E166">
            <v>284418</v>
          </cell>
          <cell r="F166">
            <v>0.46500000000000002</v>
          </cell>
          <cell r="G166">
            <v>31.224</v>
          </cell>
          <cell r="H166">
            <v>-29.225999999999999</v>
          </cell>
          <cell r="I166">
            <v>45.222000000000001</v>
          </cell>
          <cell r="J166">
            <v>-25</v>
          </cell>
          <cell r="K166">
            <v>-15.573465923703386</v>
          </cell>
          <cell r="L166">
            <v>6.0469800000000004E-3</v>
          </cell>
          <cell r="M166">
            <v>-29.225075247138921</v>
          </cell>
          <cell r="R166">
            <v>-29.410582428794989</v>
          </cell>
          <cell r="U166">
            <v>38.932634838709674</v>
          </cell>
          <cell r="W166">
            <v>1.038338748076606</v>
          </cell>
          <cell r="X166">
            <v>40.425263317749454</v>
          </cell>
          <cell r="Y166">
            <v>1502</v>
          </cell>
        </row>
        <row r="167">
          <cell r="C167" t="str">
            <v>H.Larix.L.2_A</v>
          </cell>
          <cell r="D167" t="str">
            <v>H.Larix.L.2</v>
          </cell>
          <cell r="E167">
            <v>284419</v>
          </cell>
          <cell r="F167">
            <v>0.48299999999999998</v>
          </cell>
          <cell r="G167">
            <v>32.61</v>
          </cell>
          <cell r="H167">
            <v>-28.131</v>
          </cell>
          <cell r="I167">
            <v>45.222000000000001</v>
          </cell>
          <cell r="J167">
            <v>-25</v>
          </cell>
          <cell r="K167">
            <v>-16.904383920076114</v>
          </cell>
          <cell r="L167">
            <v>8.1665399999999999E-3</v>
          </cell>
          <cell r="M167">
            <v>-28.126466981837634</v>
          </cell>
          <cell r="R167">
            <v>-28.311974163493701</v>
          </cell>
          <cell r="U167">
            <v>39.145503105590059</v>
          </cell>
          <cell r="W167">
            <v>1.038338748076606</v>
          </cell>
          <cell r="X167">
            <v>40.646292687487275</v>
          </cell>
          <cell r="Y167">
            <v>1570</v>
          </cell>
        </row>
        <row r="168">
          <cell r="C168" t="str">
            <v>H.Larix.L.3_A</v>
          </cell>
          <cell r="D168" t="str">
            <v>H.Larix.L.3</v>
          </cell>
          <cell r="E168">
            <v>284420</v>
          </cell>
          <cell r="F168">
            <v>0.48599999999999999</v>
          </cell>
          <cell r="G168">
            <v>32.078000000000003</v>
          </cell>
          <cell r="H168">
            <v>-28.434000000000001</v>
          </cell>
          <cell r="I168">
            <v>45.222000000000001</v>
          </cell>
          <cell r="J168">
            <v>-25</v>
          </cell>
          <cell r="K168">
            <v>-16.619305234327438</v>
          </cell>
          <cell r="L168">
            <v>7.5431400000000003E-3</v>
          </cell>
          <cell r="M168">
            <v>-28.430508183025449</v>
          </cell>
          <cell r="R168">
            <v>-28.616015364681516</v>
          </cell>
          <cell r="U168">
            <v>38.269186008230456</v>
          </cell>
          <cell r="W168">
            <v>1.038338748076606</v>
          </cell>
          <cell r="X168">
            <v>39.736378689696778</v>
          </cell>
          <cell r="Y168">
            <v>1550</v>
          </cell>
        </row>
        <row r="169">
          <cell r="C169" t="str">
            <v>H.Larix.L.4_A</v>
          </cell>
          <cell r="D169" t="str">
            <v>H.Larix.L.4</v>
          </cell>
          <cell r="E169">
            <v>284421</v>
          </cell>
          <cell r="F169">
            <v>0.47699999999999998</v>
          </cell>
          <cell r="G169">
            <v>31.827000000000002</v>
          </cell>
          <cell r="H169">
            <v>-28.373999999999999</v>
          </cell>
          <cell r="I169">
            <v>45.222000000000001</v>
          </cell>
          <cell r="J169">
            <v>-25</v>
          </cell>
          <cell r="K169">
            <v>-16.983255095184767</v>
          </cell>
          <cell r="L169">
            <v>6.82623E-3</v>
          </cell>
          <cell r="M169">
            <v>-28.371185736328183</v>
          </cell>
          <cell r="R169">
            <v>-28.55669291798425</v>
          </cell>
          <cell r="U169">
            <v>38.686152201257869</v>
          </cell>
          <cell r="W169">
            <v>1.038338748076606</v>
          </cell>
          <cell r="X169">
            <v>40.169330844555127</v>
          </cell>
          <cell r="Y169">
            <v>1527</v>
          </cell>
        </row>
        <row r="170">
          <cell r="C170" t="str">
            <v>ali-j3_A</v>
          </cell>
          <cell r="D170" t="str">
            <v>ali-j3</v>
          </cell>
          <cell r="E170">
            <v>284422</v>
          </cell>
          <cell r="F170">
            <v>0.34200000000000003</v>
          </cell>
          <cell r="G170">
            <v>40.332999999999998</v>
          </cell>
          <cell r="H170">
            <v>-29.963000000000001</v>
          </cell>
          <cell r="I170">
            <v>45.222000000000001</v>
          </cell>
          <cell r="J170">
            <v>-25</v>
          </cell>
          <cell r="K170">
            <v>15.943481079975468</v>
          </cell>
          <cell r="L170">
            <v>1.8608490000000002E-2</v>
          </cell>
          <cell r="M170">
            <v>-29.94904718611031</v>
          </cell>
          <cell r="N170" t="str">
            <v>*</v>
          </cell>
          <cell r="R170">
            <v>-30.134554367766377</v>
          </cell>
          <cell r="U170">
            <v>68.377407602339176</v>
          </cell>
          <cell r="V170" t="str">
            <v>*</v>
          </cell>
          <cell r="W170">
            <v>1.038338748076606</v>
          </cell>
          <cell r="X170">
            <v>70.998911806536654</v>
          </cell>
          <cell r="Y170">
            <v>1905</v>
          </cell>
        </row>
        <row r="171">
          <cell r="C171" t="str">
            <v>H.Larix.L.5_A</v>
          </cell>
          <cell r="D171" t="str">
            <v>H.Larix.L.5</v>
          </cell>
          <cell r="E171">
            <v>284423</v>
          </cell>
          <cell r="F171">
            <v>0.51100000000000001</v>
          </cell>
          <cell r="G171">
            <v>33.811999999999998</v>
          </cell>
          <cell r="H171">
            <v>-29.283999999999999</v>
          </cell>
          <cell r="I171">
            <v>45.222000000000001</v>
          </cell>
          <cell r="J171">
            <v>-25</v>
          </cell>
          <cell r="K171">
            <v>-12.304942331288343</v>
          </cell>
          <cell r="L171">
            <v>9.1328099999999999E-3</v>
          </cell>
          <cell r="M171">
            <v>-29.279661832064058</v>
          </cell>
          <cell r="R171">
            <v>-29.465169013720125</v>
          </cell>
          <cell r="U171">
            <v>38.364378864970639</v>
          </cell>
          <cell r="W171">
            <v>1.038338748076606</v>
          </cell>
          <cell r="X171">
            <v>39.835221121390212</v>
          </cell>
          <cell r="Y171">
            <v>1601</v>
          </cell>
        </row>
        <row r="172">
          <cell r="C172" t="str">
            <v>M.Larix.L.6_A</v>
          </cell>
          <cell r="D172" t="str">
            <v>M.Larix.L.6</v>
          </cell>
          <cell r="E172">
            <v>284424</v>
          </cell>
          <cell r="F172">
            <v>0.45700000000000002</v>
          </cell>
          <cell r="G172">
            <v>28.841999999999999</v>
          </cell>
          <cell r="H172">
            <v>-29.541</v>
          </cell>
          <cell r="I172">
            <v>45.222000000000001</v>
          </cell>
          <cell r="J172">
            <v>-25</v>
          </cell>
          <cell r="K172">
            <v>-17.004180586080579</v>
          </cell>
          <cell r="L172">
            <v>2.3689200000000001E-3</v>
          </cell>
          <cell r="M172">
            <v>-29.544590273450957</v>
          </cell>
          <cell r="R172">
            <v>-29.730097455107025</v>
          </cell>
          <cell r="U172">
            <v>36.59210415754923</v>
          </cell>
          <cell r="W172">
            <v>1.038338748076606</v>
          </cell>
          <cell r="X172">
            <v>37.994999620438435</v>
          </cell>
          <cell r="Y172">
            <v>1384</v>
          </cell>
        </row>
        <row r="173">
          <cell r="C173" t="str">
            <v>M.Larix.L.7_A</v>
          </cell>
          <cell r="D173" t="str">
            <v>M.Larix.L.7</v>
          </cell>
          <cell r="E173">
            <v>284425</v>
          </cell>
          <cell r="F173">
            <v>0.51400000000000001</v>
          </cell>
          <cell r="G173">
            <v>31.231000000000002</v>
          </cell>
          <cell r="H173">
            <v>-28.233000000000001</v>
          </cell>
          <cell r="I173">
            <v>45.222000000000001</v>
          </cell>
          <cell r="J173">
            <v>-25</v>
          </cell>
          <cell r="K173">
            <v>-17.783230433850321</v>
          </cell>
          <cell r="L173">
            <v>5.4547500000000004E-3</v>
          </cell>
          <cell r="M173">
            <v>-28.231463007716428</v>
          </cell>
          <cell r="R173">
            <v>-28.416970189372496</v>
          </cell>
          <cell r="U173">
            <v>35.22905408560311</v>
          </cell>
          <cell r="W173">
            <v>1.038338748076606</v>
          </cell>
          <cell r="X173">
            <v>36.579691915168176</v>
          </cell>
          <cell r="Y173">
            <v>1483</v>
          </cell>
        </row>
        <row r="174">
          <cell r="C174" t="str">
            <v>M.Larix.L.8_A</v>
          </cell>
          <cell r="D174" t="str">
            <v>M.Larix.L.8</v>
          </cell>
          <cell r="E174">
            <v>284426</v>
          </cell>
          <cell r="F174">
            <v>1.0469999999999999</v>
          </cell>
          <cell r="G174">
            <v>66.738</v>
          </cell>
          <cell r="H174">
            <v>-28.097999999999999</v>
          </cell>
          <cell r="I174">
            <v>45.222000000000001</v>
          </cell>
          <cell r="J174">
            <v>-25</v>
          </cell>
          <cell r="K174">
            <v>-34.60932905744562</v>
          </cell>
          <cell r="L174">
            <v>5.4235800000000001E-2</v>
          </cell>
          <cell r="M174">
            <v>-28.045519882891504</v>
          </cell>
          <cell r="R174">
            <v>-28.231027064547572</v>
          </cell>
          <cell r="U174">
            <v>36.95768137535817</v>
          </cell>
          <cell r="W174">
            <v>1.038338748076606</v>
          </cell>
          <cell r="X174">
            <v>38.374592611103502</v>
          </cell>
          <cell r="Y174">
            <v>3048</v>
          </cell>
        </row>
        <row r="175">
          <cell r="C175" t="str">
            <v>M.Larix.L.9_A</v>
          </cell>
          <cell r="D175" t="str">
            <v>M.Larix.L.9</v>
          </cell>
          <cell r="E175">
            <v>284427</v>
          </cell>
          <cell r="F175">
            <v>0.50900000000000001</v>
          </cell>
          <cell r="G175">
            <v>31.388999999999999</v>
          </cell>
          <cell r="H175">
            <v>-28.928999999999998</v>
          </cell>
          <cell r="I175">
            <v>45.222000000000001</v>
          </cell>
          <cell r="J175">
            <v>-25</v>
          </cell>
          <cell r="K175">
            <v>-16.084552808501407</v>
          </cell>
          <cell r="L175">
            <v>5.7976199999999999E-3</v>
          </cell>
          <cell r="M175">
            <v>-28.927939557524304</v>
          </cell>
          <cell r="R175">
            <v>-29.113446739180372</v>
          </cell>
          <cell r="U175">
            <v>35.755092730844794</v>
          </cell>
          <cell r="W175">
            <v>1.038338748076606</v>
          </cell>
          <cell r="X175">
            <v>37.125898223508337</v>
          </cell>
          <cell r="Y175">
            <v>1494</v>
          </cell>
        </row>
        <row r="176">
          <cell r="C176" t="str">
            <v>M.Larix.L.10_A</v>
          </cell>
          <cell r="D176" t="str">
            <v>M.Larix.L.10</v>
          </cell>
          <cell r="E176">
            <v>284428</v>
          </cell>
          <cell r="F176">
            <v>0.49399999999999999</v>
          </cell>
          <cell r="G176">
            <v>30.411999999999999</v>
          </cell>
          <cell r="H176">
            <v>-31.111000000000001</v>
          </cell>
          <cell r="I176">
            <v>45.222000000000001</v>
          </cell>
          <cell r="J176">
            <v>-25</v>
          </cell>
          <cell r="K176">
            <v>-12.451199729912215</v>
          </cell>
          <cell r="L176">
            <v>4.1456100000000001E-3</v>
          </cell>
          <cell r="M176">
            <v>-31.114459390296307</v>
          </cell>
          <cell r="R176">
            <v>-31.299966571952375</v>
          </cell>
          <cell r="U176">
            <v>35.694084210526313</v>
          </cell>
          <cell r="W176">
            <v>1.038338748076606</v>
          </cell>
          <cell r="X176">
            <v>37.06255071289884</v>
          </cell>
          <cell r="Y176">
            <v>1441</v>
          </cell>
        </row>
        <row r="177">
          <cell r="C177" t="str">
            <v>L.Larix.L.11_A</v>
          </cell>
          <cell r="D177" t="str">
            <v>L.Larix.L.11</v>
          </cell>
          <cell r="E177">
            <v>284429</v>
          </cell>
          <cell r="F177">
            <v>0.48799999999999999</v>
          </cell>
          <cell r="G177">
            <v>29.468</v>
          </cell>
          <cell r="H177">
            <v>-29.396000000000001</v>
          </cell>
          <cell r="I177">
            <v>45.222000000000001</v>
          </cell>
          <cell r="J177">
            <v>-25</v>
          </cell>
          <cell r="K177">
            <v>-16.777242097245136</v>
          </cell>
          <cell r="L177">
            <v>2.8364700000000002E-3</v>
          </cell>
          <cell r="M177">
            <v>-29.398809730161741</v>
          </cell>
          <cell r="R177">
            <v>-29.584316911817808</v>
          </cell>
          <cell r="U177">
            <v>35.01136557377049</v>
          </cell>
          <cell r="W177">
            <v>1.038338748076606</v>
          </cell>
          <cell r="X177">
            <v>36.353657498321233</v>
          </cell>
          <cell r="Y177">
            <v>1399</v>
          </cell>
        </row>
        <row r="178">
          <cell r="C178" t="str">
            <v>L.Larix.L.12_A</v>
          </cell>
          <cell r="D178" t="str">
            <v>L.Larix.L.12</v>
          </cell>
          <cell r="E178">
            <v>284430</v>
          </cell>
          <cell r="F178">
            <v>0.51</v>
          </cell>
          <cell r="G178">
            <v>30.943000000000001</v>
          </cell>
          <cell r="H178">
            <v>-28.015000000000001</v>
          </cell>
          <cell r="I178">
            <v>45.222000000000001</v>
          </cell>
          <cell r="J178">
            <v>-25</v>
          </cell>
          <cell r="K178">
            <v>-18.466409062259256</v>
          </cell>
          <cell r="L178">
            <v>4.6131599999999998E-3</v>
          </cell>
          <cell r="M178">
            <v>-28.01407447185483</v>
          </cell>
          <cell r="R178">
            <v>-28.199581653510897</v>
          </cell>
          <cell r="U178">
            <v>35.177943921568627</v>
          </cell>
          <cell r="W178">
            <v>1.038338748076606</v>
          </cell>
          <cell r="X178">
            <v>36.526622251430616</v>
          </cell>
          <cell r="Y178">
            <v>1456</v>
          </cell>
        </row>
        <row r="179">
          <cell r="C179" t="str">
            <v>L.Larix.L.13_A</v>
          </cell>
          <cell r="D179" t="str">
            <v>L.Larix.L.13</v>
          </cell>
          <cell r="E179">
            <v>284431</v>
          </cell>
          <cell r="F179">
            <v>0.51200000000000001</v>
          </cell>
          <cell r="G179">
            <v>30.398</v>
          </cell>
          <cell r="H179">
            <v>-30.675000000000001</v>
          </cell>
          <cell r="I179">
            <v>45.222000000000001</v>
          </cell>
          <cell r="J179">
            <v>-25</v>
          </cell>
          <cell r="K179">
            <v>-13.362881138694004</v>
          </cell>
          <cell r="L179">
            <v>3.9897600000000002E-3</v>
          </cell>
          <cell r="M179">
            <v>-30.678075904916568</v>
          </cell>
          <cell r="R179">
            <v>-30.863583086572635</v>
          </cell>
          <cell r="U179">
            <v>34.423360156249998</v>
          </cell>
          <cell r="W179">
            <v>1.038338748076606</v>
          </cell>
          <cell r="X179">
            <v>35.743108689230745</v>
          </cell>
          <cell r="Y179">
            <v>1436</v>
          </cell>
        </row>
        <row r="180">
          <cell r="C180" t="str">
            <v>L.Larix.L.14_A</v>
          </cell>
          <cell r="D180" t="str">
            <v>L.Larix.L.14</v>
          </cell>
          <cell r="E180">
            <v>284432</v>
          </cell>
          <cell r="F180">
            <v>0.442</v>
          </cell>
          <cell r="G180">
            <v>28.052</v>
          </cell>
          <cell r="H180">
            <v>-30.204999999999998</v>
          </cell>
          <cell r="I180">
            <v>45.222000000000001</v>
          </cell>
          <cell r="J180">
            <v>-25</v>
          </cell>
          <cell r="K180">
            <v>-16.496175888177049</v>
          </cell>
          <cell r="L180">
            <v>7.1691000000000007E-4</v>
          </cell>
          <cell r="M180">
            <v>-30.211306278240247</v>
          </cell>
          <cell r="R180">
            <v>-30.396813459896315</v>
          </cell>
          <cell r="U180">
            <v>36.797623529411766</v>
          </cell>
          <cell r="W180">
            <v>1.038338748076606</v>
          </cell>
          <cell r="X180">
            <v>38.208398347723673</v>
          </cell>
          <cell r="Y180">
            <v>1331</v>
          </cell>
        </row>
        <row r="181">
          <cell r="C181" t="str">
            <v>L.Larix.L.15_A</v>
          </cell>
          <cell r="D181" t="str">
            <v>L.Larix.L.15</v>
          </cell>
          <cell r="E181">
            <v>284433</v>
          </cell>
          <cell r="F181">
            <v>0.378</v>
          </cell>
          <cell r="G181">
            <v>24.216999999999999</v>
          </cell>
          <cell r="H181">
            <v>-29.96</v>
          </cell>
          <cell r="I181">
            <v>45.222000000000001</v>
          </cell>
          <cell r="J181">
            <v>-25</v>
          </cell>
          <cell r="K181">
            <v>-19.281536776957868</v>
          </cell>
          <cell r="L181">
            <v>-4.89369E-3</v>
          </cell>
          <cell r="M181">
            <v>-29.972647792699838</v>
          </cell>
          <cell r="R181">
            <v>-30.158154974355906</v>
          </cell>
          <cell r="U181">
            <v>37.145546560846554</v>
          </cell>
          <cell r="W181">
            <v>1.038338748076606</v>
          </cell>
          <cell r="X181">
            <v>38.569660312610687</v>
          </cell>
          <cell r="Y181">
            <v>1151</v>
          </cell>
        </row>
        <row r="182">
          <cell r="C182" t="str">
            <v>D.Larix.L.16_A</v>
          </cell>
          <cell r="D182" t="str">
            <v>D.Larix.L.16</v>
          </cell>
          <cell r="E182">
            <v>284434</v>
          </cell>
          <cell r="F182">
            <v>0.433</v>
          </cell>
          <cell r="G182">
            <v>27.324999999999999</v>
          </cell>
          <cell r="H182">
            <v>-28.876000000000001</v>
          </cell>
          <cell r="I182">
            <v>45.222000000000001</v>
          </cell>
          <cell r="J182">
            <v>-25</v>
          </cell>
          <cell r="K182">
            <v>-19.082153433536341</v>
          </cell>
          <cell r="L182">
            <v>-4.0521000000000003E-4</v>
          </cell>
          <cell r="M182">
            <v>-28.881774496698526</v>
          </cell>
          <cell r="R182">
            <v>-29.067281678354593</v>
          </cell>
          <cell r="U182">
            <v>36.588995381062354</v>
          </cell>
          <cell r="W182">
            <v>1.038338748076606</v>
          </cell>
          <cell r="X182">
            <v>37.991771657353006</v>
          </cell>
          <cell r="Y182">
            <v>1295</v>
          </cell>
        </row>
        <row r="183">
          <cell r="C183" t="str">
            <v>D.Larix.L.17_A</v>
          </cell>
          <cell r="D183" t="str">
            <v>D.Larix.L.17</v>
          </cell>
          <cell r="E183">
            <v>284435</v>
          </cell>
          <cell r="F183">
            <v>0.41599999999999998</v>
          </cell>
          <cell r="G183">
            <v>26.166</v>
          </cell>
          <cell r="H183">
            <v>-30.661000000000001</v>
          </cell>
          <cell r="I183">
            <v>45.222000000000001</v>
          </cell>
          <cell r="J183">
            <v>-25</v>
          </cell>
          <cell r="K183">
            <v>-17.226819584382863</v>
          </cell>
          <cell r="L183">
            <v>-2.15073E-3</v>
          </cell>
          <cell r="M183">
            <v>-30.671340570861599</v>
          </cell>
          <cell r="R183">
            <v>-30.856847752517666</v>
          </cell>
          <cell r="U183">
            <v>36.4688625</v>
          </cell>
          <cell r="W183">
            <v>1.038338748076606</v>
          </cell>
          <cell r="X183">
            <v>37.867033032027884</v>
          </cell>
          <cell r="Y183">
            <v>1239</v>
          </cell>
        </row>
        <row r="184">
          <cell r="C184" t="str">
            <v>D.Larix.L.18_A</v>
          </cell>
          <cell r="D184" t="str">
            <v>D.Larix.L.18</v>
          </cell>
          <cell r="E184">
            <v>284436</v>
          </cell>
          <cell r="F184">
            <v>0.46899999999999997</v>
          </cell>
          <cell r="G184">
            <v>29.823</v>
          </cell>
          <cell r="H184">
            <v>-28.382000000000001</v>
          </cell>
          <cell r="I184">
            <v>45.222000000000001</v>
          </cell>
          <cell r="J184">
            <v>-25</v>
          </cell>
          <cell r="K184">
            <v>-18.450134034677568</v>
          </cell>
          <cell r="L184">
            <v>3.14817E-3</v>
          </cell>
          <cell r="M184">
            <v>-28.383143881085775</v>
          </cell>
          <cell r="R184">
            <v>-28.568651062741843</v>
          </cell>
          <cell r="U184">
            <v>36.868604264392324</v>
          </cell>
          <cell r="W184">
            <v>1.038338748076606</v>
          </cell>
          <cell r="X184">
            <v>38.282100395220944</v>
          </cell>
          <cell r="Y184">
            <v>1409</v>
          </cell>
        </row>
        <row r="185">
          <cell r="C185" t="str">
            <v>caf-j3 (49,44%C)_A</v>
          </cell>
          <cell r="D185" t="str">
            <v>caf-j3 (49,44%C)</v>
          </cell>
          <cell r="E185">
            <v>284437</v>
          </cell>
          <cell r="F185">
            <v>0.39300000000000002</v>
          </cell>
          <cell r="G185">
            <v>31.416</v>
          </cell>
          <cell r="H185">
            <v>-40.232999999999997</v>
          </cell>
          <cell r="I185">
            <v>45.222000000000001</v>
          </cell>
          <cell r="J185">
            <v>-25</v>
          </cell>
          <cell r="K185">
            <v>9.663184702303349</v>
          </cell>
          <cell r="L185">
            <v>5.2989000000000005E-3</v>
          </cell>
          <cell r="M185">
            <v>-40.246051655481196</v>
          </cell>
          <cell r="R185">
            <v>-40.43155883713726</v>
          </cell>
          <cell r="S185">
            <v>-40.46</v>
          </cell>
          <cell r="U185">
            <v>46.348592366412213</v>
          </cell>
          <cell r="W185">
            <v>1.038338748076606</v>
          </cell>
          <cell r="X185">
            <v>48.125539372853396</v>
          </cell>
          <cell r="Y185">
            <v>1478</v>
          </cell>
        </row>
        <row r="186">
          <cell r="C186" t="str">
            <v>ali-j3_A</v>
          </cell>
          <cell r="D186" t="str">
            <v>ali-j3</v>
          </cell>
          <cell r="E186">
            <v>284438</v>
          </cell>
          <cell r="F186">
            <v>0.28499999999999998</v>
          </cell>
          <cell r="G186">
            <v>32.667000000000002</v>
          </cell>
          <cell r="H186">
            <v>-29.797999999999998</v>
          </cell>
          <cell r="I186">
            <v>45.222000000000001</v>
          </cell>
          <cell r="J186">
            <v>-25</v>
          </cell>
          <cell r="K186">
            <v>-12.516028195937874</v>
          </cell>
          <cell r="L186">
            <v>7.04442E-3</v>
          </cell>
          <cell r="M186">
            <v>-29.796513926511707</v>
          </cell>
          <cell r="N186" t="str">
            <v>*</v>
          </cell>
          <cell r="R186">
            <v>-29.982021108167775</v>
          </cell>
          <cell r="U186">
            <v>66.457286315789474</v>
          </cell>
          <cell r="V186" t="str">
            <v>*</v>
          </cell>
          <cell r="W186">
            <v>1.038338748076606</v>
          </cell>
          <cell r="X186">
            <v>69.005175473705407</v>
          </cell>
          <cell r="Y186">
            <v>1534</v>
          </cell>
        </row>
        <row r="187">
          <cell r="C187" t="str">
            <v>bl_A</v>
          </cell>
          <cell r="D187" t="str">
            <v>bl</v>
          </cell>
          <cell r="E187">
            <v>284439</v>
          </cell>
          <cell r="F187">
            <v>0</v>
          </cell>
          <cell r="G187">
            <v>4.8000000000000001E-2</v>
          </cell>
          <cell r="H187">
            <v>-35.418999999999997</v>
          </cell>
          <cell r="I187">
            <v>45.222000000000001</v>
          </cell>
          <cell r="J187">
            <v>-25</v>
          </cell>
          <cell r="U187">
            <v>0</v>
          </cell>
          <cell r="W187">
            <v>1.038338748076606</v>
          </cell>
          <cell r="X187">
            <v>0</v>
          </cell>
          <cell r="Y187">
            <v>4</v>
          </cell>
        </row>
        <row r="188">
          <cell r="C188" t="str">
            <v>bl_A</v>
          </cell>
          <cell r="D188" t="str">
            <v>bl</v>
          </cell>
          <cell r="E188">
            <v>284440</v>
          </cell>
          <cell r="F188">
            <v>0</v>
          </cell>
          <cell r="G188">
            <v>3.3000000000000002E-2</v>
          </cell>
          <cell r="H188">
            <v>-27.585999999999999</v>
          </cell>
          <cell r="I188">
            <v>45.222000000000001</v>
          </cell>
          <cell r="J188">
            <v>-25</v>
          </cell>
          <cell r="U188">
            <v>0</v>
          </cell>
          <cell r="W188">
            <v>1.038338748076606</v>
          </cell>
          <cell r="X188">
            <v>0</v>
          </cell>
          <cell r="Y188">
            <v>3</v>
          </cell>
        </row>
        <row r="189">
          <cell r="C189" t="str">
            <v>ali-j3_A</v>
          </cell>
          <cell r="D189" t="str">
            <v>ali-j3</v>
          </cell>
          <cell r="E189">
            <v>284441</v>
          </cell>
          <cell r="F189">
            <v>0.28000000000000003</v>
          </cell>
          <cell r="G189">
            <v>32.743000000000002</v>
          </cell>
          <cell r="H189">
            <v>-29.875</v>
          </cell>
          <cell r="I189">
            <v>45.222000000000001</v>
          </cell>
          <cell r="J189">
            <v>-25</v>
          </cell>
          <cell r="K189">
            <v>-12.208740684349703</v>
          </cell>
          <cell r="L189">
            <v>7.1379300000000007E-3</v>
          </cell>
          <cell r="M189">
            <v>-29.873496495106707</v>
          </cell>
          <cell r="N189" t="str">
            <v>*</v>
          </cell>
          <cell r="R189">
            <v>-30.059003676762774</v>
          </cell>
          <cell r="U189">
            <v>67.801397857142859</v>
          </cell>
          <cell r="V189" t="str">
            <v>*</v>
          </cell>
          <cell r="W189">
            <v>1.038338748076606</v>
          </cell>
          <cell r="X189">
            <v>70.400818568829592</v>
          </cell>
          <cell r="Y189">
            <v>1537</v>
          </cell>
        </row>
        <row r="190">
          <cell r="C190" t="str">
            <v>ali-j3_A</v>
          </cell>
          <cell r="D190" t="str">
            <v>ali-j3</v>
          </cell>
          <cell r="E190">
            <v>284442</v>
          </cell>
          <cell r="F190">
            <v>0.31</v>
          </cell>
          <cell r="G190">
            <v>36.75</v>
          </cell>
          <cell r="H190">
            <v>-30.01</v>
          </cell>
          <cell r="I190">
            <v>45.222000000000001</v>
          </cell>
          <cell r="J190">
            <v>-25</v>
          </cell>
          <cell r="K190">
            <v>-3.2675283286118848</v>
          </cell>
          <cell r="L190">
            <v>1.290438E-2</v>
          </cell>
          <cell r="M190">
            <v>-30.002254068690085</v>
          </cell>
          <cell r="N190" t="str">
            <v>*</v>
          </cell>
          <cell r="O190">
            <v>-29.874492818343931</v>
          </cell>
          <cell r="P190">
            <v>-30.06</v>
          </cell>
          <cell r="Q190">
            <v>-0.18550718165606739</v>
          </cell>
          <cell r="R190">
            <v>-30.187761250346153</v>
          </cell>
          <cell r="S190">
            <v>-30.059999999999995</v>
          </cell>
          <cell r="T190">
            <v>9.6094478368629194E-2</v>
          </cell>
          <cell r="U190">
            <v>68.734354838709677</v>
          </cell>
          <cell r="V190">
            <v>68.464803349009287</v>
          </cell>
          <cell r="W190">
            <v>1.038338748076606</v>
          </cell>
          <cell r="X190">
            <v>71.369543953079017</v>
          </cell>
          <cell r="Y190">
            <v>1722</v>
          </cell>
        </row>
        <row r="191">
          <cell r="C191" t="str">
            <v>_A</v>
          </cell>
        </row>
        <row r="192">
          <cell r="C192" t="str">
            <v>ali-j3_A</v>
          </cell>
          <cell r="D192" t="str">
            <v>ali-j3</v>
          </cell>
          <cell r="E192">
            <v>284509</v>
          </cell>
          <cell r="F192">
            <v>6.0999999999999999E-2</v>
          </cell>
          <cell r="G192">
            <v>83.992000000000004</v>
          </cell>
          <cell r="H192">
            <v>-29.702000000000002</v>
          </cell>
          <cell r="I192">
            <v>35.546500000000002</v>
          </cell>
          <cell r="J192">
            <v>-25</v>
          </cell>
          <cell r="K192">
            <v>-33.152055072194536</v>
          </cell>
          <cell r="L192">
            <v>0</v>
          </cell>
          <cell r="M192">
            <v>-29.738245388394652</v>
          </cell>
          <cell r="N192" t="str">
            <v>*</v>
          </cell>
          <cell r="R192">
            <v>-30.052357831307429</v>
          </cell>
          <cell r="U192">
            <v>71.090278032786898</v>
          </cell>
          <cell r="V192" t="str">
            <v>ref.</v>
          </cell>
          <cell r="W192">
            <v>0.97962159770457724</v>
          </cell>
          <cell r="Y192">
            <v>1808</v>
          </cell>
        </row>
        <row r="193">
          <cell r="C193" t="str">
            <v>bl_A</v>
          </cell>
          <cell r="D193" t="str">
            <v>bl</v>
          </cell>
          <cell r="E193">
            <v>284510</v>
          </cell>
          <cell r="F193">
            <v>0</v>
          </cell>
          <cell r="G193">
            <v>0.83199999999999996</v>
          </cell>
          <cell r="H193">
            <v>-25</v>
          </cell>
          <cell r="I193">
            <v>35.546500000000002</v>
          </cell>
          <cell r="J193">
            <v>-25</v>
          </cell>
          <cell r="U193">
            <v>0</v>
          </cell>
          <cell r="W193">
            <v>0.97962159770457724</v>
          </cell>
          <cell r="Y193">
            <v>15</v>
          </cell>
        </row>
        <row r="194">
          <cell r="C194" t="str">
            <v>bl_A</v>
          </cell>
          <cell r="D194" t="str">
            <v>bl</v>
          </cell>
          <cell r="E194">
            <v>284511</v>
          </cell>
          <cell r="F194">
            <v>0</v>
          </cell>
          <cell r="G194">
            <v>0.45300000000000001</v>
          </cell>
          <cell r="H194">
            <v>-25</v>
          </cell>
          <cell r="I194">
            <v>35.546500000000002</v>
          </cell>
          <cell r="J194">
            <v>-25</v>
          </cell>
          <cell r="U194">
            <v>0</v>
          </cell>
          <cell r="W194">
            <v>0.97962159770457724</v>
          </cell>
          <cell r="Y194">
            <v>13</v>
          </cell>
        </row>
        <row r="195">
          <cell r="C195" t="str">
            <v>ali-j3_A</v>
          </cell>
          <cell r="D195" t="str">
            <v>ali-j3</v>
          </cell>
          <cell r="E195">
            <v>284512</v>
          </cell>
          <cell r="F195">
            <v>5.3999999999999999E-2</v>
          </cell>
          <cell r="G195">
            <v>83.62</v>
          </cell>
          <cell r="H195">
            <v>-29.725999999999999</v>
          </cell>
          <cell r="I195">
            <v>35.546500000000002</v>
          </cell>
          <cell r="J195">
            <v>-25</v>
          </cell>
          <cell r="K195">
            <v>-33.220498195471521</v>
          </cell>
          <cell r="L195">
            <v>-3.6157200000000002E-3</v>
          </cell>
          <cell r="M195">
            <v>-29.766209435163749</v>
          </cell>
          <cell r="R195">
            <v>-30.080321878076525</v>
          </cell>
          <cell r="U195">
            <v>79.950011111111124</v>
          </cell>
          <cell r="W195">
            <v>0.97962159770457724</v>
          </cell>
          <cell r="X195">
            <v>78.320757621165384</v>
          </cell>
          <cell r="Y195">
            <v>1692</v>
          </cell>
        </row>
        <row r="196">
          <cell r="C196" t="str">
            <v>ali-j3_A</v>
          </cell>
          <cell r="D196" t="str">
            <v>ali-j3</v>
          </cell>
          <cell r="E196">
            <v>284513</v>
          </cell>
          <cell r="F196">
            <v>8.3000000000000004E-2</v>
          </cell>
          <cell r="G196">
            <v>106.33799999999999</v>
          </cell>
          <cell r="H196">
            <v>-29.75</v>
          </cell>
          <cell r="I196">
            <v>35.546500000000002</v>
          </cell>
          <cell r="J196">
            <v>-25</v>
          </cell>
          <cell r="K196">
            <v>-32.135115091501106</v>
          </cell>
          <cell r="L196">
            <v>2.169432E-2</v>
          </cell>
          <cell r="M196">
            <v>-29.757179898864567</v>
          </cell>
          <cell r="R196">
            <v>-30.071292341777344</v>
          </cell>
          <cell r="U196">
            <v>66.147360722891563</v>
          </cell>
          <cell r="W196">
            <v>0.97962159770457724</v>
          </cell>
          <cell r="X196">
            <v>64.799383195300038</v>
          </cell>
          <cell r="Y196">
            <v>2504</v>
          </cell>
        </row>
        <row r="197">
          <cell r="C197" t="str">
            <v>H.Mugo.L.2_A</v>
          </cell>
          <cell r="D197" t="str">
            <v>H.Mugo.L.2</v>
          </cell>
          <cell r="E197">
            <v>284514</v>
          </cell>
          <cell r="F197">
            <v>6.0999999999999999E-2</v>
          </cell>
          <cell r="G197">
            <v>51.671999999999997</v>
          </cell>
          <cell r="H197">
            <v>-27.911000000000001</v>
          </cell>
          <cell r="I197">
            <v>35.546500000000002</v>
          </cell>
          <cell r="J197">
            <v>-25</v>
          </cell>
          <cell r="K197">
            <v>-34.327908716008821</v>
          </cell>
          <cell r="L197">
            <v>-2.1195600000000002E-2</v>
          </cell>
          <cell r="M197">
            <v>-27.968847291668546</v>
          </cell>
          <cell r="R197">
            <v>-28.282959734581322</v>
          </cell>
          <cell r="U197">
            <v>43.734841967213114</v>
          </cell>
          <cell r="W197">
            <v>0.97962159770457724</v>
          </cell>
          <cell r="X197">
            <v>42.843595763278508</v>
          </cell>
          <cell r="Y197">
            <v>1128</v>
          </cell>
        </row>
        <row r="198">
          <cell r="C198" t="str">
            <v>SuccC6_1.5_2_A</v>
          </cell>
          <cell r="D198" t="str">
            <v>SuccC6_1.5_2</v>
          </cell>
          <cell r="E198">
            <v>284515</v>
          </cell>
          <cell r="F198">
            <v>9.1999999999999998E-2</v>
          </cell>
          <cell r="G198">
            <v>69.546999999999997</v>
          </cell>
          <cell r="H198">
            <v>-10.327999999999999</v>
          </cell>
          <cell r="I198">
            <v>35.546500000000002</v>
          </cell>
          <cell r="J198">
            <v>-25</v>
          </cell>
          <cell r="K198">
            <v>5.0111346597844184</v>
          </cell>
          <cell r="L198">
            <v>-6.5145300000000001E-3</v>
          </cell>
          <cell r="M198">
            <v>-10.197705468182557</v>
          </cell>
          <cell r="R198">
            <v>-10.511817911095333</v>
          </cell>
          <cell r="U198">
            <v>39.029474021739134</v>
          </cell>
          <cell r="W198">
            <v>0.97962159770457724</v>
          </cell>
          <cell r="X198">
            <v>38.234115698745384</v>
          </cell>
          <cell r="Y198">
            <v>1599</v>
          </cell>
        </row>
        <row r="199">
          <cell r="C199" t="str">
            <v>SuccC6_1_2_A</v>
          </cell>
          <cell r="D199" t="str">
            <v>SuccC6_1_2</v>
          </cell>
          <cell r="E199">
            <v>284516</v>
          </cell>
          <cell r="F199">
            <v>7.8E-2</v>
          </cell>
          <cell r="G199">
            <v>63.222000000000001</v>
          </cell>
          <cell r="H199">
            <v>-10.563000000000001</v>
          </cell>
          <cell r="I199">
            <v>35.546500000000002</v>
          </cell>
          <cell r="J199">
            <v>-25</v>
          </cell>
          <cell r="K199">
            <v>7.9799286011092851</v>
          </cell>
          <cell r="L199">
            <v>-1.399533E-2</v>
          </cell>
          <cell r="M199">
            <v>-10.428771510698152</v>
          </cell>
          <cell r="R199">
            <v>-10.742883953610928</v>
          </cell>
          <cell r="U199">
            <v>41.848100769230768</v>
          </cell>
          <cell r="W199">
            <v>0.97962159770457724</v>
          </cell>
          <cell r="X199">
            <v>40.99530333645599</v>
          </cell>
          <cell r="Y199">
            <v>1359</v>
          </cell>
        </row>
        <row r="200">
          <cell r="C200" t="str">
            <v>SuccC6_2_2_A</v>
          </cell>
          <cell r="D200" t="str">
            <v>SuccC6_2_2</v>
          </cell>
          <cell r="E200">
            <v>284517</v>
          </cell>
          <cell r="F200">
            <v>0.16200000000000001</v>
          </cell>
          <cell r="G200">
            <v>131.62899999999999</v>
          </cell>
          <cell r="H200">
            <v>-10.526999999999999</v>
          </cell>
          <cell r="I200">
            <v>35.546500000000002</v>
          </cell>
          <cell r="J200">
            <v>-25</v>
          </cell>
          <cell r="K200">
            <v>-5.1725962896469158</v>
          </cell>
          <cell r="L200">
            <v>3.095181E-2</v>
          </cell>
          <cell r="M200">
            <v>-10.425056885552594</v>
          </cell>
          <cell r="R200">
            <v>-10.739169328465371</v>
          </cell>
          <cell r="U200">
            <v>41.95064981481481</v>
          </cell>
          <cell r="W200">
            <v>0.97962159770457724</v>
          </cell>
          <cell r="X200">
            <v>41.095762596334112</v>
          </cell>
          <cell r="Y200">
            <v>2801</v>
          </cell>
        </row>
        <row r="201">
          <cell r="C201" t="str">
            <v>Caf-j3_A</v>
          </cell>
          <cell r="D201" t="str">
            <v>Caf-j3</v>
          </cell>
          <cell r="E201">
            <v>284518</v>
          </cell>
          <cell r="F201">
            <v>8.4000000000000005E-2</v>
          </cell>
          <cell r="G201">
            <v>84.037000000000006</v>
          </cell>
          <cell r="H201">
            <v>-39.991</v>
          </cell>
          <cell r="I201">
            <v>35.546500000000002</v>
          </cell>
          <cell r="J201">
            <v>-25</v>
          </cell>
          <cell r="K201">
            <v>-50.980319175921061</v>
          </cell>
          <cell r="L201">
            <v>-1.0286100000000001E-3</v>
          </cell>
          <cell r="M201">
            <v>-40.107524446056331</v>
          </cell>
          <cell r="R201">
            <v>-40.421636888969104</v>
          </cell>
          <cell r="S201">
            <v>-40.46</v>
          </cell>
          <cell r="U201">
            <v>51.652741785714284</v>
          </cell>
          <cell r="W201">
            <v>0.97962159770457724</v>
          </cell>
          <cell r="X201">
            <v>50.600141433943406</v>
          </cell>
          <cell r="Y201">
            <v>1775</v>
          </cell>
        </row>
        <row r="202">
          <cell r="C202" t="str">
            <v>ali-j3_A</v>
          </cell>
          <cell r="D202" t="str">
            <v>ali-j3</v>
          </cell>
          <cell r="E202">
            <v>284519</v>
          </cell>
          <cell r="F202">
            <v>6.3E-2</v>
          </cell>
          <cell r="G202">
            <v>87.38</v>
          </cell>
          <cell r="H202">
            <v>-29.687999999999999</v>
          </cell>
          <cell r="I202">
            <v>35.546500000000002</v>
          </cell>
          <cell r="J202">
            <v>-25</v>
          </cell>
          <cell r="K202">
            <v>-32.902947707563648</v>
          </cell>
          <cell r="L202">
            <v>8.1042000000000006E-4</v>
          </cell>
          <cell r="M202">
            <v>-29.721915505925924</v>
          </cell>
          <cell r="N202" t="str">
            <v>*</v>
          </cell>
          <cell r="O202">
            <v>-29.745887557087222</v>
          </cell>
          <cell r="P202">
            <v>-30.06</v>
          </cell>
          <cell r="Q202">
            <v>-0.3141124429127764</v>
          </cell>
          <cell r="R202">
            <v>-30.036027948838701</v>
          </cell>
          <cell r="S202">
            <v>-30.059999999999995</v>
          </cell>
          <cell r="T202">
            <v>1.9778419978848605E-2</v>
          </cell>
          <cell r="U202">
            <v>71.609990476190475</v>
          </cell>
          <cell r="V202">
            <v>72.569120770064387</v>
          </cell>
          <cell r="W202">
            <v>0.97962159770457724</v>
          </cell>
          <cell r="X202">
            <v>70.150693281895272</v>
          </cell>
          <cell r="Y202">
            <v>1834</v>
          </cell>
        </row>
        <row r="204">
          <cell r="C204" t="str">
            <v>ali-j3 no dil</v>
          </cell>
          <cell r="E204">
            <v>287521</v>
          </cell>
          <cell r="F204">
            <v>7.2999999999999995E-2</v>
          </cell>
          <cell r="G204">
            <v>68.064999999999998</v>
          </cell>
          <cell r="H204">
            <v>-29.675999999999998</v>
          </cell>
          <cell r="I204">
            <v>0.44550000000000001</v>
          </cell>
          <cell r="J204">
            <v>-25</v>
          </cell>
          <cell r="K204">
            <v>-29.70680706009361</v>
          </cell>
          <cell r="L204">
            <v>0</v>
          </cell>
          <cell r="M204">
            <v>-29.70680706009361</v>
          </cell>
          <cell r="N204" t="str">
            <v>*</v>
          </cell>
          <cell r="R204">
            <v>-30.010989698136534</v>
          </cell>
          <cell r="U204">
            <v>73.528847945205484</v>
          </cell>
          <cell r="V204" t="str">
            <v>*</v>
          </cell>
          <cell r="W204">
            <v>0.95866201631369252</v>
          </cell>
          <cell r="X204">
            <v>70.489313628373594</v>
          </cell>
          <cell r="Y204">
            <v>2596</v>
          </cell>
        </row>
        <row r="205">
          <cell r="C205" t="str">
            <v>bl (blank)</v>
          </cell>
          <cell r="E205">
            <v>287522</v>
          </cell>
          <cell r="F205">
            <v>0</v>
          </cell>
          <cell r="G205">
            <v>1.177</v>
          </cell>
          <cell r="H205">
            <v>-28.135000000000002</v>
          </cell>
          <cell r="I205">
            <v>0.44550000000000001</v>
          </cell>
          <cell r="J205">
            <v>-25</v>
          </cell>
          <cell r="K205">
            <v>-30.044285714285721</v>
          </cell>
          <cell r="U205">
            <v>0</v>
          </cell>
          <cell r="W205">
            <v>0.95866201631369252</v>
          </cell>
          <cell r="X205">
            <v>0</v>
          </cell>
          <cell r="Y205">
            <v>46</v>
          </cell>
        </row>
        <row r="206">
          <cell r="C206" t="str">
            <v>ali-j3</v>
          </cell>
          <cell r="E206">
            <v>287523</v>
          </cell>
          <cell r="F206">
            <v>6.4000000000000001E-2</v>
          </cell>
          <cell r="G206">
            <v>58.253999999999998</v>
          </cell>
          <cell r="H206">
            <v>-29.718</v>
          </cell>
          <cell r="I206">
            <v>0.44550000000000001</v>
          </cell>
          <cell r="J206">
            <v>-25</v>
          </cell>
          <cell r="K206">
            <v>-29.754359168634373</v>
          </cell>
          <cell r="L206">
            <v>-1.107435E-2</v>
          </cell>
          <cell r="M206">
            <v>-29.765433518634374</v>
          </cell>
          <cell r="N206" t="str">
            <v>*</v>
          </cell>
          <cell r="R206">
            <v>-30.069616156677299</v>
          </cell>
          <cell r="U206">
            <v>71.779850624999995</v>
          </cell>
          <cell r="V206" t="str">
            <v>*</v>
          </cell>
          <cell r="W206">
            <v>0.95866201631369252</v>
          </cell>
          <cell r="X206">
            <v>68.812616330858162</v>
          </cell>
          <cell r="Y206">
            <v>2225</v>
          </cell>
        </row>
        <row r="207">
          <cell r="C207" t="str">
            <v>ali-j3 [Ref] (71,09%C)</v>
          </cell>
          <cell r="E207">
            <v>287524</v>
          </cell>
          <cell r="F207">
            <v>6.0999999999999999E-2</v>
          </cell>
          <cell r="G207">
            <v>54.993000000000002</v>
          </cell>
          <cell r="H207">
            <v>-29.792999999999999</v>
          </cell>
          <cell r="I207">
            <v>0.44550000000000001</v>
          </cell>
          <cell r="J207">
            <v>-25</v>
          </cell>
          <cell r="K207">
            <v>-29.832145359549017</v>
          </cell>
          <cell r="L207">
            <v>-1.4895150000000001E-2</v>
          </cell>
          <cell r="M207">
            <v>-29.847040509549018</v>
          </cell>
          <cell r="N207" t="str">
            <v>*</v>
          </cell>
          <cell r="R207">
            <v>-30.151223147591942</v>
          </cell>
          <cell r="U207">
            <v>71.094229180327872</v>
          </cell>
          <cell r="V207" t="str">
            <v>ref.</v>
          </cell>
          <cell r="W207">
            <v>0.95866201631369252</v>
          </cell>
          <cell r="Y207">
            <v>2097</v>
          </cell>
        </row>
        <row r="208">
          <cell r="C208" t="str">
            <v>SuccC6_1_5</v>
          </cell>
          <cell r="E208">
            <v>287525</v>
          </cell>
          <cell r="F208">
            <v>7.9000000000000001E-2</v>
          </cell>
          <cell r="G208">
            <v>38.363</v>
          </cell>
          <cell r="H208">
            <v>-10.433999999999999</v>
          </cell>
          <cell r="I208">
            <v>0.44550000000000001</v>
          </cell>
          <cell r="J208">
            <v>-25</v>
          </cell>
          <cell r="K208">
            <v>-10.262861264587592</v>
          </cell>
          <cell r="L208">
            <v>-3.3969300000000001E-2</v>
          </cell>
          <cell r="M208">
            <v>-10.296830564587593</v>
          </cell>
          <cell r="R208">
            <v>-10.601013202630517</v>
          </cell>
          <cell r="U208">
            <v>38.29501493670886</v>
          </cell>
          <cell r="W208">
            <v>0.95866201631369252</v>
          </cell>
          <cell r="X208">
            <v>36.711976233988288</v>
          </cell>
          <cell r="Y208">
            <v>1458</v>
          </cell>
        </row>
        <row r="209">
          <cell r="C209" t="str">
            <v>H.Mugo.R.3.0.5_A</v>
          </cell>
          <cell r="E209">
            <v>287526</v>
          </cell>
          <cell r="F209">
            <v>0.104</v>
          </cell>
          <cell r="G209">
            <v>33.566000000000003</v>
          </cell>
          <cell r="H209">
            <v>-27.5</v>
          </cell>
          <cell r="I209">
            <v>0.44550000000000001</v>
          </cell>
          <cell r="J209">
            <v>-25</v>
          </cell>
          <cell r="K209">
            <v>-27.533627209734153</v>
          </cell>
          <cell r="L209">
            <v>-3.9551250000000003E-2</v>
          </cell>
          <cell r="M209">
            <v>-27.573178459734152</v>
          </cell>
          <cell r="R209">
            <v>-27.877361097777076</v>
          </cell>
          <cell r="U209">
            <v>25.452065000000005</v>
          </cell>
          <cell r="W209">
            <v>0.95866201631369252</v>
          </cell>
          <cell r="X209">
            <v>24.399927952247168</v>
          </cell>
          <cell r="Y209">
            <v>1271</v>
          </cell>
        </row>
        <row r="210">
          <cell r="C210" t="str">
            <v>L.Mugo.R.11.0.5_A</v>
          </cell>
          <cell r="E210">
            <v>287527</v>
          </cell>
          <cell r="F210">
            <v>0.11700000000000001</v>
          </cell>
          <cell r="G210">
            <v>56.064999999999998</v>
          </cell>
          <cell r="H210">
            <v>-29.617999999999999</v>
          </cell>
          <cell r="I210">
            <v>0.44550000000000001</v>
          </cell>
          <cell r="J210">
            <v>-25</v>
          </cell>
          <cell r="K210">
            <v>-29.654989167468244</v>
          </cell>
          <cell r="L210">
            <v>-1.42086E-2</v>
          </cell>
          <cell r="M210">
            <v>-29.669197767468244</v>
          </cell>
          <cell r="R210">
            <v>-29.973380405511168</v>
          </cell>
          <cell r="U210">
            <v>37.788768376068369</v>
          </cell>
          <cell r="W210">
            <v>0.95866201631369252</v>
          </cell>
          <cell r="X210">
            <v>36.226656885412801</v>
          </cell>
          <cell r="Y210">
            <v>2120</v>
          </cell>
        </row>
        <row r="211">
          <cell r="C211" t="str">
            <v>L.Mugo.R.13.0.5_A</v>
          </cell>
          <cell r="E211">
            <v>287528</v>
          </cell>
          <cell r="F211">
            <v>0.107</v>
          </cell>
          <cell r="G211">
            <v>49.085999999999999</v>
          </cell>
          <cell r="H211">
            <v>-27.946999999999999</v>
          </cell>
          <cell r="I211">
            <v>0.44550000000000001</v>
          </cell>
          <cell r="J211">
            <v>-25</v>
          </cell>
          <cell r="K211">
            <v>-27.973991673605326</v>
          </cell>
          <cell r="L211">
            <v>-2.2178550000000002E-2</v>
          </cell>
          <cell r="M211">
            <v>-27.996170223605326</v>
          </cell>
          <cell r="R211">
            <v>-28.30035286164825</v>
          </cell>
          <cell r="U211">
            <v>36.176840747663547</v>
          </cell>
          <cell r="W211">
            <v>0.95866201631369252</v>
          </cell>
          <cell r="X211">
            <v>34.68136309501449</v>
          </cell>
          <cell r="Y211">
            <v>1853</v>
          </cell>
        </row>
        <row r="212">
          <cell r="C212" t="str">
            <v>L.Mugo.R.15.0.5_A</v>
          </cell>
          <cell r="E212">
            <v>287529</v>
          </cell>
          <cell r="F212">
            <v>3.5999999999999997E-2</v>
          </cell>
          <cell r="G212">
            <v>19.521000000000001</v>
          </cell>
          <cell r="H212">
            <v>-27.358000000000001</v>
          </cell>
          <cell r="I212">
            <v>0.44550000000000001</v>
          </cell>
          <cell r="J212">
            <v>-25</v>
          </cell>
          <cell r="K212">
            <v>-27.413070063694263</v>
          </cell>
          <cell r="L212">
            <v>-5.5550849999999999E-2</v>
          </cell>
          <cell r="M212">
            <v>-27.468620913694263</v>
          </cell>
          <cell r="R212">
            <v>-27.772803551737187</v>
          </cell>
          <cell r="U212">
            <v>42.761835000000012</v>
          </cell>
          <cell r="W212">
            <v>0.95866201631369252</v>
          </cell>
          <cell r="X212">
            <v>40.994146962373442</v>
          </cell>
          <cell r="Y212">
            <v>735</v>
          </cell>
        </row>
        <row r="213">
          <cell r="C213" t="str">
            <v>D.Mugo.R.16.0.5_A</v>
          </cell>
          <cell r="D213" t="str">
            <v>sehr klein</v>
          </cell>
          <cell r="E213">
            <v>287530</v>
          </cell>
          <cell r="F213">
            <v>1.4E-2</v>
          </cell>
          <cell r="G213">
            <v>8.0259999999999998</v>
          </cell>
          <cell r="H213">
            <v>-27.55</v>
          </cell>
          <cell r="I213">
            <v>0.44550000000000001</v>
          </cell>
          <cell r="J213">
            <v>-25</v>
          </cell>
          <cell r="K213">
            <v>-27.69986148670932</v>
          </cell>
          <cell r="L213">
            <v>-6.8475900000000006E-2</v>
          </cell>
          <cell r="M213">
            <v>-27.76833738670932</v>
          </cell>
          <cell r="R213">
            <v>-28.072520024752244</v>
          </cell>
          <cell r="U213">
            <v>45.209311428571425</v>
          </cell>
          <cell r="W213">
            <v>0.95866201631369252</v>
          </cell>
          <cell r="X213">
            <v>43.340449650267942</v>
          </cell>
          <cell r="Y213">
            <v>302</v>
          </cell>
        </row>
        <row r="214">
          <cell r="C214" t="str">
            <v>D.Mugo.R.17.0.5_A</v>
          </cell>
          <cell r="E214">
            <v>287531</v>
          </cell>
          <cell r="F214">
            <v>4.3999999999999997E-2</v>
          </cell>
          <cell r="G214">
            <v>27.254999999999999</v>
          </cell>
          <cell r="H214">
            <v>-27.143000000000001</v>
          </cell>
          <cell r="I214">
            <v>0.44550000000000001</v>
          </cell>
          <cell r="J214">
            <v>-25</v>
          </cell>
          <cell r="K214">
            <v>-27.178610753650755</v>
          </cell>
          <cell r="L214">
            <v>-4.6924199999999999E-2</v>
          </cell>
          <cell r="M214">
            <v>-27.225534953650754</v>
          </cell>
          <cell r="R214">
            <v>-27.529717591693679</v>
          </cell>
          <cell r="U214">
            <v>48.848393181818189</v>
          </cell>
          <cell r="W214">
            <v>0.95866201631369252</v>
          </cell>
          <cell r="X214">
            <v>46.829099101365856</v>
          </cell>
          <cell r="Y214">
            <v>1024</v>
          </cell>
        </row>
        <row r="215">
          <cell r="C215" t="str">
            <v>ali-j3</v>
          </cell>
          <cell r="E215">
            <v>287532</v>
          </cell>
          <cell r="F215">
            <v>6.0999999999999999E-2</v>
          </cell>
          <cell r="G215">
            <v>55.683999999999997</v>
          </cell>
          <cell r="H215">
            <v>-29.701000000000001</v>
          </cell>
          <cell r="I215">
            <v>0.44550000000000001</v>
          </cell>
          <cell r="J215">
            <v>-25</v>
          </cell>
          <cell r="K215">
            <v>-29.738913692442772</v>
          </cell>
          <cell r="L215">
            <v>-1.495485E-2</v>
          </cell>
          <cell r="M215">
            <v>-29.75386854244277</v>
          </cell>
          <cell r="N215" t="str">
            <v>*</v>
          </cell>
          <cell r="R215">
            <v>-30.058051180485695</v>
          </cell>
          <cell r="U215">
            <v>71.987544918032782</v>
          </cell>
          <cell r="V215" t="str">
            <v>*</v>
          </cell>
          <cell r="W215">
            <v>0.95866201631369252</v>
          </cell>
          <cell r="X215">
            <v>69.01172496059381</v>
          </cell>
          <cell r="Y215">
            <v>2095</v>
          </cell>
        </row>
        <row r="216">
          <cell r="C216" t="str">
            <v>bl</v>
          </cell>
          <cell r="E216">
            <v>287533</v>
          </cell>
          <cell r="F216">
            <v>0</v>
          </cell>
          <cell r="G216">
            <v>0.48299999999999998</v>
          </cell>
          <cell r="H216">
            <v>-25</v>
          </cell>
          <cell r="I216">
            <v>0.44550000000000001</v>
          </cell>
          <cell r="J216">
            <v>-25</v>
          </cell>
          <cell r="U216">
            <v>0</v>
          </cell>
          <cell r="W216">
            <v>0.95866201631369252</v>
          </cell>
          <cell r="X216">
            <v>0</v>
          </cell>
          <cell r="Y216">
            <v>19</v>
          </cell>
        </row>
        <row r="217">
          <cell r="C217" t="str">
            <v>bl</v>
          </cell>
          <cell r="E217">
            <v>287534</v>
          </cell>
          <cell r="F217">
            <v>0</v>
          </cell>
          <cell r="G217">
            <v>0.40799999999999997</v>
          </cell>
          <cell r="H217">
            <v>-25</v>
          </cell>
          <cell r="I217">
            <v>0.44550000000000001</v>
          </cell>
          <cell r="J217">
            <v>-25</v>
          </cell>
          <cell r="U217">
            <v>0</v>
          </cell>
          <cell r="W217">
            <v>0.95866201631369252</v>
          </cell>
          <cell r="X217">
            <v>0</v>
          </cell>
          <cell r="Y217">
            <v>16</v>
          </cell>
        </row>
        <row r="218">
          <cell r="C218" t="str">
            <v>ali-j3</v>
          </cell>
          <cell r="E218">
            <v>287535</v>
          </cell>
          <cell r="F218">
            <v>7.6999999999999999E-2</v>
          </cell>
          <cell r="G218">
            <v>72.38</v>
          </cell>
          <cell r="H218">
            <v>-29.673999999999999</v>
          </cell>
          <cell r="I218">
            <v>0.44550000000000001</v>
          </cell>
          <cell r="J218">
            <v>-25</v>
          </cell>
          <cell r="K218">
            <v>-29.702946708463948</v>
          </cell>
          <cell r="L218">
            <v>3.1342499999999999E-3</v>
          </cell>
          <cell r="M218">
            <v>-29.699812458463949</v>
          </cell>
          <cell r="N218" t="str">
            <v>*</v>
          </cell>
          <cell r="R218">
            <v>-30.003995096506873</v>
          </cell>
          <cell r="U218">
            <v>74.128399999999999</v>
          </cell>
          <cell r="V218" t="str">
            <v>*</v>
          </cell>
          <cell r="W218">
            <v>0.95866201631369252</v>
          </cell>
          <cell r="X218">
            <v>71.064081410107917</v>
          </cell>
          <cell r="Y218">
            <v>2701</v>
          </cell>
        </row>
        <row r="219">
          <cell r="C219" t="str">
            <v>ali-j3</v>
          </cell>
          <cell r="E219">
            <v>287536</v>
          </cell>
          <cell r="F219">
            <v>6.5000000000000002E-2</v>
          </cell>
          <cell r="G219">
            <v>61.4</v>
          </cell>
          <cell r="H219">
            <v>-29.748000000000001</v>
          </cell>
          <cell r="I219">
            <v>0.44550000000000001</v>
          </cell>
          <cell r="J219">
            <v>-25</v>
          </cell>
          <cell r="K219">
            <v>-29.782701851380949</v>
          </cell>
          <cell r="L219">
            <v>-8.9251499999999998E-3</v>
          </cell>
          <cell r="M219">
            <v>-29.791627001380949</v>
          </cell>
          <cell r="N219" t="str">
            <v>*</v>
          </cell>
          <cell r="R219">
            <v>-30.095809639423873</v>
          </cell>
          <cell r="U219">
            <v>74.492369230769228</v>
          </cell>
          <cell r="V219" t="str">
            <v>*</v>
          </cell>
          <cell r="W219">
            <v>0.95866201631369252</v>
          </cell>
          <cell r="X219">
            <v>71.413004886753299</v>
          </cell>
          <cell r="Y219">
            <v>2297</v>
          </cell>
        </row>
        <row r="220">
          <cell r="C220" t="str">
            <v>D.Mugo.R.18.0.5_A</v>
          </cell>
          <cell r="D220" t="str">
            <v>sehr klein</v>
          </cell>
          <cell r="E220">
            <v>287537</v>
          </cell>
          <cell r="F220">
            <v>6.0000000000000001E-3</v>
          </cell>
          <cell r="G220">
            <v>4.8920000000000003</v>
          </cell>
          <cell r="H220">
            <v>-28.28</v>
          </cell>
          <cell r="I220">
            <v>0.44550000000000001</v>
          </cell>
          <cell r="J220">
            <v>-25</v>
          </cell>
          <cell r="K220">
            <v>-28.608627010007872</v>
          </cell>
          <cell r="L220">
            <v>-7.2117600000000004E-2</v>
          </cell>
          <cell r="M220">
            <v>-28.680744610007871</v>
          </cell>
          <cell r="R220">
            <v>-28.984927248050795</v>
          </cell>
          <cell r="U220">
            <v>64.297186666666676</v>
          </cell>
          <cell r="W220">
            <v>0.95866201631369252</v>
          </cell>
          <cell r="X220">
            <v>61.639270613164541</v>
          </cell>
          <cell r="Y220">
            <v>180</v>
          </cell>
        </row>
        <row r="221">
          <cell r="C221" t="str">
            <v>M.Mugo.R.6.0.5_1_A</v>
          </cell>
          <cell r="E221">
            <v>287538</v>
          </cell>
          <cell r="F221">
            <v>9.8000000000000004E-2</v>
          </cell>
          <cell r="G221">
            <v>52.429000000000002</v>
          </cell>
          <cell r="H221">
            <v>-28.544</v>
          </cell>
          <cell r="I221">
            <v>0.44550000000000001</v>
          </cell>
          <cell r="J221">
            <v>-25</v>
          </cell>
          <cell r="K221">
            <v>-28.57437217578655</v>
          </cell>
          <cell r="L221">
            <v>-2.080545E-2</v>
          </cell>
          <cell r="M221">
            <v>-28.595177625786551</v>
          </cell>
          <cell r="R221">
            <v>-28.899360263829475</v>
          </cell>
          <cell r="U221">
            <v>42.189295306122446</v>
          </cell>
          <cell r="W221">
            <v>0.95866201631369252</v>
          </cell>
          <cell r="X221">
            <v>40.445274905021151</v>
          </cell>
          <cell r="Y221">
            <v>1899</v>
          </cell>
        </row>
        <row r="222">
          <cell r="C222" t="str">
            <v>SuccC6_1.5_1</v>
          </cell>
          <cell r="E222">
            <v>287539</v>
          </cell>
          <cell r="F222">
            <v>0.14000000000000001</v>
          </cell>
          <cell r="G222">
            <v>70.268000000000001</v>
          </cell>
          <cell r="H222">
            <v>-10.362</v>
          </cell>
          <cell r="I222">
            <v>0.44550000000000001</v>
          </cell>
          <cell r="J222">
            <v>-25</v>
          </cell>
          <cell r="K222">
            <v>-10.268602756990941</v>
          </cell>
          <cell r="L222">
            <v>-2.0596500000000001E-3</v>
          </cell>
          <cell r="M222">
            <v>-10.27066240699094</v>
          </cell>
          <cell r="R222">
            <v>-10.574845045033864</v>
          </cell>
          <cell r="U222">
            <v>39.580960571428569</v>
          </cell>
          <cell r="W222">
            <v>0.95866201631369252</v>
          </cell>
          <cell r="X222">
            <v>37.944763469038477</v>
          </cell>
          <cell r="Y222">
            <v>2527</v>
          </cell>
        </row>
        <row r="223">
          <cell r="C223" t="str">
            <v>SuccC6_2_5</v>
          </cell>
          <cell r="E223">
            <v>287540</v>
          </cell>
          <cell r="F223">
            <v>0.14399999999999999</v>
          </cell>
          <cell r="G223">
            <v>70.724000000000004</v>
          </cell>
          <cell r="H223">
            <v>-10.391999999999999</v>
          </cell>
          <cell r="I223">
            <v>0.44550000000000001</v>
          </cell>
          <cell r="J223">
            <v>-25</v>
          </cell>
          <cell r="K223">
            <v>-10.2993989342402</v>
          </cell>
          <cell r="L223">
            <v>-9.5520000000000002E-4</v>
          </cell>
          <cell r="M223">
            <v>-10.3003541342402</v>
          </cell>
          <cell r="R223">
            <v>-10.604536772283124</v>
          </cell>
          <cell r="U223">
            <v>38.731212777777785</v>
          </cell>
          <cell r="W223">
            <v>0.95866201631369252</v>
          </cell>
          <cell r="X223">
            <v>37.130142535819104</v>
          </cell>
          <cell r="Y223">
            <v>2564</v>
          </cell>
        </row>
        <row r="224">
          <cell r="C224" t="str">
            <v>caf-j3 (49,44%C)</v>
          </cell>
          <cell r="E224">
            <v>287541</v>
          </cell>
          <cell r="F224">
            <v>9.5000000000000001E-2</v>
          </cell>
          <cell r="G224">
            <v>62.424999999999997</v>
          </cell>
          <cell r="H224">
            <v>-39.975999999999999</v>
          </cell>
          <cell r="I224">
            <v>0.44550000000000001</v>
          </cell>
          <cell r="J224">
            <v>-25</v>
          </cell>
          <cell r="K224">
            <v>-40.083645398881892</v>
          </cell>
          <cell r="L224">
            <v>-9.8803499999999995E-3</v>
          </cell>
          <cell r="M224">
            <v>-40.093525748881895</v>
          </cell>
          <cell r="R224">
            <v>-40.397708386924819</v>
          </cell>
          <cell r="S224">
            <v>-40.46</v>
          </cell>
          <cell r="U224">
            <v>51.819321052631572</v>
          </cell>
          <cell r="W224">
            <v>0.95866201631369252</v>
          </cell>
          <cell r="X224">
            <v>49.677214804322361</v>
          </cell>
          <cell r="Y224">
            <v>2265</v>
          </cell>
        </row>
        <row r="225">
          <cell r="C225" t="str">
            <v>ali-j3</v>
          </cell>
          <cell r="E225">
            <v>287542</v>
          </cell>
          <cell r="F225">
            <v>6.8000000000000005E-2</v>
          </cell>
          <cell r="G225">
            <v>68.156999999999996</v>
          </cell>
          <cell r="H225">
            <v>-29.690999999999999</v>
          </cell>
          <cell r="I225">
            <v>0.44550000000000001</v>
          </cell>
          <cell r="J225">
            <v>-25</v>
          </cell>
          <cell r="K225">
            <v>-29.721863893134842</v>
          </cell>
          <cell r="L225">
            <v>-4.2685500000000003E-3</v>
          </cell>
          <cell r="M225">
            <v>-29.726132443134841</v>
          </cell>
          <cell r="N225" t="str">
            <v>*</v>
          </cell>
          <cell r="O225">
            <v>-29.755817361957074</v>
          </cell>
          <cell r="P225">
            <v>-30.06</v>
          </cell>
          <cell r="Q225">
            <v>-0.30418263804292422</v>
          </cell>
          <cell r="R225">
            <v>-30.030315081177765</v>
          </cell>
          <cell r="S225">
            <v>-30.060000000000002</v>
          </cell>
          <cell r="T225">
            <v>5.1833088866244409E-2</v>
          </cell>
          <cell r="U225">
            <v>79.042073823529392</v>
          </cell>
          <cell r="V225">
            <v>74.15984775708948</v>
          </cell>
          <cell r="W225">
            <v>0.95866201631369252</v>
          </cell>
          <cell r="X225">
            <v>75.774633865280421</v>
          </cell>
          <cell r="Y225">
            <v>2453</v>
          </cell>
        </row>
        <row r="228">
          <cell r="C228" t="str">
            <v>ali-j3 [Ref]  1:8 dil</v>
          </cell>
          <cell r="E228">
            <v>287578</v>
          </cell>
          <cell r="F228">
            <v>0.26600000000000001</v>
          </cell>
          <cell r="G228">
            <v>38.853999999999999</v>
          </cell>
          <cell r="H228">
            <v>-29.736999999999998</v>
          </cell>
          <cell r="I228">
            <v>3.875E-2</v>
          </cell>
          <cell r="J228">
            <v>-25</v>
          </cell>
          <cell r="K228">
            <v>-29.741729036912037</v>
          </cell>
          <cell r="L228">
            <v>0</v>
          </cell>
          <cell r="M228">
            <v>-29.741729036912037</v>
          </cell>
          <cell r="N228" t="str">
            <v>*</v>
          </cell>
          <cell r="R228">
            <v>-29.932656252651963</v>
          </cell>
          <cell r="U228">
            <v>71.09</v>
          </cell>
          <cell r="V228" t="str">
            <v>ref.</v>
          </cell>
          <cell r="W228">
            <v>1.0392678608052477</v>
          </cell>
          <cell r="Y228">
            <v>1793</v>
          </cell>
        </row>
        <row r="229">
          <cell r="C229" t="str">
            <v>L.Mugo.R.15.0.5_1_A</v>
          </cell>
          <cell r="E229">
            <v>287579</v>
          </cell>
          <cell r="F229">
            <v>0.46</v>
          </cell>
          <cell r="G229">
            <v>41.942</v>
          </cell>
          <cell r="H229">
            <v>-27.195</v>
          </cell>
          <cell r="I229">
            <v>3.875E-2</v>
          </cell>
          <cell r="J229">
            <v>-25</v>
          </cell>
          <cell r="K229">
            <v>-27.197029824655605</v>
          </cell>
          <cell r="L229">
            <v>3.9402000000000005E-3</v>
          </cell>
          <cell r="M229">
            <v>-27.193089624655606</v>
          </cell>
          <cell r="R229">
            <v>-27.384016840395532</v>
          </cell>
          <cell r="U229">
            <v>44.376581299999998</v>
          </cell>
          <cell r="W229">
            <v>1.0392678608052477</v>
          </cell>
          <cell r="X229">
            <v>46.119154717501154</v>
          </cell>
          <cell r="Y229">
            <v>1925</v>
          </cell>
        </row>
        <row r="230">
          <cell r="C230" t="str">
            <v>D.Mugo.R.16.0.5_1_A</v>
          </cell>
          <cell r="E230">
            <v>287580</v>
          </cell>
          <cell r="F230">
            <v>0.31</v>
          </cell>
          <cell r="G230">
            <v>24.936</v>
          </cell>
          <cell r="H230">
            <v>-26.977</v>
          </cell>
          <cell r="I230">
            <v>3.875E-2</v>
          </cell>
          <cell r="J230">
            <v>-25</v>
          </cell>
          <cell r="K230">
            <v>-26.980076996455434</v>
          </cell>
          <cell r="L230">
            <v>-1.9283100000000001E-2</v>
          </cell>
          <cell r="M230">
            <v>-26.999360096455433</v>
          </cell>
          <cell r="R230">
            <v>-27.190287312195359</v>
          </cell>
          <cell r="U230">
            <v>39.150749400000002</v>
          </cell>
          <cell r="W230">
            <v>1.0392678608052477</v>
          </cell>
          <cell r="X230">
            <v>40.688115577860337</v>
          </cell>
          <cell r="Y230">
            <v>1147</v>
          </cell>
        </row>
        <row r="231">
          <cell r="C231" t="str">
            <v>caf-j3</v>
          </cell>
          <cell r="E231">
            <v>287581</v>
          </cell>
          <cell r="F231">
            <v>0.42099999999999999</v>
          </cell>
          <cell r="G231">
            <v>40.939</v>
          </cell>
          <cell r="H231">
            <v>-40.14</v>
          </cell>
          <cell r="I231">
            <v>3.875E-2</v>
          </cell>
          <cell r="J231">
            <v>-25</v>
          </cell>
          <cell r="K231">
            <v>-40.154344044351802</v>
          </cell>
          <cell r="L231">
            <v>2.0895000000000002E-3</v>
          </cell>
          <cell r="M231">
            <v>-40.152254544351806</v>
          </cell>
          <cell r="R231">
            <v>-40.343181760091731</v>
          </cell>
          <cell r="S231">
            <v>-40.46</v>
          </cell>
          <cell r="U231">
            <v>47.321936899999997</v>
          </cell>
          <cell r="W231">
            <v>1.0392678608052477</v>
          </cell>
          <cell r="X231">
            <v>49.180168131223908</v>
          </cell>
          <cell r="Y231">
            <v>1863</v>
          </cell>
        </row>
        <row r="232">
          <cell r="C232" t="str">
            <v>std2.2019_15</v>
          </cell>
          <cell r="E232">
            <v>287582</v>
          </cell>
          <cell r="F232">
            <v>0.36799999999999999</v>
          </cell>
          <cell r="G232">
            <v>27.794</v>
          </cell>
          <cell r="H232">
            <v>-27.712</v>
          </cell>
          <cell r="I232">
            <v>3.875E-2</v>
          </cell>
          <cell r="J232">
            <v>-25</v>
          </cell>
          <cell r="K232">
            <v>-27.715786310697979</v>
          </cell>
          <cell r="L232">
            <v>-1.54623E-2</v>
          </cell>
          <cell r="M232">
            <v>-27.731248610697978</v>
          </cell>
          <cell r="R232">
            <v>-27.922175826437904</v>
          </cell>
          <cell r="U232">
            <v>36.758934400000001</v>
          </cell>
          <cell r="W232">
            <v>1.0392678608052477</v>
          </cell>
          <cell r="X232">
            <v>38.20237911936843</v>
          </cell>
          <cell r="Y232">
            <v>1275</v>
          </cell>
        </row>
        <row r="233">
          <cell r="C233" t="str">
            <v>D.Mugo.R.17.0.5_1_A</v>
          </cell>
          <cell r="E233">
            <v>287583</v>
          </cell>
          <cell r="F233">
            <v>0.43</v>
          </cell>
          <cell r="G233">
            <v>37.548000000000002</v>
          </cell>
          <cell r="H233">
            <v>-27.521999999999998</v>
          </cell>
          <cell r="I233">
            <v>3.875E-2</v>
          </cell>
          <cell r="J233">
            <v>-25</v>
          </cell>
          <cell r="K233">
            <v>-27.524605423995414</v>
          </cell>
          <cell r="L233">
            <v>-2.2984500000000001E-3</v>
          </cell>
          <cell r="M233">
            <v>-27.526903873995415</v>
          </cell>
          <cell r="R233">
            <v>-27.717831089735341</v>
          </cell>
          <cell r="U233">
            <v>42.499323599999997</v>
          </cell>
          <cell r="W233">
            <v>1.0392678608052477</v>
          </cell>
          <cell r="X233">
            <v>44.168181123441975</v>
          </cell>
          <cell r="Y233">
            <v>1716</v>
          </cell>
        </row>
        <row r="234">
          <cell r="C234" t="str">
            <v>D.Mugo.R.18.0.5_1_A</v>
          </cell>
          <cell r="E234">
            <v>287584</v>
          </cell>
          <cell r="F234">
            <v>0.40899999999999997</v>
          </cell>
          <cell r="G234">
            <v>34.944000000000003</v>
          </cell>
          <cell r="H234">
            <v>-27.51</v>
          </cell>
          <cell r="I234">
            <v>3.875E-2</v>
          </cell>
          <cell r="J234">
            <v>-25</v>
          </cell>
          <cell r="K234">
            <v>-27.512786471949063</v>
          </cell>
          <cell r="L234">
            <v>-5.9998500000000001E-3</v>
          </cell>
          <cell r="M234">
            <v>-27.518786321949062</v>
          </cell>
          <cell r="R234">
            <v>-27.709713537688987</v>
          </cell>
          <cell r="U234">
            <v>41.582834599999998</v>
          </cell>
          <cell r="W234">
            <v>1.0392678608052477</v>
          </cell>
          <cell r="X234">
            <v>43.215703560960435</v>
          </cell>
          <cell r="Y234">
            <v>1592</v>
          </cell>
        </row>
        <row r="235">
          <cell r="C235" t="str">
            <v>H.Mugo.R.1.1_2_A</v>
          </cell>
          <cell r="E235">
            <v>287585</v>
          </cell>
          <cell r="F235">
            <v>0.38800000000000001</v>
          </cell>
          <cell r="G235">
            <v>28.629000000000001</v>
          </cell>
          <cell r="H235">
            <v>-27.157</v>
          </cell>
          <cell r="I235">
            <v>3.875E-2</v>
          </cell>
          <cell r="J235">
            <v>-25</v>
          </cell>
          <cell r="K235">
            <v>-27.159923505390822</v>
          </cell>
          <cell r="L235">
            <v>-1.435785E-2</v>
          </cell>
          <cell r="M235">
            <v>-27.174281355390821</v>
          </cell>
          <cell r="R235">
            <v>-27.365208571130747</v>
          </cell>
          <cell r="U235">
            <v>35.911735499999999</v>
          </cell>
          <cell r="W235">
            <v>1.0392678608052477</v>
          </cell>
          <cell r="X235">
            <v>37.321912530888874</v>
          </cell>
          <cell r="Y235">
            <v>1312</v>
          </cell>
        </row>
        <row r="236">
          <cell r="C236" t="str">
            <v>H.Mugo.R.2.1_2_A</v>
          </cell>
          <cell r="E236">
            <v>287586</v>
          </cell>
          <cell r="F236">
            <v>0.45700000000000002</v>
          </cell>
          <cell r="G236">
            <v>39.374000000000002</v>
          </cell>
          <cell r="H236">
            <v>-28.280999999999999</v>
          </cell>
          <cell r="I236">
            <v>3.875E-2</v>
          </cell>
          <cell r="J236">
            <v>-25</v>
          </cell>
          <cell r="K236">
            <v>-28.284232183601222</v>
          </cell>
          <cell r="L236">
            <v>-1.7910000000000002E-4</v>
          </cell>
          <cell r="M236">
            <v>-28.284411283601223</v>
          </cell>
          <cell r="R236">
            <v>-28.475338499341149</v>
          </cell>
          <cell r="U236">
            <v>41.933062900000003</v>
          </cell>
          <cell r="W236">
            <v>1.0392678608052477</v>
          </cell>
          <cell r="X236">
            <v>43.579684577094902</v>
          </cell>
          <cell r="Y236">
            <v>1787</v>
          </cell>
        </row>
        <row r="237">
          <cell r="C237" t="str">
            <v>H.Mugo.R.3.1_2_A</v>
          </cell>
          <cell r="E237">
            <v>287587</v>
          </cell>
          <cell r="F237">
            <v>0.34399999999999997</v>
          </cell>
          <cell r="G237">
            <v>29.696000000000002</v>
          </cell>
          <cell r="H237">
            <v>-29.390999999999998</v>
          </cell>
          <cell r="I237">
            <v>3.875E-2</v>
          </cell>
          <cell r="J237">
            <v>-25</v>
          </cell>
          <cell r="K237">
            <v>-29.396737256488713</v>
          </cell>
          <cell r="L237">
            <v>-1.3074300000000001E-2</v>
          </cell>
          <cell r="M237">
            <v>-29.409811556488712</v>
          </cell>
          <cell r="R237">
            <v>-29.600738772228638</v>
          </cell>
          <cell r="U237">
            <v>42.014369500000001</v>
          </cell>
          <cell r="W237">
            <v>1.0392678608052477</v>
          </cell>
          <cell r="X237">
            <v>43.664183913346243</v>
          </cell>
          <cell r="Y237">
            <v>1355</v>
          </cell>
        </row>
        <row r="238">
          <cell r="C238" t="str">
            <v>H.Mugo.R.4.1_2_A</v>
          </cell>
          <cell r="E238">
            <v>287588</v>
          </cell>
          <cell r="F238">
            <v>0.309</v>
          </cell>
          <cell r="G238">
            <v>23.045999999999999</v>
          </cell>
          <cell r="H238">
            <v>-27.164999999999999</v>
          </cell>
          <cell r="I238">
            <v>3.875E-2</v>
          </cell>
          <cell r="J238">
            <v>-25</v>
          </cell>
          <cell r="K238">
            <v>-27.168646404937572</v>
          </cell>
          <cell r="L238">
            <v>-2.205915E-2</v>
          </cell>
          <cell r="M238">
            <v>-27.190705554937573</v>
          </cell>
          <cell r="R238">
            <v>-27.381632770677498</v>
          </cell>
          <cell r="U238">
            <v>36.3004356</v>
          </cell>
          <cell r="W238">
            <v>1.0392678608052477</v>
          </cell>
          <cell r="X238">
            <v>37.72587605231066</v>
          </cell>
          <cell r="Y238">
            <v>1054</v>
          </cell>
        </row>
        <row r="239">
          <cell r="C239" t="str">
            <v>ali-j3</v>
          </cell>
          <cell r="E239">
            <v>287589</v>
          </cell>
          <cell r="F239">
            <v>0.23599999999999999</v>
          </cell>
          <cell r="G239">
            <v>33.284999999999997</v>
          </cell>
          <cell r="H239">
            <v>-29.898</v>
          </cell>
          <cell r="I239">
            <v>3.875E-2</v>
          </cell>
          <cell r="J239">
            <v>-25</v>
          </cell>
          <cell r="K239">
            <v>-29.903708839342784</v>
          </cell>
          <cell r="L239">
            <v>-8.2684500000000001E-3</v>
          </cell>
          <cell r="M239">
            <v>-29.911977289342783</v>
          </cell>
          <cell r="N239" t="str">
            <v>*</v>
          </cell>
          <cell r="R239">
            <v>-30.102904505082709</v>
          </cell>
          <cell r="U239">
            <v>68.642052699999994</v>
          </cell>
          <cell r="V239" t="str">
            <v>*</v>
          </cell>
          <cell r="W239">
            <v>1.0392678608052477</v>
          </cell>
          <cell r="X239">
            <v>71.337479270810064</v>
          </cell>
          <cell r="Y239">
            <v>1516</v>
          </cell>
        </row>
        <row r="240">
          <cell r="C240" t="str">
            <v>bl</v>
          </cell>
          <cell r="E240">
            <v>287590</v>
          </cell>
          <cell r="F240">
            <v>0</v>
          </cell>
          <cell r="G240">
            <v>4.5999999999999999E-2</v>
          </cell>
          <cell r="H240">
            <v>-31.408000000000001</v>
          </cell>
          <cell r="I240">
            <v>3.875E-2</v>
          </cell>
          <cell r="J240">
            <v>-25</v>
          </cell>
          <cell r="K240">
            <v>-65.657655172413811</v>
          </cell>
          <cell r="L240">
            <v>-5.34315E-2</v>
          </cell>
          <cell r="M240">
            <v>-65.711086672413813</v>
          </cell>
          <cell r="U240">
            <v>0</v>
          </cell>
          <cell r="W240">
            <v>1.0392678608052477</v>
          </cell>
          <cell r="Y240">
            <v>3</v>
          </cell>
        </row>
        <row r="241">
          <cell r="C241" t="str">
            <v>bl</v>
          </cell>
          <cell r="E241">
            <v>287591</v>
          </cell>
          <cell r="F241">
            <v>0</v>
          </cell>
          <cell r="G241">
            <v>4.7E-2</v>
          </cell>
          <cell r="H241">
            <v>-24.268000000000001</v>
          </cell>
          <cell r="I241">
            <v>3.875E-2</v>
          </cell>
          <cell r="J241">
            <v>-25</v>
          </cell>
          <cell r="K241">
            <v>-20.829818181818172</v>
          </cell>
          <cell r="L241">
            <v>-5.34315E-2</v>
          </cell>
          <cell r="M241">
            <v>-20.883249681818171</v>
          </cell>
          <cell r="U241">
            <v>0</v>
          </cell>
          <cell r="W241">
            <v>1.0392678608052477</v>
          </cell>
          <cell r="Y241">
            <v>3</v>
          </cell>
        </row>
        <row r="242">
          <cell r="C242" t="str">
            <v>ali-j3</v>
          </cell>
          <cell r="E242">
            <v>287592</v>
          </cell>
          <cell r="F242">
            <v>0.24299999999999999</v>
          </cell>
          <cell r="G242">
            <v>34.386000000000003</v>
          </cell>
          <cell r="H242">
            <v>-29.858000000000001</v>
          </cell>
          <cell r="I242">
            <v>3.875E-2</v>
          </cell>
          <cell r="J242">
            <v>-25</v>
          </cell>
          <cell r="K242">
            <v>-29.863480715341112</v>
          </cell>
          <cell r="L242">
            <v>-6.6864000000000003E-3</v>
          </cell>
          <cell r="M242">
            <v>-29.870167115341111</v>
          </cell>
          <cell r="N242" t="str">
            <v>*</v>
          </cell>
          <cell r="R242">
            <v>-30.061094331081037</v>
          </cell>
          <cell r="U242">
            <v>68.869673300000002</v>
          </cell>
          <cell r="V242" t="str">
            <v>*</v>
          </cell>
          <cell r="W242">
            <v>1.0392678608052477</v>
          </cell>
          <cell r="X242">
            <v>71.574038044847285</v>
          </cell>
          <cell r="Y242">
            <v>1569</v>
          </cell>
        </row>
        <row r="243">
          <cell r="C243" t="str">
            <v>ali-j3</v>
          </cell>
          <cell r="E243">
            <v>287593</v>
          </cell>
          <cell r="F243">
            <v>0.29799999999999999</v>
          </cell>
          <cell r="G243">
            <v>42.42</v>
          </cell>
          <cell r="H243">
            <v>-29.928000000000001</v>
          </cell>
          <cell r="I243">
            <v>3.875E-2</v>
          </cell>
          <cell r="J243">
            <v>-25</v>
          </cell>
          <cell r="K243">
            <v>-29.932505766111191</v>
          </cell>
          <cell r="L243">
            <v>3.9103499999999999E-3</v>
          </cell>
          <cell r="M243">
            <v>-29.92859541611119</v>
          </cell>
          <cell r="N243" t="str">
            <v>*</v>
          </cell>
          <cell r="R243">
            <v>-30.119522631851115</v>
          </cell>
          <cell r="U243">
            <v>69.279537399999995</v>
          </cell>
          <cell r="V243" t="str">
            <v>*</v>
          </cell>
          <cell r="W243">
            <v>1.0392678608052477</v>
          </cell>
          <cell r="X243">
            <v>71.999996631275152</v>
          </cell>
          <cell r="Y243">
            <v>1924</v>
          </cell>
        </row>
        <row r="244">
          <cell r="C244" t="str">
            <v>H.Mugo.R.5.1_2_A</v>
          </cell>
          <cell r="E244">
            <v>287594</v>
          </cell>
          <cell r="F244">
            <v>0.34599999999999997</v>
          </cell>
          <cell r="G244">
            <v>27.742999999999999</v>
          </cell>
          <cell r="H244">
            <v>-28.132000000000001</v>
          </cell>
          <cell r="I244">
            <v>3.875E-2</v>
          </cell>
          <cell r="J244">
            <v>-25</v>
          </cell>
          <cell r="K244">
            <v>-28.136380735807688</v>
          </cell>
          <cell r="L244">
            <v>-1.579065E-2</v>
          </cell>
          <cell r="M244">
            <v>-28.152171385807687</v>
          </cell>
          <cell r="R244">
            <v>-28.343098601547613</v>
          </cell>
          <cell r="U244">
            <v>39.024820900000002</v>
          </cell>
          <cell r="W244">
            <v>1.0392678608052477</v>
          </cell>
          <cell r="X244">
            <v>40.55724213505092</v>
          </cell>
          <cell r="Y244">
            <v>1264</v>
          </cell>
        </row>
        <row r="245">
          <cell r="C245" t="str">
            <v>M.Mugo.R.6.1_2_A</v>
          </cell>
          <cell r="E245">
            <v>287595</v>
          </cell>
          <cell r="F245">
            <v>0.4</v>
          </cell>
          <cell r="G245">
            <v>33.884999999999998</v>
          </cell>
          <cell r="H245">
            <v>-28.262</v>
          </cell>
          <cell r="I245">
            <v>3.875E-2</v>
          </cell>
          <cell r="J245">
            <v>-25</v>
          </cell>
          <cell r="K245">
            <v>-28.265734608708499</v>
          </cell>
          <cell r="L245">
            <v>-7.6117500000000005E-3</v>
          </cell>
          <cell r="M245">
            <v>-28.273346358708498</v>
          </cell>
          <cell r="R245">
            <v>-28.464273574448423</v>
          </cell>
          <cell r="U245">
            <v>41.229213999999999</v>
          </cell>
          <cell r="W245">
            <v>1.0392678608052477</v>
          </cell>
          <cell r="X245">
            <v>42.848197036461769</v>
          </cell>
          <cell r="Y245">
            <v>1538</v>
          </cell>
        </row>
        <row r="246">
          <cell r="C246" t="str">
            <v>M.Mugo.R.7.1_2_A</v>
          </cell>
          <cell r="E246">
            <v>287596</v>
          </cell>
          <cell r="F246">
            <v>0.38</v>
          </cell>
          <cell r="G246">
            <v>32.701000000000001</v>
          </cell>
          <cell r="H246">
            <v>-28.364999999999998</v>
          </cell>
          <cell r="I246">
            <v>3.875E-2</v>
          </cell>
          <cell r="J246">
            <v>-25</v>
          </cell>
          <cell r="K246">
            <v>-28.36899218516789</v>
          </cell>
          <cell r="L246">
            <v>-9.283350000000001E-3</v>
          </cell>
          <cell r="M246">
            <v>-28.378275535167891</v>
          </cell>
          <cell r="R246">
            <v>-28.569202750907817</v>
          </cell>
          <cell r="U246">
            <v>41.883295699999998</v>
          </cell>
          <cell r="W246">
            <v>1.0392678608052477</v>
          </cell>
          <cell r="X246">
            <v>43.527963125612629</v>
          </cell>
          <cell r="Y246">
            <v>1482</v>
          </cell>
        </row>
        <row r="247">
          <cell r="C247" t="str">
            <v>M.Mugo.R.8.1_2_A</v>
          </cell>
          <cell r="E247">
            <v>287597</v>
          </cell>
          <cell r="F247">
            <v>0.35299999999999998</v>
          </cell>
          <cell r="G247">
            <v>27.024000000000001</v>
          </cell>
          <cell r="H247">
            <v>-28.643000000000001</v>
          </cell>
          <cell r="I247">
            <v>3.875E-2</v>
          </cell>
          <cell r="J247">
            <v>-25</v>
          </cell>
          <cell r="K247">
            <v>-28.648231237435265</v>
          </cell>
          <cell r="L247">
            <v>-1.6865250000000002E-2</v>
          </cell>
          <cell r="M247">
            <v>-28.665096487435264</v>
          </cell>
          <cell r="R247">
            <v>-28.85602370317519</v>
          </cell>
          <cell r="U247">
            <v>37.258835500000004</v>
          </cell>
          <cell r="W247">
            <v>1.0392678608052477</v>
          </cell>
          <cell r="X247">
            <v>38.721910266179627</v>
          </cell>
          <cell r="Y247">
            <v>1228</v>
          </cell>
        </row>
        <row r="248">
          <cell r="C248" t="str">
            <v>M.Mugo.R.9.1_2_A</v>
          </cell>
          <cell r="E248">
            <v>287598</v>
          </cell>
          <cell r="F248">
            <v>0.48199999999999998</v>
          </cell>
          <cell r="G248">
            <v>37.658999999999999</v>
          </cell>
          <cell r="H248">
            <v>-28.443999999999999</v>
          </cell>
          <cell r="I248">
            <v>3.875E-2</v>
          </cell>
          <cell r="J248">
            <v>-25</v>
          </cell>
          <cell r="K248">
            <v>-28.447547424591807</v>
          </cell>
          <cell r="L248">
            <v>-2.77605E-3</v>
          </cell>
          <cell r="M248">
            <v>-28.450323474591809</v>
          </cell>
          <cell r="R248">
            <v>-28.641250690331734</v>
          </cell>
          <cell r="U248">
            <v>38.025295999999997</v>
          </cell>
          <cell r="W248">
            <v>1.0392678608052477</v>
          </cell>
          <cell r="X248">
            <v>39.518468030406339</v>
          </cell>
          <cell r="Y248">
            <v>1700</v>
          </cell>
        </row>
        <row r="249">
          <cell r="C249" t="str">
            <v>M.Mugo.R.10.1_2_A</v>
          </cell>
          <cell r="E249">
            <v>287599</v>
          </cell>
          <cell r="F249">
            <v>0.316</v>
          </cell>
          <cell r="G249">
            <v>25.725000000000001</v>
          </cell>
          <cell r="H249">
            <v>-27.951000000000001</v>
          </cell>
          <cell r="I249">
            <v>3.875E-2</v>
          </cell>
          <cell r="J249">
            <v>-25</v>
          </cell>
          <cell r="K249">
            <v>-27.955451846805197</v>
          </cell>
          <cell r="L249">
            <v>-1.8686100000000001E-2</v>
          </cell>
          <cell r="M249">
            <v>-27.974137946805197</v>
          </cell>
          <cell r="R249">
            <v>-28.165065162545122</v>
          </cell>
          <cell r="U249">
            <v>39.621205199999999</v>
          </cell>
          <cell r="W249">
            <v>1.0392678608052477</v>
          </cell>
          <cell r="X249">
            <v>41.177045170729755</v>
          </cell>
          <cell r="Y249">
            <v>1167</v>
          </cell>
        </row>
        <row r="250">
          <cell r="C250" t="str">
            <v>L.Mugo.R.11.1_2_A</v>
          </cell>
          <cell r="E250">
            <v>287600</v>
          </cell>
          <cell r="F250">
            <v>0.44500000000000001</v>
          </cell>
          <cell r="G250">
            <v>36.500999999999998</v>
          </cell>
          <cell r="H250">
            <v>-29.972000000000001</v>
          </cell>
          <cell r="I250">
            <v>3.875E-2</v>
          </cell>
          <cell r="J250">
            <v>-25</v>
          </cell>
          <cell r="K250">
            <v>-29.977283958066216</v>
          </cell>
          <cell r="L250">
            <v>-4.5073500000000002E-3</v>
          </cell>
          <cell r="M250">
            <v>-29.981791308066217</v>
          </cell>
          <cell r="R250">
            <v>-30.172718523806143</v>
          </cell>
          <cell r="U250">
            <v>39.920455199999999</v>
          </cell>
          <cell r="W250">
            <v>1.0392678608052477</v>
          </cell>
          <cell r="X250">
            <v>41.488046078075726</v>
          </cell>
          <cell r="Y250">
            <v>1642</v>
          </cell>
        </row>
        <row r="251">
          <cell r="C251" t="str">
            <v>L.Mugo.R.13.1_2_A</v>
          </cell>
          <cell r="E251">
            <v>287601</v>
          </cell>
          <cell r="F251">
            <v>0.44700000000000001</v>
          </cell>
          <cell r="G251">
            <v>41.47</v>
          </cell>
          <cell r="H251">
            <v>-28.981999999999999</v>
          </cell>
          <cell r="I251">
            <v>3.875E-2</v>
          </cell>
          <cell r="J251">
            <v>-25</v>
          </cell>
          <cell r="K251">
            <v>-28.985724302308043</v>
          </cell>
          <cell r="L251">
            <v>2.1492E-3</v>
          </cell>
          <cell r="M251">
            <v>-28.983575102308041</v>
          </cell>
          <cell r="R251">
            <v>-29.174502318047967</v>
          </cell>
          <cell r="U251">
            <v>45.151724899999998</v>
          </cell>
          <cell r="W251">
            <v>1.0392678608052477</v>
          </cell>
          <cell r="X251">
            <v>46.924736548490031</v>
          </cell>
          <cell r="Y251">
            <v>1865</v>
          </cell>
        </row>
        <row r="252">
          <cell r="C252" t="str">
            <v>L.Mugo.R.14.1_2_A</v>
          </cell>
          <cell r="E252">
            <v>287602</v>
          </cell>
          <cell r="F252">
            <v>0.40899999999999997</v>
          </cell>
          <cell r="G252">
            <v>37.36</v>
          </cell>
          <cell r="H252">
            <v>-29.266999999999999</v>
          </cell>
          <cell r="I252">
            <v>3.875E-2</v>
          </cell>
          <cell r="J252">
            <v>-25</v>
          </cell>
          <cell r="K252">
            <v>-29.27143035134139</v>
          </cell>
          <cell r="L252">
            <v>-3.3133500000000001E-3</v>
          </cell>
          <cell r="M252">
            <v>-29.274743701341389</v>
          </cell>
          <cell r="R252">
            <v>-29.465670917081315</v>
          </cell>
          <cell r="U252">
            <v>44.456710100000002</v>
          </cell>
          <cell r="W252">
            <v>1.0392678608052477</v>
          </cell>
          <cell r="X252">
            <v>46.202430004066052</v>
          </cell>
          <cell r="Y252">
            <v>1682</v>
          </cell>
        </row>
        <row r="253">
          <cell r="C253" t="str">
            <v>L.Mugo.R.15.1_2_A</v>
          </cell>
          <cell r="E253">
            <v>287603</v>
          </cell>
          <cell r="F253">
            <v>0.38900000000000001</v>
          </cell>
          <cell r="G253">
            <v>35.515000000000001</v>
          </cell>
          <cell r="H253">
            <v>-27.795999999999999</v>
          </cell>
          <cell r="I253">
            <v>3.875E-2</v>
          </cell>
          <cell r="J253">
            <v>-25</v>
          </cell>
          <cell r="K253">
            <v>-27.799054015010043</v>
          </cell>
          <cell r="L253">
            <v>-5.7908999999999999E-3</v>
          </cell>
          <cell r="M253">
            <v>-27.804844915010044</v>
          </cell>
          <cell r="R253">
            <v>-27.99577213074997</v>
          </cell>
          <cell r="U253">
            <v>44.434458399999997</v>
          </cell>
          <cell r="W253">
            <v>1.0392678608052477</v>
          </cell>
          <cell r="X253">
            <v>46.179304527407766</v>
          </cell>
          <cell r="Y253">
            <v>1599</v>
          </cell>
        </row>
        <row r="254">
          <cell r="C254" t="str">
            <v>D.Mugo.R.16.1_2_A</v>
          </cell>
          <cell r="E254">
            <v>287604</v>
          </cell>
          <cell r="F254">
            <v>0.34499999999999997</v>
          </cell>
          <cell r="G254">
            <v>29.552</v>
          </cell>
          <cell r="H254">
            <v>-28.198</v>
          </cell>
          <cell r="I254">
            <v>3.875E-2</v>
          </cell>
          <cell r="J254">
            <v>-25</v>
          </cell>
          <cell r="K254">
            <v>-28.202198876775686</v>
          </cell>
          <cell r="L254">
            <v>-1.370115E-2</v>
          </cell>
          <cell r="M254">
            <v>-28.215900026775685</v>
          </cell>
          <cell r="R254">
            <v>-28.406827242515611</v>
          </cell>
          <cell r="U254">
            <v>41.6889173</v>
          </cell>
          <cell r="W254">
            <v>1.0392678608052477</v>
          </cell>
          <cell r="X254">
            <v>43.325951901657881</v>
          </cell>
          <cell r="Y254">
            <v>1334</v>
          </cell>
        </row>
        <row r="255">
          <cell r="C255" t="str">
            <v>D.Mugo.R.17.1_2_A</v>
          </cell>
          <cell r="E255">
            <v>287605</v>
          </cell>
          <cell r="F255">
            <v>0.33900000000000002</v>
          </cell>
          <cell r="G255">
            <v>30.48</v>
          </cell>
          <cell r="H255">
            <v>-28.173999999999999</v>
          </cell>
          <cell r="I255">
            <v>3.875E-2</v>
          </cell>
          <cell r="J255">
            <v>-25</v>
          </cell>
          <cell r="K255">
            <v>-28.178040323574098</v>
          </cell>
          <cell r="L255">
            <v>-1.2089250000000001E-2</v>
          </cell>
          <cell r="M255">
            <v>-28.190129573574097</v>
          </cell>
          <cell r="R255">
            <v>-28.381056789314023</v>
          </cell>
          <cell r="U255">
            <v>43.759413299999999</v>
          </cell>
          <cell r="W255">
            <v>1.0392678608052477</v>
          </cell>
          <cell r="X255">
            <v>45.477751850383704</v>
          </cell>
          <cell r="Y255">
            <v>1388</v>
          </cell>
        </row>
        <row r="256">
          <cell r="C256" t="str">
            <v>D.Mugo.R.18.1_2_A</v>
          </cell>
          <cell r="E256">
            <v>287606</v>
          </cell>
          <cell r="F256">
            <v>0.46500000000000002</v>
          </cell>
          <cell r="G256">
            <v>41.48</v>
          </cell>
          <cell r="H256">
            <v>-28.013999999999999</v>
          </cell>
          <cell r="I256">
            <v>3.875E-2</v>
          </cell>
          <cell r="J256">
            <v>-25</v>
          </cell>
          <cell r="K256">
            <v>-28.016818266823517</v>
          </cell>
          <cell r="L256">
            <v>2.3283000000000002E-3</v>
          </cell>
          <cell r="M256">
            <v>-28.014489966823518</v>
          </cell>
          <cell r="R256">
            <v>-28.205417182563444</v>
          </cell>
          <cell r="U256">
            <v>43.415160399999998</v>
          </cell>
          <cell r="W256">
            <v>1.0392678608052477</v>
          </cell>
          <cell r="X256">
            <v>45.119980875424702</v>
          </cell>
          <cell r="Y256">
            <v>1871</v>
          </cell>
        </row>
        <row r="257">
          <cell r="C257" t="str">
            <v>std3.2019_21</v>
          </cell>
          <cell r="E257">
            <v>287607</v>
          </cell>
          <cell r="F257">
            <v>0.40300000000000002</v>
          </cell>
          <cell r="G257">
            <v>33.570999999999998</v>
          </cell>
          <cell r="H257">
            <v>-28.984000000000002</v>
          </cell>
          <cell r="I257">
            <v>3.875E-2</v>
          </cell>
          <cell r="J257">
            <v>-25</v>
          </cell>
          <cell r="K257">
            <v>-28.988603926071175</v>
          </cell>
          <cell r="L257">
            <v>-8.0893500000000004E-3</v>
          </cell>
          <cell r="M257">
            <v>-28.996693276071174</v>
          </cell>
          <cell r="R257">
            <v>-29.187620491811099</v>
          </cell>
          <cell r="U257">
            <v>40.542320099999998</v>
          </cell>
          <cell r="W257">
            <v>1.0392678608052477</v>
          </cell>
          <cell r="X257">
            <v>42.134330282408591</v>
          </cell>
          <cell r="Y257">
            <v>1522</v>
          </cell>
        </row>
        <row r="258">
          <cell r="C258" t="str">
            <v>H.Mugo.R.2.0.5_A</v>
          </cell>
          <cell r="E258">
            <v>287608</v>
          </cell>
          <cell r="F258">
            <v>0.33900000000000002</v>
          </cell>
          <cell r="G258">
            <v>24.251999999999999</v>
          </cell>
          <cell r="H258">
            <v>-27.547999999999998</v>
          </cell>
          <cell r="I258">
            <v>3.875E-2</v>
          </cell>
          <cell r="J258">
            <v>-25</v>
          </cell>
          <cell r="K258">
            <v>-27.552077726038426</v>
          </cell>
          <cell r="L258">
            <v>-2.0984550000000001E-2</v>
          </cell>
          <cell r="M258">
            <v>-27.573062276038428</v>
          </cell>
          <cell r="R258">
            <v>-27.763989491778354</v>
          </cell>
          <cell r="U258">
            <v>34.819142399999997</v>
          </cell>
          <cell r="W258">
            <v>1.0392678608052477</v>
          </cell>
          <cell r="X258">
            <v>36.186415637121293</v>
          </cell>
          <cell r="Y258">
            <v>1090</v>
          </cell>
        </row>
        <row r="259">
          <cell r="C259" t="str">
            <v>ali-j3</v>
          </cell>
          <cell r="E259">
            <v>287609</v>
          </cell>
          <cell r="F259">
            <v>0.245</v>
          </cell>
          <cell r="G259">
            <v>33.64</v>
          </cell>
          <cell r="H259">
            <v>-29.879000000000001</v>
          </cell>
          <cell r="I259">
            <v>3.875E-2</v>
          </cell>
          <cell r="J259">
            <v>-25</v>
          </cell>
          <cell r="K259">
            <v>-29.884626613593248</v>
          </cell>
          <cell r="L259">
            <v>-8.2684500000000001E-3</v>
          </cell>
          <cell r="M259">
            <v>-29.892895063593247</v>
          </cell>
          <cell r="N259" t="str">
            <v>*</v>
          </cell>
          <cell r="O259">
            <v>-29.869072784260073</v>
          </cell>
          <cell r="P259">
            <v>-30.06</v>
          </cell>
          <cell r="Q259">
            <v>-0.19092721573992577</v>
          </cell>
          <cell r="R259">
            <v>-30.083822279333173</v>
          </cell>
          <cell r="S259">
            <v>-30.059999999999995</v>
          </cell>
          <cell r="T259">
            <v>7.4446069071272825E-2</v>
          </cell>
          <cell r="U259">
            <v>66.824433499999998</v>
          </cell>
          <cell r="V259">
            <v>68.403924224999997</v>
          </cell>
          <cell r="W259">
            <v>1.0392678608052477</v>
          </cell>
          <cell r="X259">
            <v>69.448486053067526</v>
          </cell>
          <cell r="Y259">
            <v>1516</v>
          </cell>
        </row>
        <row r="262">
          <cell r="C262" t="str">
            <v>ali-j3 [Ref]</v>
          </cell>
          <cell r="E262">
            <v>287610</v>
          </cell>
          <cell r="F262">
            <v>0.29399999999999998</v>
          </cell>
          <cell r="G262">
            <v>40.975000000000001</v>
          </cell>
          <cell r="H262">
            <v>-30.001000000000001</v>
          </cell>
          <cell r="I262">
            <v>3.1E-2</v>
          </cell>
          <cell r="J262">
            <v>-25</v>
          </cell>
          <cell r="K262">
            <v>-30.004786415592026</v>
          </cell>
          <cell r="L262">
            <v>0</v>
          </cell>
          <cell r="M262">
            <v>-30.004786415592026</v>
          </cell>
          <cell r="N262" t="str">
            <v>*</v>
          </cell>
          <cell r="R262">
            <v>-30.053156725571185</v>
          </cell>
          <cell r="U262">
            <v>71.090231292517004</v>
          </cell>
          <cell r="V262" t="str">
            <v>ref.</v>
          </cell>
          <cell r="W262">
            <v>1.0462470161394324</v>
          </cell>
          <cell r="Y262">
            <v>1826</v>
          </cell>
        </row>
        <row r="263">
          <cell r="C263" t="str">
            <v>M.Mugo.R.7.0.5_1_A</v>
          </cell>
          <cell r="E263">
            <v>287611</v>
          </cell>
          <cell r="F263">
            <v>0.501</v>
          </cell>
          <cell r="G263">
            <v>45.22</v>
          </cell>
          <cell r="H263">
            <v>-28.033999999999999</v>
          </cell>
          <cell r="I263">
            <v>3.1E-2</v>
          </cell>
          <cell r="J263">
            <v>-25</v>
          </cell>
          <cell r="K263">
            <v>-28.036081347230514</v>
          </cell>
          <cell r="L263">
            <v>5.5222500000000002E-3</v>
          </cell>
          <cell r="M263">
            <v>-28.030559097230515</v>
          </cell>
          <cell r="R263">
            <v>-28.078929407209674</v>
          </cell>
          <cell r="U263">
            <v>46.039556087824344</v>
          </cell>
          <cell r="W263">
            <v>1.0462470161394324</v>
          </cell>
          <cell r="X263">
            <v>48.16874818127026</v>
          </cell>
          <cell r="Y263">
            <v>2011</v>
          </cell>
        </row>
        <row r="264">
          <cell r="C264" t="str">
            <v>M.Mugo.R.8.0.5_1_A</v>
          </cell>
          <cell r="E264">
            <v>287612</v>
          </cell>
          <cell r="F264">
            <v>0.34599999999999997</v>
          </cell>
          <cell r="G264">
            <v>27.344999999999999</v>
          </cell>
          <cell r="H264">
            <v>-28.077000000000002</v>
          </cell>
          <cell r="I264">
            <v>3.1E-2</v>
          </cell>
          <cell r="J264">
            <v>-25</v>
          </cell>
          <cell r="K264">
            <v>-28.080492238412539</v>
          </cell>
          <cell r="L264">
            <v>-1.7820450000000002E-2</v>
          </cell>
          <cell r="M264">
            <v>-28.098312688412538</v>
          </cell>
          <cell r="R264">
            <v>-28.146682998391697</v>
          </cell>
          <cell r="U264">
            <v>40.312536416184976</v>
          </cell>
          <cell r="W264">
            <v>1.0462470161394324</v>
          </cell>
          <cell r="X264">
            <v>42.176870938445738</v>
          </cell>
          <cell r="Y264">
            <v>1229</v>
          </cell>
        </row>
        <row r="265">
          <cell r="C265" t="str">
            <v>Caf-j3</v>
          </cell>
          <cell r="E265">
            <v>287613</v>
          </cell>
          <cell r="F265">
            <v>0.41</v>
          </cell>
          <cell r="G265">
            <v>39.335000000000001</v>
          </cell>
          <cell r="H265">
            <v>-40.195</v>
          </cell>
          <cell r="I265">
            <v>3.1E-2</v>
          </cell>
          <cell r="J265">
            <v>-25</v>
          </cell>
          <cell r="K265">
            <v>-40.206984658050068</v>
          </cell>
          <cell r="L265">
            <v>-2.0895000000000002E-3</v>
          </cell>
          <cell r="M265">
            <v>-40.209074158050065</v>
          </cell>
          <cell r="R265">
            <v>-40.25744446802922</v>
          </cell>
          <cell r="S265">
            <v>-40.46</v>
          </cell>
          <cell r="U265">
            <v>48.936577560975614</v>
          </cell>
          <cell r="W265">
            <v>1.0462470161394324</v>
          </cell>
          <cell r="X265">
            <v>51.199748253246639</v>
          </cell>
          <cell r="Y265">
            <v>1756</v>
          </cell>
        </row>
        <row r="266">
          <cell r="C266" t="str">
            <v>H.Mugo.R.1.0.5_1_A</v>
          </cell>
          <cell r="E266">
            <v>287614</v>
          </cell>
          <cell r="F266">
            <v>0.45</v>
          </cell>
          <cell r="G266">
            <v>34.558999999999997</v>
          </cell>
          <cell r="H266">
            <v>-27.654</v>
          </cell>
          <cell r="I266">
            <v>3.1E-2</v>
          </cell>
          <cell r="J266">
            <v>-25</v>
          </cell>
          <cell r="K266">
            <v>-27.6563828197405</v>
          </cell>
          <cell r="L266">
            <v>-8.3281499999999994E-3</v>
          </cell>
          <cell r="M266">
            <v>-27.664710969740501</v>
          </cell>
          <cell r="R266">
            <v>-27.71308127971966</v>
          </cell>
          <cell r="U266">
            <v>39.173010488888885</v>
          </cell>
          <cell r="W266">
            <v>1.0462470161394324</v>
          </cell>
          <cell r="X266">
            <v>40.984645337198685</v>
          </cell>
          <cell r="Y266">
            <v>1547</v>
          </cell>
        </row>
        <row r="267">
          <cell r="C267" t="str">
            <v>H.Mugo.R.2.0.5_1_A</v>
          </cell>
          <cell r="E267">
            <v>287615</v>
          </cell>
          <cell r="F267">
            <v>0.496</v>
          </cell>
          <cell r="G267">
            <v>43.314</v>
          </cell>
          <cell r="H267">
            <v>-28.091000000000001</v>
          </cell>
          <cell r="I267">
            <v>3.1E-2</v>
          </cell>
          <cell r="J267">
            <v>-25</v>
          </cell>
          <cell r="K267">
            <v>-28.093213825289375</v>
          </cell>
          <cell r="L267">
            <v>3.0148499999999999E-3</v>
          </cell>
          <cell r="M267">
            <v>-28.090198975289375</v>
          </cell>
          <cell r="R267">
            <v>-28.138569285268535</v>
          </cell>
          <cell r="U267">
            <v>44.54355870967742</v>
          </cell>
          <cell r="W267">
            <v>1.0462470161394324</v>
          </cell>
          <cell r="X267">
            <v>46.603565388231623</v>
          </cell>
          <cell r="Y267">
            <v>1927</v>
          </cell>
        </row>
        <row r="268">
          <cell r="C268" t="str">
            <v>H.Mugo.R.3.0.5_1_A</v>
          </cell>
          <cell r="E268">
            <v>287616</v>
          </cell>
          <cell r="F268">
            <v>0.48199999999999998</v>
          </cell>
          <cell r="G268">
            <v>39.368000000000002</v>
          </cell>
          <cell r="H268">
            <v>-27.66</v>
          </cell>
          <cell r="I268">
            <v>3.1E-2</v>
          </cell>
          <cell r="J268">
            <v>-25</v>
          </cell>
          <cell r="K268">
            <v>-27.662096245265271</v>
          </cell>
          <cell r="L268">
            <v>-2.0895000000000002E-3</v>
          </cell>
          <cell r="M268">
            <v>-27.664185745265272</v>
          </cell>
          <cell r="R268">
            <v>-27.712556055244431</v>
          </cell>
          <cell r="U268">
            <v>41.661471867219916</v>
          </cell>
          <cell r="W268">
            <v>1.0462470161394324</v>
          </cell>
          <cell r="X268">
            <v>43.588190629055745</v>
          </cell>
          <cell r="Y268">
            <v>1756</v>
          </cell>
        </row>
        <row r="269">
          <cell r="C269" t="str">
            <v>H.Mugo.R.4.0.5_1_A</v>
          </cell>
          <cell r="E269">
            <v>287617</v>
          </cell>
          <cell r="F269">
            <v>0.46</v>
          </cell>
          <cell r="G269">
            <v>36.01</v>
          </cell>
          <cell r="H269">
            <v>-27.276</v>
          </cell>
          <cell r="I269">
            <v>3.1E-2</v>
          </cell>
          <cell r="J269">
            <v>-25</v>
          </cell>
          <cell r="K269">
            <v>-27.277961032824702</v>
          </cell>
          <cell r="L269">
            <v>-6.5968500000000005E-3</v>
          </cell>
          <cell r="M269">
            <v>-27.284557882824704</v>
          </cell>
          <cell r="R269">
            <v>-27.332928192803863</v>
          </cell>
          <cell r="U269">
            <v>39.930393043478261</v>
          </cell>
          <cell r="W269">
            <v>1.0462470161394324</v>
          </cell>
          <cell r="X269">
            <v>41.777054575013878</v>
          </cell>
          <cell r="Y269">
            <v>1605</v>
          </cell>
        </row>
        <row r="270">
          <cell r="C270" t="str">
            <v>H.Mugo.R.5.0.5_1_A</v>
          </cell>
          <cell r="E270">
            <v>287618</v>
          </cell>
          <cell r="F270">
            <v>0.40200000000000002</v>
          </cell>
          <cell r="G270">
            <v>33.037999999999997</v>
          </cell>
          <cell r="H270">
            <v>-27.251000000000001</v>
          </cell>
          <cell r="I270">
            <v>3.1E-2</v>
          </cell>
          <cell r="J270">
            <v>-25</v>
          </cell>
          <cell r="K270">
            <v>-27.253114127306333</v>
          </cell>
          <cell r="L270">
            <v>-1.04475E-2</v>
          </cell>
          <cell r="M270">
            <v>-27.263561627306334</v>
          </cell>
          <cell r="R270">
            <v>-27.311931937285493</v>
          </cell>
          <cell r="U270">
            <v>41.920455323383074</v>
          </cell>
          <cell r="W270">
            <v>1.0462470161394324</v>
          </cell>
          <cell r="X270">
            <v>43.859151297295924</v>
          </cell>
          <cell r="Y270">
            <v>1476</v>
          </cell>
        </row>
        <row r="271">
          <cell r="C271" t="str">
            <v>M.Mugo.R.9.0.5_1_A</v>
          </cell>
          <cell r="E271">
            <v>287619</v>
          </cell>
          <cell r="F271">
            <v>0.311</v>
          </cell>
          <cell r="G271">
            <v>20.962</v>
          </cell>
          <cell r="H271">
            <v>-27.937999999999999</v>
          </cell>
          <cell r="I271">
            <v>3.1E-2</v>
          </cell>
          <cell r="J271">
            <v>-25</v>
          </cell>
          <cell r="K271">
            <v>-27.94235134489513</v>
          </cell>
          <cell r="L271">
            <v>-2.6297850000000001E-2</v>
          </cell>
          <cell r="M271">
            <v>-27.968649194895129</v>
          </cell>
          <cell r="R271">
            <v>-28.017019504874288</v>
          </cell>
          <cell r="U271">
            <v>34.380376077170418</v>
          </cell>
          <cell r="W271">
            <v>1.0462470161394324</v>
          </cell>
          <cell r="X271">
            <v>35.970365884491073</v>
          </cell>
          <cell r="Y271">
            <v>945</v>
          </cell>
        </row>
        <row r="272">
          <cell r="C272" t="str">
            <v>M.Mugo.R.10.0.5_1_A</v>
          </cell>
          <cell r="E272">
            <v>287620</v>
          </cell>
          <cell r="F272">
            <v>0.40200000000000002</v>
          </cell>
          <cell r="G272">
            <v>30.167000000000002</v>
          </cell>
          <cell r="H272">
            <v>-27.439</v>
          </cell>
          <cell r="I272">
            <v>3.1E-2</v>
          </cell>
          <cell r="J272">
            <v>-25</v>
          </cell>
          <cell r="K272">
            <v>-27.441508926201223</v>
          </cell>
          <cell r="L272">
            <v>-1.423845E-2</v>
          </cell>
          <cell r="M272">
            <v>-27.455747376201224</v>
          </cell>
          <cell r="R272">
            <v>-27.504117686180383</v>
          </cell>
          <cell r="U272">
            <v>38.277570547263686</v>
          </cell>
          <cell r="W272">
            <v>1.0462470161394324</v>
          </cell>
          <cell r="X272">
            <v>40.04779397014125</v>
          </cell>
          <cell r="Y272">
            <v>1349</v>
          </cell>
        </row>
        <row r="273">
          <cell r="C273" t="str">
            <v>ali-j3</v>
          </cell>
          <cell r="E273">
            <v>287621</v>
          </cell>
          <cell r="F273">
            <v>0.23100000000000001</v>
          </cell>
          <cell r="G273">
            <v>31.728000000000002</v>
          </cell>
          <cell r="H273">
            <v>-30.024999999999999</v>
          </cell>
          <cell r="I273">
            <v>3.1E-2</v>
          </cell>
          <cell r="J273">
            <v>-25</v>
          </cell>
          <cell r="K273">
            <v>-30.029914502949804</v>
          </cell>
          <cell r="L273">
            <v>-1.2089250000000001E-2</v>
          </cell>
          <cell r="M273">
            <v>-30.042003752949803</v>
          </cell>
          <cell r="N273" t="str">
            <v>*</v>
          </cell>
          <cell r="R273">
            <v>-30.090374062928962</v>
          </cell>
          <cell r="U273">
            <v>70.059819220779218</v>
          </cell>
          <cell r="V273" t="str">
            <v>*</v>
          </cell>
          <cell r="W273">
            <v>1.0462470161394324</v>
          </cell>
          <cell r="X273">
            <v>73.299876811008303</v>
          </cell>
          <cell r="Y273">
            <v>1421</v>
          </cell>
        </row>
        <row r="274">
          <cell r="C274" t="str">
            <v>bl</v>
          </cell>
          <cell r="E274">
            <v>287622</v>
          </cell>
          <cell r="F274">
            <v>0</v>
          </cell>
          <cell r="G274">
            <v>0.03</v>
          </cell>
          <cell r="H274">
            <v>-27.292000000000002</v>
          </cell>
          <cell r="I274">
            <v>3.1E-2</v>
          </cell>
          <cell r="J274">
            <v>-25</v>
          </cell>
          <cell r="U274">
            <v>0</v>
          </cell>
          <cell r="W274">
            <v>1.0462470161394324</v>
          </cell>
          <cell r="Y274">
            <v>2</v>
          </cell>
        </row>
        <row r="275">
          <cell r="C275" t="str">
            <v>bl</v>
          </cell>
          <cell r="E275">
            <v>287623</v>
          </cell>
          <cell r="F275">
            <v>0</v>
          </cell>
          <cell r="G275">
            <v>3.2000000000000001E-2</v>
          </cell>
          <cell r="H275">
            <v>-26.298999999999999</v>
          </cell>
          <cell r="I275">
            <v>3.1E-2</v>
          </cell>
          <cell r="J275">
            <v>-25</v>
          </cell>
          <cell r="U275">
            <v>0</v>
          </cell>
          <cell r="W275">
            <v>1.0462470161394324</v>
          </cell>
          <cell r="Y275">
            <v>2</v>
          </cell>
        </row>
        <row r="276">
          <cell r="C276" t="str">
            <v>ali-j3</v>
          </cell>
          <cell r="E276">
            <v>287624</v>
          </cell>
          <cell r="F276">
            <v>0.23599999999999999</v>
          </cell>
          <cell r="G276">
            <v>32.085999999999999</v>
          </cell>
          <cell r="H276">
            <v>-29.992000000000001</v>
          </cell>
          <cell r="I276">
            <v>3.1E-2</v>
          </cell>
          <cell r="J276">
            <v>-25</v>
          </cell>
          <cell r="K276">
            <v>-29.996827702386522</v>
          </cell>
          <cell r="L276">
            <v>-1.17012E-2</v>
          </cell>
          <cell r="M276">
            <v>-30.008528902386523</v>
          </cell>
          <cell r="N276" t="str">
            <v>*</v>
          </cell>
          <cell r="R276">
            <v>-30.056899212365682</v>
          </cell>
          <cell r="U276">
            <v>69.349266440677965</v>
          </cell>
          <cell r="V276" t="str">
            <v>*</v>
          </cell>
          <cell r="W276">
            <v>1.0462470161394324</v>
          </cell>
          <cell r="X276">
            <v>72.556463085017796</v>
          </cell>
          <cell r="Y276">
            <v>1434</v>
          </cell>
        </row>
        <row r="277">
          <cell r="C277" t="str">
            <v>ali-j3</v>
          </cell>
          <cell r="E277">
            <v>287625</v>
          </cell>
          <cell r="F277">
            <v>0.253</v>
          </cell>
          <cell r="G277">
            <v>34.131999999999998</v>
          </cell>
          <cell r="H277">
            <v>-30.053000000000001</v>
          </cell>
          <cell r="I277">
            <v>3.1E-2</v>
          </cell>
          <cell r="J277">
            <v>-25</v>
          </cell>
          <cell r="K277">
            <v>-30.057593501656843</v>
          </cell>
          <cell r="L277">
            <v>-8.9848500000000008E-3</v>
          </cell>
          <cell r="M277">
            <v>-30.066578351656844</v>
          </cell>
          <cell r="N277" t="str">
            <v>*</v>
          </cell>
          <cell r="R277">
            <v>-30.114948661636003</v>
          </cell>
          <cell r="U277">
            <v>68.814429090909087</v>
          </cell>
          <cell r="V277" t="str">
            <v>*</v>
          </cell>
          <cell r="W277">
            <v>1.0462470161394324</v>
          </cell>
          <cell r="X277">
            <v>71.996891103702183</v>
          </cell>
          <cell r="Y277">
            <v>1525</v>
          </cell>
        </row>
        <row r="278">
          <cell r="C278" t="str">
            <v>L.Mugo.R.11.0.5_1_A</v>
          </cell>
          <cell r="E278">
            <v>287626</v>
          </cell>
          <cell r="F278">
            <v>0.35099999999999998</v>
          </cell>
          <cell r="G278">
            <v>26.055</v>
          </cell>
          <cell r="H278">
            <v>-29.731000000000002</v>
          </cell>
          <cell r="I278">
            <v>3.1E-2</v>
          </cell>
          <cell r="J278">
            <v>-25</v>
          </cell>
          <cell r="K278">
            <v>-29.736635605594834</v>
          </cell>
          <cell r="L278">
            <v>-1.96413E-2</v>
          </cell>
          <cell r="M278">
            <v>-29.756276905594834</v>
          </cell>
          <cell r="R278">
            <v>-29.804647215573993</v>
          </cell>
          <cell r="U278">
            <v>37.863630769230774</v>
          </cell>
          <cell r="W278">
            <v>1.0462470161394324</v>
          </cell>
          <cell r="X278">
            <v>39.614710712512895</v>
          </cell>
          <cell r="Y278">
            <v>1168</v>
          </cell>
        </row>
        <row r="279">
          <cell r="C279" t="str">
            <v>L.Mugo.R.13.0.5_1_A</v>
          </cell>
          <cell r="E279">
            <v>287627</v>
          </cell>
          <cell r="F279">
            <v>0.48899999999999999</v>
          </cell>
          <cell r="G279">
            <v>43.688000000000002</v>
          </cell>
          <cell r="H279">
            <v>-28.638000000000002</v>
          </cell>
          <cell r="I279">
            <v>3.1E-2</v>
          </cell>
          <cell r="J279">
            <v>-25</v>
          </cell>
          <cell r="K279">
            <v>-28.640583274159926</v>
          </cell>
          <cell r="L279">
            <v>3.1939500000000001E-3</v>
          </cell>
          <cell r="M279">
            <v>-28.637389324159926</v>
          </cell>
          <cell r="R279">
            <v>-28.685759634139085</v>
          </cell>
          <cell r="U279">
            <v>45.571319100204505</v>
          </cell>
          <cell r="W279">
            <v>1.0462470161394324</v>
          </cell>
          <cell r="X279">
            <v>47.678856630126887</v>
          </cell>
          <cell r="Y279">
            <v>1933</v>
          </cell>
        </row>
        <row r="280">
          <cell r="C280" t="str">
            <v>L.Mugo.R.14.0.5_1_A</v>
          </cell>
          <cell r="E280">
            <v>287628</v>
          </cell>
          <cell r="F280">
            <v>0.36799999999999999</v>
          </cell>
          <cell r="G280">
            <v>30.826000000000001</v>
          </cell>
          <cell r="H280">
            <v>-28.687000000000001</v>
          </cell>
          <cell r="I280">
            <v>3.1E-2</v>
          </cell>
          <cell r="J280">
            <v>-25</v>
          </cell>
          <cell r="K280">
            <v>-28.690711544081832</v>
          </cell>
          <cell r="L280">
            <v>-1.54623E-2</v>
          </cell>
          <cell r="M280">
            <v>-28.706173844081832</v>
          </cell>
          <cell r="R280">
            <v>-28.754544154060991</v>
          </cell>
          <cell r="U280">
            <v>42.727516521739133</v>
          </cell>
          <cell r="W280">
            <v>1.0462470161394324</v>
          </cell>
          <cell r="X280">
            <v>44.703536667917867</v>
          </cell>
          <cell r="Y280">
            <v>1308</v>
          </cell>
        </row>
        <row r="281">
          <cell r="C281" t="str">
            <v>ali-j3</v>
          </cell>
          <cell r="E281">
            <v>287629</v>
          </cell>
          <cell r="F281">
            <v>0.27600000000000002</v>
          </cell>
          <cell r="G281">
            <v>39.155000000000001</v>
          </cell>
          <cell r="H281">
            <v>-30.021000000000001</v>
          </cell>
          <cell r="I281">
            <v>3.1E-2</v>
          </cell>
          <cell r="J281">
            <v>-25</v>
          </cell>
          <cell r="K281">
            <v>-30.024978402003885</v>
          </cell>
          <cell r="L281">
            <v>-2.2686E-3</v>
          </cell>
          <cell r="M281">
            <v>-30.027247002003886</v>
          </cell>
          <cell r="R281">
            <v>-30.075617311983045</v>
          </cell>
          <cell r="U281">
            <v>72.362979710144927</v>
          </cell>
          <cell r="W281">
            <v>1.0462470161394324</v>
          </cell>
          <cell r="X281">
            <v>75.709551600697424</v>
          </cell>
          <cell r="Y281">
            <v>1750</v>
          </cell>
        </row>
        <row r="282">
          <cell r="C282" t="str">
            <v>ali-j3</v>
          </cell>
          <cell r="E282">
            <v>287630</v>
          </cell>
          <cell r="F282">
            <v>0.3</v>
          </cell>
          <cell r="G282">
            <v>37.387</v>
          </cell>
          <cell r="H282">
            <v>-29.925000000000001</v>
          </cell>
          <cell r="I282">
            <v>3.1E-2</v>
          </cell>
          <cell r="J282">
            <v>-25</v>
          </cell>
          <cell r="K282">
            <v>-29.929087027519003</v>
          </cell>
          <cell r="L282">
            <v>-7.1640000000000002E-3</v>
          </cell>
          <cell r="M282">
            <v>-29.936251027519003</v>
          </cell>
          <cell r="N282" t="str">
            <v>*</v>
          </cell>
          <cell r="O282">
            <v>-30.01162969002084</v>
          </cell>
          <cell r="P282">
            <v>-30.06</v>
          </cell>
          <cell r="Q282">
            <v>-4.8370309979159032E-2</v>
          </cell>
          <cell r="R282">
            <v>-29.984621337498162</v>
          </cell>
          <cell r="S282">
            <v>-30.060000000000002</v>
          </cell>
          <cell r="T282">
            <v>4.9194326816787946E-2</v>
          </cell>
          <cell r="U282">
            <v>63.567869866666662</v>
          </cell>
          <cell r="V282">
            <v>67.947846154758224</v>
          </cell>
          <cell r="W282">
            <v>1.0462470161394324</v>
          </cell>
          <cell r="X282">
            <v>66.507694170339732</v>
          </cell>
          <cell r="Y282">
            <v>1586</v>
          </cell>
        </row>
        <row r="284">
          <cell r="C284" t="str">
            <v>ali-j3</v>
          </cell>
          <cell r="E284">
            <v>288608</v>
          </cell>
          <cell r="F284">
            <v>0.26400000000000001</v>
          </cell>
          <cell r="G284">
            <v>23.677</v>
          </cell>
          <cell r="H284">
            <v>-30.03</v>
          </cell>
          <cell r="I284">
            <v>0.05</v>
          </cell>
          <cell r="J284">
            <v>-25</v>
          </cell>
          <cell r="K284">
            <v>-30.040644601515218</v>
          </cell>
          <cell r="L284">
            <v>0</v>
          </cell>
          <cell r="M284">
            <v>-30.040644601515218</v>
          </cell>
          <cell r="N284" t="str">
            <v>*</v>
          </cell>
          <cell r="R284">
            <v>-30.07154954869743</v>
          </cell>
          <cell r="U284">
            <v>8.2638078000000004</v>
          </cell>
          <cell r="V284">
            <v>7.9360616000000004</v>
          </cell>
          <cell r="W284">
            <v>8.9578437748013453</v>
          </cell>
          <cell r="X284">
            <v>74.025899257384808</v>
          </cell>
          <cell r="Y284">
            <v>1060</v>
          </cell>
        </row>
        <row r="285">
          <cell r="C285" t="str">
            <v>bl</v>
          </cell>
          <cell r="E285">
            <v>288609</v>
          </cell>
          <cell r="F285">
            <v>0</v>
          </cell>
          <cell r="G285">
            <v>0.05</v>
          </cell>
          <cell r="H285">
            <v>-25</v>
          </cell>
          <cell r="I285">
            <v>0.05</v>
          </cell>
          <cell r="J285">
            <v>-25</v>
          </cell>
          <cell r="R285">
            <v>-3.0904947182211373E-2</v>
          </cell>
          <cell r="U285">
            <v>0</v>
          </cell>
          <cell r="W285">
            <v>8.9578437748013453</v>
          </cell>
          <cell r="X285">
            <v>0</v>
          </cell>
          <cell r="Y285">
            <v>1</v>
          </cell>
        </row>
        <row r="286">
          <cell r="C286" t="str">
            <v>ali-j3</v>
          </cell>
          <cell r="E286">
            <v>288610</v>
          </cell>
          <cell r="F286">
            <v>0.25900000000000001</v>
          </cell>
          <cell r="G286">
            <v>21.385999999999999</v>
          </cell>
          <cell r="H286">
            <v>-29.827000000000002</v>
          </cell>
          <cell r="I286">
            <v>0.05</v>
          </cell>
          <cell r="J286">
            <v>-25</v>
          </cell>
          <cell r="K286">
            <v>-29.838311867266594</v>
          </cell>
          <cell r="L286">
            <v>-2.6519999999999998E-3</v>
          </cell>
          <cell r="M286">
            <v>-29.840963867266595</v>
          </cell>
          <cell r="N286" t="str">
            <v>*</v>
          </cell>
          <cell r="R286">
            <v>-29.871868814448806</v>
          </cell>
          <cell r="U286">
            <v>7.6083154000000004</v>
          </cell>
          <cell r="W286">
            <v>8.9578437748013453</v>
          </cell>
          <cell r="X286">
            <v>68.154100742615213</v>
          </cell>
          <cell r="Y286">
            <v>956</v>
          </cell>
        </row>
        <row r="287">
          <cell r="C287" t="str">
            <v>ali-j3 [Ref] (71,09%C)</v>
          </cell>
          <cell r="E287">
            <v>288611</v>
          </cell>
          <cell r="F287">
            <v>0.23300000000000001</v>
          </cell>
          <cell r="G287">
            <v>19.41</v>
          </cell>
          <cell r="H287">
            <v>-30.087</v>
          </cell>
          <cell r="I287">
            <v>0.05</v>
          </cell>
          <cell r="J287">
            <v>-25</v>
          </cell>
          <cell r="K287">
            <v>-30.10013791322314</v>
          </cell>
          <cell r="L287">
            <v>-4.8704999999999998E-3</v>
          </cell>
          <cell r="M287">
            <v>-30.105008413223139</v>
          </cell>
          <cell r="N287" t="str">
            <v>*</v>
          </cell>
          <cell r="R287">
            <v>-30.13591336040535</v>
          </cell>
          <cell r="U287">
            <v>71.09</v>
          </cell>
          <cell r="V287" t="str">
            <v>ref.</v>
          </cell>
          <cell r="Y287">
            <v>869</v>
          </cell>
        </row>
        <row r="288">
          <cell r="C288" t="str">
            <v>D.Larix.R.17.1_2_A</v>
          </cell>
          <cell r="D288" t="str">
            <v>D.Larix.R.17.1_2_A</v>
          </cell>
          <cell r="E288">
            <v>288612</v>
          </cell>
          <cell r="F288">
            <v>0.47</v>
          </cell>
          <cell r="G288">
            <v>27.553999999999998</v>
          </cell>
          <cell r="H288">
            <v>-28.754999999999999</v>
          </cell>
          <cell r="I288">
            <v>0.05</v>
          </cell>
          <cell r="J288">
            <v>-25</v>
          </cell>
          <cell r="K288">
            <v>-28.761826279813846</v>
          </cell>
          <cell r="L288">
            <v>4.2585000000000001E-3</v>
          </cell>
          <cell r="M288">
            <v>-28.757567779813847</v>
          </cell>
          <cell r="R288">
            <v>-28.788472726996059</v>
          </cell>
          <cell r="U288">
            <v>50.031173500000001</v>
          </cell>
          <cell r="W288">
            <v>0.99669772710238658</v>
          </cell>
          <cell r="X288">
            <v>49.865956911715159</v>
          </cell>
          <cell r="Y288">
            <v>1227</v>
          </cell>
        </row>
        <row r="289">
          <cell r="C289" t="str">
            <v>D.Larix.R.18.1_2_A</v>
          </cell>
          <cell r="D289" t="str">
            <v>D.Larix.R.18.1_2_A</v>
          </cell>
          <cell r="E289">
            <v>288613</v>
          </cell>
          <cell r="F289">
            <v>0.441</v>
          </cell>
          <cell r="G289">
            <v>25.471</v>
          </cell>
          <cell r="H289">
            <v>-27.655999999999999</v>
          </cell>
          <cell r="I289">
            <v>0.05</v>
          </cell>
          <cell r="J289">
            <v>-25</v>
          </cell>
          <cell r="K289">
            <v>-27.661224027378939</v>
          </cell>
          <cell r="L289">
            <v>1.8105E-3</v>
          </cell>
          <cell r="M289">
            <v>-27.659413527378938</v>
          </cell>
          <cell r="R289">
            <v>-27.690318474561149</v>
          </cell>
          <cell r="U289">
            <v>49.290305799999999</v>
          </cell>
          <cell r="W289">
            <v>0.99669772710238658</v>
          </cell>
          <cell r="X289">
            <v>49.127535759041578</v>
          </cell>
          <cell r="Y289">
            <v>1131</v>
          </cell>
        </row>
        <row r="290">
          <cell r="C290" t="str">
            <v>H.Larix.R.14.0.5_A</v>
          </cell>
          <cell r="D290" t="str">
            <v>H.Larix.R.14.0.5_A</v>
          </cell>
          <cell r="E290">
            <v>288614</v>
          </cell>
          <cell r="F290">
            <v>0.255</v>
          </cell>
          <cell r="G290">
            <v>12.212999999999999</v>
          </cell>
          <cell r="H290">
            <v>-28.998000000000001</v>
          </cell>
          <cell r="I290">
            <v>0.05</v>
          </cell>
          <cell r="J290">
            <v>-25</v>
          </cell>
          <cell r="K290">
            <v>-29.014435090027135</v>
          </cell>
          <cell r="L290">
            <v>-1.3081499999999999E-2</v>
          </cell>
          <cell r="M290">
            <v>-29.027516590027133</v>
          </cell>
          <cell r="R290">
            <v>-29.058421537209345</v>
          </cell>
          <cell r="U290">
            <v>40.873143599999999</v>
          </cell>
          <cell r="W290">
            <v>0.99669772710238658</v>
          </cell>
          <cell r="X290">
            <v>40.738169325649459</v>
          </cell>
          <cell r="Y290">
            <v>547</v>
          </cell>
        </row>
        <row r="291">
          <cell r="C291" t="str">
            <v>H.Larix.R.1.0.5_1_A</v>
          </cell>
          <cell r="D291" t="str">
            <v>H.Larix.R.1.0.5_1_A</v>
          </cell>
          <cell r="E291">
            <v>288615</v>
          </cell>
          <cell r="F291">
            <v>0.436</v>
          </cell>
          <cell r="G291">
            <v>24.561</v>
          </cell>
          <cell r="H291">
            <v>-28.266999999999999</v>
          </cell>
          <cell r="I291">
            <v>0.05</v>
          </cell>
          <cell r="J291">
            <v>-25</v>
          </cell>
          <cell r="K291">
            <v>-28.273664354779484</v>
          </cell>
          <cell r="L291">
            <v>7.1400000000000001E-4</v>
          </cell>
          <cell r="M291">
            <v>-28.272950354779486</v>
          </cell>
          <cell r="R291">
            <v>-28.303855301961697</v>
          </cell>
          <cell r="U291">
            <v>48.073734899999998</v>
          </cell>
          <cell r="W291">
            <v>0.99669772710238658</v>
          </cell>
          <cell r="X291">
            <v>47.914982308152673</v>
          </cell>
          <cell r="Y291">
            <v>1088</v>
          </cell>
        </row>
        <row r="292">
          <cell r="C292" t="str">
            <v>H.Larix.3.0.5_1_A</v>
          </cell>
          <cell r="D292" t="str">
            <v>H.Larix.3.0.5_1_A</v>
          </cell>
          <cell r="E292">
            <v>288616</v>
          </cell>
          <cell r="F292">
            <v>0.31</v>
          </cell>
          <cell r="G292">
            <v>15.43</v>
          </cell>
          <cell r="H292">
            <v>-28.983000000000001</v>
          </cell>
          <cell r="I292">
            <v>0.05</v>
          </cell>
          <cell r="J292">
            <v>-25</v>
          </cell>
          <cell r="K292">
            <v>-28.995948634590381</v>
          </cell>
          <cell r="L292">
            <v>-9.5114999999999991E-3</v>
          </cell>
          <cell r="M292">
            <v>-29.005460134590379</v>
          </cell>
          <cell r="R292">
            <v>-29.03636508177259</v>
          </cell>
          <cell r="U292">
            <v>42.476936700000003</v>
          </cell>
          <cell r="W292">
            <v>0.99669772710238658</v>
          </cell>
          <cell r="X292">
            <v>42.336666263161952</v>
          </cell>
          <cell r="Y292">
            <v>687</v>
          </cell>
        </row>
        <row r="293">
          <cell r="C293" t="str">
            <v>L.Larix.R.13.0.5_1_A</v>
          </cell>
          <cell r="D293" t="str">
            <v>L.Larix.R.13.0.5_1_A</v>
          </cell>
          <cell r="E293">
            <v>288617</v>
          </cell>
          <cell r="F293">
            <v>0.316</v>
          </cell>
          <cell r="G293">
            <v>17.742999999999999</v>
          </cell>
          <cell r="H293">
            <v>-28.885999999999999</v>
          </cell>
          <cell r="I293">
            <v>0.05</v>
          </cell>
          <cell r="J293">
            <v>-25</v>
          </cell>
          <cell r="K293">
            <v>-28.896981744192619</v>
          </cell>
          <cell r="L293">
            <v>-6.8849999999999996E-3</v>
          </cell>
          <cell r="M293">
            <v>-28.903866744192619</v>
          </cell>
          <cell r="R293">
            <v>-28.934771691374831</v>
          </cell>
          <cell r="U293">
            <v>47.917864799999997</v>
          </cell>
          <cell r="W293">
            <v>0.99669772710238658</v>
          </cell>
          <cell r="X293">
            <v>47.759626933759449</v>
          </cell>
          <cell r="Y293">
            <v>790</v>
          </cell>
        </row>
        <row r="294">
          <cell r="C294" t="str">
            <v>L.Larix.R.14.0.5_1_A</v>
          </cell>
          <cell r="D294" t="str">
            <v>L.Larix.R.14.0.5_1_A</v>
          </cell>
          <cell r="E294">
            <v>288618</v>
          </cell>
          <cell r="F294">
            <v>0.41699999999999998</v>
          </cell>
          <cell r="G294">
            <v>21.960999999999999</v>
          </cell>
          <cell r="H294">
            <v>-29.637</v>
          </cell>
          <cell r="I294">
            <v>0.05</v>
          </cell>
          <cell r="J294">
            <v>-25</v>
          </cell>
          <cell r="K294">
            <v>-29.64758144311077</v>
          </cell>
          <cell r="L294">
            <v>-2.1675000000000002E-3</v>
          </cell>
          <cell r="M294">
            <v>-29.649748943110769</v>
          </cell>
          <cell r="R294">
            <v>-29.68065389029298</v>
          </cell>
          <cell r="U294">
            <v>44.943743900000001</v>
          </cell>
          <cell r="W294">
            <v>0.99669772710238658</v>
          </cell>
          <cell r="X294">
            <v>44.795327392601756</v>
          </cell>
          <cell r="Y294">
            <v>975</v>
          </cell>
        </row>
        <row r="295">
          <cell r="C295" t="str">
            <v>ali-j3</v>
          </cell>
          <cell r="E295">
            <v>288619</v>
          </cell>
          <cell r="F295">
            <v>0.42399999999999999</v>
          </cell>
          <cell r="G295">
            <v>35.731000000000002</v>
          </cell>
          <cell r="H295">
            <v>-30.093</v>
          </cell>
          <cell r="I295">
            <v>0.05</v>
          </cell>
          <cell r="J295">
            <v>-25</v>
          </cell>
          <cell r="K295">
            <v>-30.100136851545638</v>
          </cell>
          <cell r="L295">
            <v>1.3004999999999999E-2</v>
          </cell>
          <cell r="M295">
            <v>-30.087131851545639</v>
          </cell>
          <cell r="N295" t="str">
            <v>*</v>
          </cell>
          <cell r="R295">
            <v>-30.11803679872785</v>
          </cell>
          <cell r="U295">
            <v>71.915097700000004</v>
          </cell>
          <cell r="V295" t="str">
            <v>*</v>
          </cell>
          <cell r="W295">
            <v>0.99669772710238658</v>
          </cell>
          <cell r="X295">
            <v>71.67761442193607</v>
          </cell>
          <cell r="Y295">
            <v>1570</v>
          </cell>
        </row>
        <row r="296">
          <cell r="C296" t="str">
            <v>bl</v>
          </cell>
          <cell r="E296">
            <v>288620</v>
          </cell>
          <cell r="F296">
            <v>0</v>
          </cell>
          <cell r="G296">
            <v>5.8000000000000003E-2</v>
          </cell>
          <cell r="H296">
            <v>-25</v>
          </cell>
          <cell r="I296">
            <v>0.05</v>
          </cell>
          <cell r="J296">
            <v>-25</v>
          </cell>
          <cell r="R296">
            <v>-3.0904947182211373E-2</v>
          </cell>
          <cell r="U296">
            <v>0</v>
          </cell>
          <cell r="W296">
            <v>0.99669772710238658</v>
          </cell>
          <cell r="Y296">
            <v>2</v>
          </cell>
        </row>
        <row r="297">
          <cell r="C297" t="str">
            <v>bl</v>
          </cell>
          <cell r="E297">
            <v>288621</v>
          </cell>
          <cell r="F297">
            <v>0</v>
          </cell>
          <cell r="G297">
            <v>4.2000000000000003E-2</v>
          </cell>
          <cell r="H297">
            <v>-25.087</v>
          </cell>
          <cell r="I297">
            <v>0.05</v>
          </cell>
          <cell r="J297">
            <v>-25</v>
          </cell>
          <cell r="R297">
            <v>-3.0904947182211373E-2</v>
          </cell>
          <cell r="U297">
            <v>0</v>
          </cell>
          <cell r="W297">
            <v>0.99669772710238658</v>
          </cell>
          <cell r="Y297">
            <v>3</v>
          </cell>
        </row>
        <row r="298">
          <cell r="C298" t="str">
            <v>ali-j3</v>
          </cell>
          <cell r="E298">
            <v>288622</v>
          </cell>
          <cell r="F298">
            <v>0.22800000000000001</v>
          </cell>
          <cell r="G298">
            <v>18.736999999999998</v>
          </cell>
          <cell r="H298">
            <v>-30.007000000000001</v>
          </cell>
          <cell r="I298">
            <v>0.05</v>
          </cell>
          <cell r="J298">
            <v>-25</v>
          </cell>
          <cell r="K298">
            <v>-30.020397013966928</v>
          </cell>
          <cell r="L298">
            <v>-5.8395000000000001E-3</v>
          </cell>
          <cell r="M298">
            <v>-30.026236513966928</v>
          </cell>
          <cell r="N298" t="str">
            <v>*</v>
          </cell>
          <cell r="R298">
            <v>-30.05714146114914</v>
          </cell>
          <cell r="U298">
            <v>70.130056300000007</v>
          </cell>
          <cell r="V298" t="str">
            <v>*</v>
          </cell>
          <cell r="W298">
            <v>0.99669772710238658</v>
          </cell>
          <cell r="X298">
            <v>69.898467715772412</v>
          </cell>
          <cell r="Y298">
            <v>831</v>
          </cell>
        </row>
        <row r="299">
          <cell r="C299" t="str">
            <v>ali-j3</v>
          </cell>
          <cell r="E299">
            <v>288623</v>
          </cell>
          <cell r="F299">
            <v>0.24199999999999999</v>
          </cell>
          <cell r="G299">
            <v>20.273</v>
          </cell>
          <cell r="H299">
            <v>-29.984000000000002</v>
          </cell>
          <cell r="I299">
            <v>0.05</v>
          </cell>
          <cell r="J299">
            <v>-25</v>
          </cell>
          <cell r="K299">
            <v>-29.996322602976811</v>
          </cell>
          <cell r="L299">
            <v>-4.1564999999999996E-3</v>
          </cell>
          <cell r="M299">
            <v>-30.000479102976811</v>
          </cell>
          <cell r="N299" t="str">
            <v>*</v>
          </cell>
          <cell r="R299">
            <v>-30.031384050159023</v>
          </cell>
          <cell r="U299">
            <v>71.490596600000003</v>
          </cell>
          <cell r="V299" t="str">
            <v>*</v>
          </cell>
          <cell r="W299">
            <v>0.99669772710238658</v>
          </cell>
          <cell r="X299">
            <v>71.254515140413602</v>
          </cell>
          <cell r="Y299">
            <v>897</v>
          </cell>
        </row>
        <row r="300">
          <cell r="C300" t="str">
            <v>D.Larix.R.17.0.5_1_A</v>
          </cell>
          <cell r="D300" t="str">
            <v>D.Larix.R.17.0.5_1_A</v>
          </cell>
          <cell r="E300">
            <v>288624</v>
          </cell>
          <cell r="F300">
            <v>0.45</v>
          </cell>
          <cell r="G300">
            <v>26.266999999999999</v>
          </cell>
          <cell r="H300">
            <v>-28.448</v>
          </cell>
          <cell r="I300">
            <v>0.05</v>
          </cell>
          <cell r="J300">
            <v>-25</v>
          </cell>
          <cell r="K300">
            <v>-28.454575885875578</v>
          </cell>
          <cell r="L300">
            <v>2.6775000000000002E-3</v>
          </cell>
          <cell r="M300">
            <v>-28.451898385875577</v>
          </cell>
          <cell r="R300">
            <v>-28.482803333057788</v>
          </cell>
          <cell r="U300">
            <v>49.812632499999999</v>
          </cell>
          <cell r="W300">
            <v>0.99669772710238658</v>
          </cell>
          <cell r="X300">
            <v>49.648137593736472</v>
          </cell>
          <cell r="Y300">
            <v>1165</v>
          </cell>
        </row>
        <row r="301">
          <cell r="C301" t="str">
            <v>D.Larix.R.18.0.5_1_A</v>
          </cell>
          <cell r="D301" t="str">
            <v>D.Larix.R.18.0.5_1_A</v>
          </cell>
          <cell r="E301">
            <v>288625</v>
          </cell>
          <cell r="F301">
            <v>0.45800000000000002</v>
          </cell>
          <cell r="G301">
            <v>26.007000000000001</v>
          </cell>
          <cell r="H301">
            <v>-27.763999999999999</v>
          </cell>
          <cell r="I301">
            <v>0.05</v>
          </cell>
          <cell r="J301">
            <v>-25</v>
          </cell>
          <cell r="K301">
            <v>-27.76932419000655</v>
          </cell>
          <cell r="L301">
            <v>2.3714999999999999E-3</v>
          </cell>
          <cell r="M301">
            <v>-27.766952690006551</v>
          </cell>
          <cell r="R301">
            <v>-27.797857637188763</v>
          </cell>
          <cell r="U301">
            <v>48.459648600000001</v>
          </cell>
          <cell r="W301">
            <v>0.99669772710238658</v>
          </cell>
          <cell r="X301">
            <v>48.299621615800348</v>
          </cell>
          <cell r="Y301">
            <v>1153</v>
          </cell>
        </row>
        <row r="302">
          <cell r="C302" t="str">
            <v>H.Larix.R.1.1_2_A</v>
          </cell>
          <cell r="D302" t="str">
            <v>H.Larix.R.1.1_2_A</v>
          </cell>
          <cell r="E302">
            <v>288626</v>
          </cell>
          <cell r="F302">
            <v>0.38600000000000001</v>
          </cell>
          <cell r="G302">
            <v>20.143999999999998</v>
          </cell>
          <cell r="H302">
            <v>-29.19</v>
          </cell>
          <cell r="I302">
            <v>0.05</v>
          </cell>
          <cell r="J302">
            <v>-25</v>
          </cell>
          <cell r="K302">
            <v>-29.200425997810292</v>
          </cell>
          <cell r="L302">
            <v>-4.182E-3</v>
          </cell>
          <cell r="M302">
            <v>-29.204607997810292</v>
          </cell>
          <cell r="R302">
            <v>-29.235512944992504</v>
          </cell>
          <cell r="U302">
            <v>44.534382999999998</v>
          </cell>
          <cell r="W302">
            <v>0.99669772710238658</v>
          </cell>
          <cell r="X302">
            <v>44.38731831400716</v>
          </cell>
          <cell r="Y302">
            <v>896</v>
          </cell>
        </row>
        <row r="303">
          <cell r="C303" t="str">
            <v>H.Larix.R.3.1_2_A</v>
          </cell>
          <cell r="D303" t="str">
            <v>H.Larix.R.3.1_2_A</v>
          </cell>
          <cell r="E303">
            <v>288627</v>
          </cell>
          <cell r="F303">
            <v>0.32900000000000001</v>
          </cell>
          <cell r="G303">
            <v>17.64</v>
          </cell>
          <cell r="H303">
            <v>-29.324999999999999</v>
          </cell>
          <cell r="I303">
            <v>0.05</v>
          </cell>
          <cell r="J303">
            <v>-25</v>
          </cell>
          <cell r="K303">
            <v>-29.337293916998295</v>
          </cell>
          <cell r="L303">
            <v>-7.0889999999999998E-3</v>
          </cell>
          <cell r="M303">
            <v>-29.344382916998295</v>
          </cell>
          <cell r="R303">
            <v>-29.375287864180507</v>
          </cell>
          <cell r="U303">
            <v>45.755702499999998</v>
          </cell>
          <cell r="W303">
            <v>0.99669772710238658</v>
          </cell>
          <cell r="X303">
            <v>45.604604683722982</v>
          </cell>
          <cell r="Y303">
            <v>782</v>
          </cell>
        </row>
        <row r="304">
          <cell r="C304" t="str">
            <v>M.Larix.R.7.1_2_A</v>
          </cell>
          <cell r="D304" t="str">
            <v>M.Larix.R.7.1_2_A</v>
          </cell>
          <cell r="E304">
            <v>288628</v>
          </cell>
          <cell r="F304">
            <v>0.34499999999999997</v>
          </cell>
          <cell r="G304">
            <v>18.984999999999999</v>
          </cell>
          <cell r="H304">
            <v>-29.507999999999999</v>
          </cell>
          <cell r="I304">
            <v>0.05</v>
          </cell>
          <cell r="J304">
            <v>-25</v>
          </cell>
          <cell r="K304">
            <v>-29.519903881700557</v>
          </cell>
          <cell r="L304">
            <v>-5.6354999999999999E-3</v>
          </cell>
          <cell r="M304">
            <v>-29.525539381700558</v>
          </cell>
          <cell r="R304">
            <v>-29.556444328882769</v>
          </cell>
          <cell r="U304">
            <v>46.961100999999999</v>
          </cell>
          <cell r="W304">
            <v>0.99669772710238658</v>
          </cell>
          <cell r="X304">
            <v>46.806022628925611</v>
          </cell>
          <cell r="Y304">
            <v>839</v>
          </cell>
        </row>
        <row r="305">
          <cell r="C305" t="str">
            <v>M.Larix.R.8.1_2_A</v>
          </cell>
          <cell r="D305" t="str">
            <v>M.Larix.R.8.1_2_A</v>
          </cell>
          <cell r="E305">
            <v>288629</v>
          </cell>
          <cell r="F305">
            <v>0.39500000000000002</v>
          </cell>
          <cell r="G305">
            <v>22.177</v>
          </cell>
          <cell r="H305">
            <v>-28.942</v>
          </cell>
          <cell r="I305">
            <v>0.05</v>
          </cell>
          <cell r="J305">
            <v>-25</v>
          </cell>
          <cell r="K305">
            <v>-28.950907669363222</v>
          </cell>
          <cell r="L305">
            <v>-2.1164999999999999E-3</v>
          </cell>
          <cell r="M305">
            <v>-28.953024169363221</v>
          </cell>
          <cell r="R305">
            <v>-28.983929116545433</v>
          </cell>
          <cell r="U305">
            <v>47.912600599999998</v>
          </cell>
          <cell r="W305">
            <v>0.99669772710238658</v>
          </cell>
          <cell r="X305">
            <v>47.754380117584439</v>
          </cell>
          <cell r="Y305">
            <v>977</v>
          </cell>
        </row>
        <row r="306">
          <cell r="C306" t="str">
            <v>M.Larix.R.9.1_2_A</v>
          </cell>
          <cell r="D306" t="str">
            <v>M.Larix.R.9.1_2_A</v>
          </cell>
          <cell r="E306">
            <v>288630</v>
          </cell>
          <cell r="F306">
            <v>0.38100000000000001</v>
          </cell>
          <cell r="G306">
            <v>20.111999999999998</v>
          </cell>
          <cell r="H306">
            <v>-29.076000000000001</v>
          </cell>
          <cell r="I306">
            <v>0.05</v>
          </cell>
          <cell r="J306">
            <v>-25</v>
          </cell>
          <cell r="K306">
            <v>-29.086158508623267</v>
          </cell>
          <cell r="L306">
            <v>-4.3860000000000001E-3</v>
          </cell>
          <cell r="M306">
            <v>-29.090544508623267</v>
          </cell>
          <cell r="R306">
            <v>-29.121449455805479</v>
          </cell>
          <cell r="U306">
            <v>45.047460899999997</v>
          </cell>
          <cell r="W306">
            <v>0.99669772710238658</v>
          </cell>
          <cell r="X306">
            <v>44.898701890763625</v>
          </cell>
          <cell r="Y306">
            <v>888</v>
          </cell>
        </row>
        <row r="307">
          <cell r="C307" t="str">
            <v>caf-j3 (49,44%C)</v>
          </cell>
          <cell r="E307">
            <v>288631</v>
          </cell>
          <cell r="F307">
            <v>0.41799999999999998</v>
          </cell>
          <cell r="G307">
            <v>24.460999999999999</v>
          </cell>
          <cell r="H307">
            <v>-40.22</v>
          </cell>
          <cell r="I307">
            <v>0.05</v>
          </cell>
          <cell r="J307">
            <v>-25</v>
          </cell>
          <cell r="K307">
            <v>-40.251174470525584</v>
          </cell>
          <cell r="L307">
            <v>4.08E-4</v>
          </cell>
          <cell r="M307">
            <v>-40.250766470525583</v>
          </cell>
          <cell r="R307">
            <v>-40.281671417707798</v>
          </cell>
          <cell r="S307">
            <v>-40.46</v>
          </cell>
          <cell r="U307">
            <v>49.933305099999998</v>
          </cell>
          <cell r="W307">
            <v>0.99669772710238658</v>
          </cell>
          <cell r="X307">
            <v>49.768411699880005</v>
          </cell>
          <cell r="Y307">
            <v>1076</v>
          </cell>
        </row>
        <row r="308">
          <cell r="C308" t="str">
            <v>M.Larix.R.10.1_2_A</v>
          </cell>
          <cell r="D308" t="str">
            <v>M.Larix.R.10.1_2_A</v>
          </cell>
          <cell r="E308">
            <v>288632</v>
          </cell>
          <cell r="F308">
            <v>0.38900000000000001</v>
          </cell>
          <cell r="G308">
            <v>23.036999999999999</v>
          </cell>
          <cell r="H308">
            <v>-30.648</v>
          </cell>
          <cell r="I308">
            <v>0.05</v>
          </cell>
          <cell r="J308">
            <v>-25</v>
          </cell>
          <cell r="K308">
            <v>-30.660285204680907</v>
          </cell>
          <cell r="L308">
            <v>-8.4150000000000002E-4</v>
          </cell>
          <cell r="M308">
            <v>-30.661126704680907</v>
          </cell>
          <cell r="R308">
            <v>-30.692031651863118</v>
          </cell>
          <cell r="U308">
            <v>50.536526600000002</v>
          </cell>
          <cell r="W308">
            <v>0.99669772710238658</v>
          </cell>
          <cell r="X308">
            <v>50.369641197869299</v>
          </cell>
          <cell r="Y308">
            <v>1027</v>
          </cell>
        </row>
        <row r="309">
          <cell r="C309" t="str">
            <v>L.Larix.R.11.1_2_A</v>
          </cell>
          <cell r="D309" t="str">
            <v>L.Larix.R.11.1_2_A</v>
          </cell>
          <cell r="E309">
            <v>288633</v>
          </cell>
          <cell r="F309">
            <v>0.40500000000000003</v>
          </cell>
          <cell r="G309">
            <v>22.568000000000001</v>
          </cell>
          <cell r="H309">
            <v>-29.928999999999998</v>
          </cell>
          <cell r="I309">
            <v>0.05</v>
          </cell>
          <cell r="J309">
            <v>-25</v>
          </cell>
          <cell r="K309">
            <v>-29.939944577671195</v>
          </cell>
          <cell r="L309">
            <v>-1.4024999999999999E-3</v>
          </cell>
          <cell r="M309">
            <v>-29.941347077671196</v>
          </cell>
          <cell r="R309">
            <v>-29.972252024853407</v>
          </cell>
          <cell r="U309">
            <v>47.553206899999999</v>
          </cell>
          <cell r="W309">
            <v>0.99669772710238658</v>
          </cell>
          <cell r="X309">
            <v>47.396173233659525</v>
          </cell>
          <cell r="Y309">
            <v>1005</v>
          </cell>
        </row>
        <row r="310">
          <cell r="C310" t="str">
            <v>L.Larix.R.12.1_2_A</v>
          </cell>
          <cell r="D310" t="str">
            <v>L.Larix.R.12.1_2_A</v>
          </cell>
          <cell r="E310">
            <v>288634</v>
          </cell>
          <cell r="F310">
            <v>0.39900000000000002</v>
          </cell>
          <cell r="G310">
            <v>21.298999999999999</v>
          </cell>
          <cell r="H310">
            <v>-29.195</v>
          </cell>
          <cell r="I310">
            <v>0.05</v>
          </cell>
          <cell r="J310">
            <v>-25</v>
          </cell>
          <cell r="K310">
            <v>-29.204871052755426</v>
          </cell>
          <cell r="L310">
            <v>-3.0344999999999999E-3</v>
          </cell>
          <cell r="M310">
            <v>-29.207905552755424</v>
          </cell>
          <cell r="R310">
            <v>-29.238810499937635</v>
          </cell>
          <cell r="U310">
            <v>45.5546054</v>
          </cell>
          <cell r="W310">
            <v>0.99669772710238658</v>
          </cell>
          <cell r="X310">
            <v>45.404171661226108</v>
          </cell>
          <cell r="Y310">
            <v>941</v>
          </cell>
        </row>
        <row r="311">
          <cell r="C311" t="str">
            <v>L.Larix.R.13.1_2_A</v>
          </cell>
          <cell r="D311" t="str">
            <v>L.Larix.R.13.1_2_A</v>
          </cell>
          <cell r="E311">
            <v>288635</v>
          </cell>
          <cell r="F311">
            <v>0.32800000000000001</v>
          </cell>
          <cell r="G311">
            <v>17.751999999999999</v>
          </cell>
          <cell r="H311">
            <v>-29.332000000000001</v>
          </cell>
          <cell r="I311">
            <v>0.05</v>
          </cell>
          <cell r="J311">
            <v>-25</v>
          </cell>
          <cell r="K311">
            <v>-29.344235905547396</v>
          </cell>
          <cell r="L311">
            <v>-6.9614999999999998E-3</v>
          </cell>
          <cell r="M311">
            <v>-29.351197405547396</v>
          </cell>
          <cell r="R311">
            <v>-29.382102352729607</v>
          </cell>
          <cell r="U311">
            <v>46.185114499999997</v>
          </cell>
          <cell r="W311">
            <v>0.99669772710238658</v>
          </cell>
          <cell r="X311">
            <v>46.032598648113478</v>
          </cell>
          <cell r="Y311">
            <v>787</v>
          </cell>
        </row>
        <row r="312">
          <cell r="C312" t="str">
            <v>L.Larix.R.14.1_2_A</v>
          </cell>
          <cell r="D312" t="str">
            <v>L.Larix.R.14.1_2_A</v>
          </cell>
          <cell r="E312">
            <v>288636</v>
          </cell>
          <cell r="F312">
            <v>0.433</v>
          </cell>
          <cell r="G312">
            <v>25.114000000000001</v>
          </cell>
          <cell r="H312">
            <v>-29.655999999999999</v>
          </cell>
          <cell r="I312">
            <v>0.05</v>
          </cell>
          <cell r="J312">
            <v>-25</v>
          </cell>
          <cell r="K312">
            <v>-29.665288222151293</v>
          </cell>
          <cell r="L312">
            <v>6.6299999999999996E-4</v>
          </cell>
          <cell r="M312">
            <v>-29.664625222151294</v>
          </cell>
          <cell r="R312">
            <v>-29.695530169333505</v>
          </cell>
          <cell r="U312">
            <v>49.496099299999997</v>
          </cell>
          <cell r="W312">
            <v>0.99669772710238658</v>
          </cell>
          <cell r="X312">
            <v>49.332649672744026</v>
          </cell>
          <cell r="Y312">
            <v>1086</v>
          </cell>
        </row>
        <row r="313">
          <cell r="C313" t="str">
            <v>L.Larix.R.15.1_2_A</v>
          </cell>
          <cell r="D313" t="str">
            <v>L.Larix.R.15.1_2_A</v>
          </cell>
          <cell r="E313">
            <v>288637</v>
          </cell>
          <cell r="F313">
            <v>0.42399999999999999</v>
          </cell>
          <cell r="G313">
            <v>24.327999999999999</v>
          </cell>
          <cell r="H313">
            <v>-29.244</v>
          </cell>
          <cell r="I313">
            <v>0.05</v>
          </cell>
          <cell r="J313">
            <v>-25</v>
          </cell>
          <cell r="K313">
            <v>-29.252740423428619</v>
          </cell>
          <cell r="L313">
            <v>2.8049999999999999E-4</v>
          </cell>
          <cell r="M313">
            <v>-29.252459923428621</v>
          </cell>
          <cell r="R313">
            <v>-29.283364870610832</v>
          </cell>
          <cell r="U313">
            <v>48.964902199999997</v>
          </cell>
          <cell r="W313">
            <v>0.99669772710238658</v>
          </cell>
          <cell r="X313">
            <v>48.803206730530647</v>
          </cell>
          <cell r="Y313">
            <v>1071</v>
          </cell>
        </row>
        <row r="314">
          <cell r="C314" t="str">
            <v>D.Larix.R.16.1_2_A</v>
          </cell>
          <cell r="D314" t="str">
            <v>D.Larix.R.16.1_2_A</v>
          </cell>
          <cell r="E314">
            <v>288638</v>
          </cell>
          <cell r="F314">
            <v>0.36</v>
          </cell>
          <cell r="G314">
            <v>19.974</v>
          </cell>
          <cell r="H314">
            <v>-29.378</v>
          </cell>
          <cell r="I314">
            <v>0.05</v>
          </cell>
          <cell r="J314">
            <v>-25</v>
          </cell>
          <cell r="K314">
            <v>-29.388986749648662</v>
          </cell>
          <cell r="L314">
            <v>-4.5900000000000003E-3</v>
          </cell>
          <cell r="M314">
            <v>-29.393576749648663</v>
          </cell>
          <cell r="R314">
            <v>-29.424481696830874</v>
          </cell>
          <cell r="U314">
            <v>47.3470516</v>
          </cell>
          <cell r="W314">
            <v>0.99669772710238658</v>
          </cell>
          <cell r="X314">
            <v>47.190698714719417</v>
          </cell>
          <cell r="Y314">
            <v>880</v>
          </cell>
        </row>
        <row r="315">
          <cell r="C315" t="str">
            <v>ali-j3</v>
          </cell>
          <cell r="E315">
            <v>288639</v>
          </cell>
          <cell r="F315">
            <v>0.28299999999999997</v>
          </cell>
          <cell r="G315">
            <v>23.718</v>
          </cell>
          <cell r="H315">
            <v>-30.033000000000001</v>
          </cell>
          <cell r="I315">
            <v>0.05</v>
          </cell>
          <cell r="J315">
            <v>-25</v>
          </cell>
          <cell r="K315">
            <v>-30.043632499577491</v>
          </cell>
          <cell r="L315">
            <v>-4.5899999999999999E-4</v>
          </cell>
          <cell r="M315">
            <v>-30.04409149957749</v>
          </cell>
          <cell r="N315" t="str">
            <v>*</v>
          </cell>
          <cell r="R315">
            <v>-30.074996446759702</v>
          </cell>
          <cell r="U315">
            <v>71.520187800000002</v>
          </cell>
          <cell r="V315">
            <v>71.263984600000015</v>
          </cell>
          <cell r="W315">
            <v>0.99669772710238658</v>
          </cell>
          <cell r="X315">
            <v>71.284008622195842</v>
          </cell>
          <cell r="Y315">
            <v>1042</v>
          </cell>
        </row>
        <row r="316">
          <cell r="W316">
            <v>0.99669772710238658</v>
          </cell>
        </row>
        <row r="317">
          <cell r="C317" t="str">
            <v>ali-j3 [Ref]</v>
          </cell>
          <cell r="E317">
            <v>288640</v>
          </cell>
          <cell r="F317">
            <v>0.28999999999999998</v>
          </cell>
          <cell r="G317">
            <v>24.218</v>
          </cell>
          <cell r="H317">
            <v>-30.058</v>
          </cell>
          <cell r="I317">
            <v>0.05</v>
          </cell>
          <cell r="J317">
            <v>-25</v>
          </cell>
          <cell r="K317">
            <v>-30.068464250248265</v>
          </cell>
          <cell r="L317">
            <v>-5.1E-5</v>
          </cell>
          <cell r="M317">
            <v>-30.068515250248264</v>
          </cell>
          <cell r="N317" t="str">
            <v>*</v>
          </cell>
          <cell r="R317">
            <v>-30.099420197430476</v>
          </cell>
          <cell r="U317">
            <v>71.09</v>
          </cell>
          <cell r="W317">
            <v>0.99669772710238658</v>
          </cell>
          <cell r="X317">
            <v>70.855241419708662</v>
          </cell>
          <cell r="Y317">
            <v>1058</v>
          </cell>
        </row>
        <row r="318">
          <cell r="C318" t="str">
            <v>st2.2019_16_A</v>
          </cell>
          <cell r="D318" t="str">
            <v>st2.2019_16_A</v>
          </cell>
          <cell r="E318">
            <v>288641</v>
          </cell>
          <cell r="F318">
            <v>0.39300000000000002</v>
          </cell>
          <cell r="G318">
            <v>19.241</v>
          </cell>
          <cell r="H318">
            <v>-27.939</v>
          </cell>
          <cell r="I318">
            <v>0.05</v>
          </cell>
          <cell r="J318">
            <v>-25</v>
          </cell>
          <cell r="K318">
            <v>-27.946657235162316</v>
          </cell>
          <cell r="L318">
            <v>-5.5079999999999999E-3</v>
          </cell>
          <cell r="M318">
            <v>-27.952165235162315</v>
          </cell>
          <cell r="R318">
            <v>-27.983070182344527</v>
          </cell>
          <cell r="U318">
            <v>41.677305099999998</v>
          </cell>
          <cell r="W318">
            <v>0.99669772710238658</v>
          </cell>
          <cell r="X318">
            <v>41.5396752649227</v>
          </cell>
          <cell r="Y318">
            <v>844</v>
          </cell>
        </row>
        <row r="319">
          <cell r="C319" t="str">
            <v>caf-j3</v>
          </cell>
          <cell r="E319">
            <v>288642</v>
          </cell>
          <cell r="F319">
            <v>0.39300000000000002</v>
          </cell>
          <cell r="G319">
            <v>22.934999999999999</v>
          </cell>
          <cell r="H319">
            <v>-40.252000000000002</v>
          </cell>
          <cell r="I319">
            <v>0.05</v>
          </cell>
          <cell r="J319">
            <v>-25</v>
          </cell>
          <cell r="K319">
            <v>-40.285323137426268</v>
          </cell>
          <cell r="L319">
            <v>-1.4024999999999999E-3</v>
          </cell>
          <cell r="M319">
            <v>-40.286725637426265</v>
          </cell>
          <cell r="R319">
            <v>-40.31763058460848</v>
          </cell>
          <cell r="S319">
            <v>-40.46</v>
          </cell>
          <cell r="U319">
            <v>49.674072700000004</v>
          </cell>
          <cell r="V319" t="str">
            <v>ref.</v>
          </cell>
          <cell r="W319">
            <v>0.99669772710238658</v>
          </cell>
          <cell r="X319">
            <v>49.510035356008714</v>
          </cell>
          <cell r="Y319">
            <v>1005</v>
          </cell>
        </row>
        <row r="320">
          <cell r="C320" t="str">
            <v>ali-j3</v>
          </cell>
          <cell r="E320">
            <v>288643</v>
          </cell>
          <cell r="F320">
            <v>0.255</v>
          </cell>
          <cell r="G320">
            <v>21.367999999999999</v>
          </cell>
          <cell r="H320">
            <v>-29.968</v>
          </cell>
          <cell r="I320">
            <v>0.05</v>
          </cell>
          <cell r="J320">
            <v>-25</v>
          </cell>
          <cell r="K320">
            <v>-29.979652124964822</v>
          </cell>
          <cell r="L320">
            <v>-3.1365E-3</v>
          </cell>
          <cell r="M320">
            <v>-29.982788624964822</v>
          </cell>
          <cell r="N320" t="str">
            <v>*</v>
          </cell>
          <cell r="R320">
            <v>-30.013693572147034</v>
          </cell>
          <cell r="U320">
            <v>71.332754399999999</v>
          </cell>
          <cell r="W320">
            <v>0.99669772710238658</v>
          </cell>
          <cell r="X320">
            <v>71.097194178432758</v>
          </cell>
          <cell r="Y320">
            <v>937</v>
          </cell>
        </row>
        <row r="321">
          <cell r="C321" t="str">
            <v>bl</v>
          </cell>
          <cell r="E321">
            <v>288644</v>
          </cell>
          <cell r="F321">
            <v>0</v>
          </cell>
          <cell r="G321">
            <v>6.2E-2</v>
          </cell>
          <cell r="H321">
            <v>-25</v>
          </cell>
          <cell r="I321">
            <v>0.05</v>
          </cell>
          <cell r="J321">
            <v>-25</v>
          </cell>
          <cell r="U321">
            <v>0</v>
          </cell>
          <cell r="W321">
            <v>0.99669772710238658</v>
          </cell>
          <cell r="Y321">
            <v>3</v>
          </cell>
        </row>
        <row r="322">
          <cell r="C322" t="str">
            <v>bl</v>
          </cell>
          <cell r="E322">
            <v>288645</v>
          </cell>
          <cell r="F322">
            <v>0</v>
          </cell>
          <cell r="G322">
            <v>7.0999999999999994E-2</v>
          </cell>
          <cell r="H322">
            <v>-25</v>
          </cell>
          <cell r="I322">
            <v>0.05</v>
          </cell>
          <cell r="J322">
            <v>-25</v>
          </cell>
          <cell r="U322">
            <v>0</v>
          </cell>
          <cell r="W322">
            <v>0.99669772710238658</v>
          </cell>
          <cell r="Y322">
            <v>2</v>
          </cell>
        </row>
        <row r="323">
          <cell r="C323" t="str">
            <v>ali-j3</v>
          </cell>
          <cell r="E323">
            <v>288646</v>
          </cell>
          <cell r="F323">
            <v>0.253</v>
          </cell>
          <cell r="G323">
            <v>21.343</v>
          </cell>
          <cell r="H323">
            <v>-30.08</v>
          </cell>
          <cell r="I323">
            <v>0.05</v>
          </cell>
          <cell r="J323">
            <v>-25</v>
          </cell>
          <cell r="K323">
            <v>-30.091928802892969</v>
          </cell>
          <cell r="L323">
            <v>-3.1619999999999999E-3</v>
          </cell>
          <cell r="M323">
            <v>-30.095090802892969</v>
          </cell>
          <cell r="N323" t="str">
            <v>*</v>
          </cell>
          <cell r="R323">
            <v>-30.12599575007518</v>
          </cell>
          <cell r="U323">
            <v>71.812456999999995</v>
          </cell>
          <cell r="W323">
            <v>0.99669772710238658</v>
          </cell>
          <cell r="X323">
            <v>71.575312669537865</v>
          </cell>
          <cell r="Y323">
            <v>936</v>
          </cell>
        </row>
        <row r="324">
          <cell r="C324" t="str">
            <v>ali-j3</v>
          </cell>
          <cell r="E324">
            <v>288647</v>
          </cell>
          <cell r="F324">
            <v>0.253</v>
          </cell>
          <cell r="G324">
            <v>21.123999999999999</v>
          </cell>
          <cell r="H324">
            <v>-30.131</v>
          </cell>
          <cell r="I324">
            <v>0.05</v>
          </cell>
          <cell r="J324">
            <v>-25</v>
          </cell>
          <cell r="K324">
            <v>-30.143173768624845</v>
          </cell>
          <cell r="L324">
            <v>-3.4424999999999998E-3</v>
          </cell>
          <cell r="M324">
            <v>-30.146616268624843</v>
          </cell>
          <cell r="O324">
            <v>-30.029095052817787</v>
          </cell>
          <cell r="P324">
            <v>-30.06</v>
          </cell>
          <cell r="Q324">
            <v>-3.0904947182211373E-2</v>
          </cell>
          <cell r="R324">
            <v>-30.177521215807054</v>
          </cell>
          <cell r="S324">
            <v>-30.060000000000002</v>
          </cell>
          <cell r="T324">
            <v>7.7289827450280124E-2</v>
          </cell>
          <cell r="U324">
            <v>71.077604899999997</v>
          </cell>
          <cell r="V324">
            <v>71.325536385714287</v>
          </cell>
          <cell r="W324">
            <v>0.99669772710238658</v>
          </cell>
          <cell r="X324">
            <v>70.842887251711446</v>
          </cell>
          <cell r="Y324">
            <v>925</v>
          </cell>
        </row>
        <row r="326">
          <cell r="C326" t="str">
            <v>ali-j3</v>
          </cell>
          <cell r="E326">
            <v>288595</v>
          </cell>
          <cell r="F326">
            <v>0.08</v>
          </cell>
          <cell r="G326">
            <v>60.857999999999997</v>
          </cell>
          <cell r="H326">
            <v>-29.536999999999999</v>
          </cell>
          <cell r="I326">
            <v>0.41500000000000004</v>
          </cell>
          <cell r="J326">
            <v>-25</v>
          </cell>
          <cell r="K326">
            <v>-29.568150919047696</v>
          </cell>
          <cell r="L326">
            <v>0</v>
          </cell>
          <cell r="M326">
            <v>-29.568150919047696</v>
          </cell>
          <cell r="N326" t="str">
            <v>*</v>
          </cell>
          <cell r="R326">
            <v>-29.944631617628946</v>
          </cell>
          <cell r="U326">
            <v>67.607178200000007</v>
          </cell>
          <cell r="V326" t="str">
            <v>*</v>
          </cell>
          <cell r="W326">
            <v>1.1403351769107597</v>
          </cell>
          <cell r="X326">
            <v>77.094843513134265</v>
          </cell>
          <cell r="Y326">
            <v>1973</v>
          </cell>
        </row>
        <row r="327">
          <cell r="C327" t="str">
            <v>ali-j3 [Ref]</v>
          </cell>
          <cell r="E327">
            <v>288596</v>
          </cell>
          <cell r="F327">
            <v>6.4000000000000001E-2</v>
          </cell>
          <cell r="G327">
            <v>49.378999999999998</v>
          </cell>
          <cell r="H327">
            <v>-29.512</v>
          </cell>
          <cell r="I327">
            <v>0.41500000000000004</v>
          </cell>
          <cell r="J327">
            <v>-25</v>
          </cell>
          <cell r="K327">
            <v>-29.550241973694959</v>
          </cell>
          <cell r="L327">
            <v>-9.5624999999999998E-3</v>
          </cell>
          <cell r="M327">
            <v>-29.55980447369496</v>
          </cell>
          <cell r="R327">
            <v>-29.936285172276211</v>
          </cell>
          <cell r="U327">
            <v>71.09</v>
          </cell>
          <cell r="V327" t="str">
            <v>ref</v>
          </cell>
          <cell r="W327">
            <v>1.1403351769107597</v>
          </cell>
          <cell r="X327" t="str">
            <v>ref.</v>
          </cell>
          <cell r="Y327">
            <v>1598</v>
          </cell>
        </row>
        <row r="328">
          <cell r="C328" t="str">
            <v>H.Larix.R.1.0.5_A</v>
          </cell>
          <cell r="D328" t="str">
            <v>H.Larix.R.1.0.5_A</v>
          </cell>
          <cell r="E328">
            <v>288597</v>
          </cell>
          <cell r="F328">
            <v>0.13800000000000001</v>
          </cell>
          <cell r="G328">
            <v>59.177</v>
          </cell>
          <cell r="H328">
            <v>-27.600999999999999</v>
          </cell>
          <cell r="I328">
            <v>0.41500000000000004</v>
          </cell>
          <cell r="J328">
            <v>-25</v>
          </cell>
          <cell r="K328">
            <v>-27.619369269255639</v>
          </cell>
          <cell r="L328">
            <v>-1.5299999999999999E-3</v>
          </cell>
          <cell r="M328">
            <v>-27.620899269255638</v>
          </cell>
          <cell r="R328">
            <v>-27.997379967836888</v>
          </cell>
          <cell r="U328">
            <v>39.512800800000001</v>
          </cell>
          <cell r="W328">
            <v>1.1403351769107597</v>
          </cell>
          <cell r="X328">
            <v>45.057836690507607</v>
          </cell>
          <cell r="Y328">
            <v>1913</v>
          </cell>
        </row>
        <row r="329">
          <cell r="C329" t="str">
            <v>H.Larix.R.13.0.5_A</v>
          </cell>
          <cell r="D329" t="str">
            <v>H.Larix.R.13.0.5_A</v>
          </cell>
          <cell r="E329">
            <v>288598</v>
          </cell>
          <cell r="F329">
            <v>0.111</v>
          </cell>
          <cell r="G329">
            <v>42.488</v>
          </cell>
          <cell r="H329">
            <v>-27.802</v>
          </cell>
          <cell r="I329">
            <v>0.41500000000000004</v>
          </cell>
          <cell r="J329">
            <v>-25</v>
          </cell>
          <cell r="K329">
            <v>-27.829638390416655</v>
          </cell>
          <cell r="L329">
            <v>-1.52745E-2</v>
          </cell>
          <cell r="M329">
            <v>-27.844912890416655</v>
          </cell>
          <cell r="R329">
            <v>-28.221393588997906</v>
          </cell>
          <cell r="U329">
            <v>35.269862799999999</v>
          </cell>
          <cell r="W329">
            <v>1.1403351769107597</v>
          </cell>
          <cell r="X329">
            <v>40.219465235656223</v>
          </cell>
          <cell r="Y329">
            <v>1374</v>
          </cell>
        </row>
        <row r="330">
          <cell r="C330" t="str">
            <v>Caf-j3</v>
          </cell>
          <cell r="E330">
            <v>288599</v>
          </cell>
          <cell r="F330">
            <v>0.107</v>
          </cell>
          <cell r="G330">
            <v>54.942</v>
          </cell>
          <cell r="H330">
            <v>-39.780999999999999</v>
          </cell>
          <cell r="I330">
            <v>0.41500000000000004</v>
          </cell>
          <cell r="J330">
            <v>-25</v>
          </cell>
          <cell r="K330">
            <v>-39.893496836429655</v>
          </cell>
          <cell r="L330">
            <v>-5.1510000000000002E-3</v>
          </cell>
          <cell r="M330">
            <v>-39.898647836429653</v>
          </cell>
          <cell r="R330">
            <v>-40.275128535010907</v>
          </cell>
          <cell r="S330">
            <v>-40.46</v>
          </cell>
          <cell r="U330">
            <v>47.307085100000002</v>
          </cell>
          <cell r="W330">
            <v>1.1403351769107597</v>
          </cell>
          <cell r="X330">
            <v>53.945933256640863</v>
          </cell>
          <cell r="Y330">
            <v>1771</v>
          </cell>
        </row>
        <row r="331">
          <cell r="C331" t="str">
            <v>succC6_1_10_A</v>
          </cell>
          <cell r="D331" t="str">
            <v>succC6_1_10_A</v>
          </cell>
          <cell r="E331">
            <v>288600</v>
          </cell>
          <cell r="F331">
            <v>0.11600000000000001</v>
          </cell>
          <cell r="G331">
            <v>60.027000000000001</v>
          </cell>
          <cell r="H331">
            <v>-10.464</v>
          </cell>
          <cell r="I331">
            <v>0.41500000000000004</v>
          </cell>
          <cell r="J331">
            <v>-25</v>
          </cell>
          <cell r="K331">
            <v>-10.362804938602965</v>
          </cell>
          <cell r="L331">
            <v>-9.9449999999999994E-4</v>
          </cell>
          <cell r="M331">
            <v>-10.363799438602964</v>
          </cell>
          <cell r="R331">
            <v>-10.740280137184214</v>
          </cell>
          <cell r="U331">
            <v>47.691406999999998</v>
          </cell>
          <cell r="W331">
            <v>1.1403351769107597</v>
          </cell>
          <cell r="X331">
            <v>54.384189038468044</v>
          </cell>
          <cell r="Y331">
            <v>1934</v>
          </cell>
        </row>
        <row r="332">
          <cell r="C332" t="str">
            <v>succC6_1.5_7_A</v>
          </cell>
          <cell r="D332" t="str">
            <v>succC6_1.5_7_A</v>
          </cell>
          <cell r="E332">
            <v>288601</v>
          </cell>
          <cell r="F332">
            <v>0.10299999999999999</v>
          </cell>
          <cell r="G332">
            <v>55.313000000000002</v>
          </cell>
          <cell r="H332">
            <v>-10.333</v>
          </cell>
          <cell r="I332">
            <v>0.41500000000000004</v>
          </cell>
          <cell r="J332">
            <v>-25</v>
          </cell>
          <cell r="K332">
            <v>-10.2221251958177</v>
          </cell>
          <cell r="L332">
            <v>-4.8960000000000002E-3</v>
          </cell>
          <cell r="M332">
            <v>-10.2270211958177</v>
          </cell>
          <cell r="R332">
            <v>-10.603501894398951</v>
          </cell>
          <cell r="U332">
            <v>49.492434699999997</v>
          </cell>
          <cell r="W332">
            <v>1.1403351769107597</v>
          </cell>
          <cell r="X332">
            <v>56.437964279368721</v>
          </cell>
          <cell r="Y332">
            <v>1781</v>
          </cell>
        </row>
        <row r="333">
          <cell r="C333" t="str">
            <v>succC6_2_10_A</v>
          </cell>
          <cell r="D333" t="str">
            <v>succC6_2_10_A</v>
          </cell>
          <cell r="E333">
            <v>288602</v>
          </cell>
          <cell r="F333">
            <v>9.2999999999999999E-2</v>
          </cell>
          <cell r="G333">
            <v>27.221</v>
          </cell>
          <cell r="H333">
            <v>-10.438000000000001</v>
          </cell>
          <cell r="I333">
            <v>0.41500000000000004</v>
          </cell>
          <cell r="J333">
            <v>-25</v>
          </cell>
          <cell r="K333">
            <v>-10.21255681563829</v>
          </cell>
          <cell r="L333">
            <v>-2.7973499999999998E-2</v>
          </cell>
          <cell r="M333">
            <v>-10.24053031563829</v>
          </cell>
          <cell r="R333">
            <v>-10.617011014219541</v>
          </cell>
          <cell r="U333">
            <v>26.9757657</v>
          </cell>
          <cell r="W333">
            <v>1.1403351769107597</v>
          </cell>
          <cell r="X333">
            <v>30.761414551812702</v>
          </cell>
          <cell r="Y333">
            <v>876</v>
          </cell>
        </row>
        <row r="334">
          <cell r="C334" t="str">
            <v>ali-j3</v>
          </cell>
          <cell r="E334">
            <v>288603</v>
          </cell>
          <cell r="F334">
            <v>6.2E-2</v>
          </cell>
          <cell r="G334">
            <v>40.645000000000003</v>
          </cell>
          <cell r="H334">
            <v>-29.667000000000002</v>
          </cell>
          <cell r="I334">
            <v>0.41500000000000004</v>
          </cell>
          <cell r="J334">
            <v>-25</v>
          </cell>
          <cell r="K334">
            <v>-29.71514330101914</v>
          </cell>
          <cell r="L334">
            <v>-1.1627999999999999E-2</v>
          </cell>
          <cell r="M334">
            <v>-29.726771301019141</v>
          </cell>
          <cell r="R334">
            <v>-30.103251999600392</v>
          </cell>
          <cell r="U334">
            <v>60.405907399999997</v>
          </cell>
          <cell r="V334" t="str">
            <v>*</v>
          </cell>
          <cell r="W334">
            <v>1.1403351769107597</v>
          </cell>
          <cell r="X334">
            <v>68.88298110143397</v>
          </cell>
          <cell r="Y334">
            <v>1517</v>
          </cell>
        </row>
        <row r="335">
          <cell r="C335" t="str">
            <v>bl</v>
          </cell>
          <cell r="E335">
            <v>288604</v>
          </cell>
          <cell r="F335">
            <v>0</v>
          </cell>
          <cell r="G335">
            <v>0.46</v>
          </cell>
          <cell r="H335">
            <v>-25</v>
          </cell>
          <cell r="I335">
            <v>0.41500000000000004</v>
          </cell>
          <cell r="J335">
            <v>-25</v>
          </cell>
          <cell r="U335">
            <v>0</v>
          </cell>
          <cell r="W335">
            <v>1.1403351769107597</v>
          </cell>
          <cell r="Y335">
            <v>18</v>
          </cell>
        </row>
        <row r="336">
          <cell r="C336" t="str">
            <v>bl</v>
          </cell>
          <cell r="E336">
            <v>288605</v>
          </cell>
          <cell r="F336">
            <v>0</v>
          </cell>
          <cell r="G336">
            <v>0.37</v>
          </cell>
          <cell r="H336">
            <v>-25</v>
          </cell>
          <cell r="I336">
            <v>0.41500000000000004</v>
          </cell>
          <cell r="J336">
            <v>-25</v>
          </cell>
          <cell r="U336">
            <v>0</v>
          </cell>
          <cell r="W336">
            <v>1.1403351769107597</v>
          </cell>
          <cell r="Y336">
            <v>14</v>
          </cell>
        </row>
        <row r="337">
          <cell r="C337" t="str">
            <v>ali-j3</v>
          </cell>
          <cell r="E337">
            <v>288606</v>
          </cell>
          <cell r="F337">
            <v>8.1000000000000003E-2</v>
          </cell>
          <cell r="G337">
            <v>51.372999999999998</v>
          </cell>
          <cell r="H337">
            <v>-29.739000000000001</v>
          </cell>
          <cell r="I337">
            <v>0.41500000000000004</v>
          </cell>
          <cell r="J337">
            <v>-25</v>
          </cell>
          <cell r="K337">
            <v>-29.777594234467603</v>
          </cell>
          <cell r="L337">
            <v>-1.377E-3</v>
          </cell>
          <cell r="M337">
            <v>-29.778971234467605</v>
          </cell>
          <cell r="N337" t="str">
            <v>*</v>
          </cell>
          <cell r="R337">
            <v>-30.155451933048855</v>
          </cell>
          <cell r="U337">
            <v>58.439570799999998</v>
          </cell>
          <cell r="V337" t="str">
            <v>*</v>
          </cell>
          <cell r="W337">
            <v>1.1403351769107597</v>
          </cell>
          <cell r="X337">
            <v>66.640698306806868</v>
          </cell>
          <cell r="Y337">
            <v>1919</v>
          </cell>
        </row>
        <row r="338">
          <cell r="C338" t="str">
            <v>ali-j3</v>
          </cell>
          <cell r="E338">
            <v>288607</v>
          </cell>
          <cell r="F338">
            <v>5.3999999999999999E-2</v>
          </cell>
          <cell r="G338">
            <v>36.869999999999997</v>
          </cell>
          <cell r="H338">
            <v>-29.715</v>
          </cell>
          <cell r="I338">
            <v>0.41500000000000004</v>
          </cell>
          <cell r="J338">
            <v>-25</v>
          </cell>
          <cell r="K338">
            <v>-29.768675078864355</v>
          </cell>
          <cell r="L338">
            <v>-1.5223499999999999E-2</v>
          </cell>
          <cell r="M338">
            <v>-29.783898578864356</v>
          </cell>
          <cell r="N338" t="str">
            <v>*</v>
          </cell>
          <cell r="O338">
            <v>-29.683519301418748</v>
          </cell>
          <cell r="P338">
            <v>-30.06</v>
          </cell>
          <cell r="Q338">
            <v>-0.37648069858125055</v>
          </cell>
          <cell r="R338">
            <v>-30.160379277445607</v>
          </cell>
          <cell r="S338">
            <v>-30.060000000000002</v>
          </cell>
          <cell r="T338">
            <v>0.1114372341077456</v>
          </cell>
          <cell r="U338">
            <v>62.912623000000004</v>
          </cell>
          <cell r="V338">
            <v>62.341319849999998</v>
          </cell>
          <cell r="W338">
            <v>1.1403351769107597</v>
          </cell>
          <cell r="X338">
            <v>71.741477078624939</v>
          </cell>
          <cell r="Y338">
            <v>1376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8">
          <cell r="D8" t="str">
            <v>H.Larix.B.1_E</v>
          </cell>
          <cell r="E8">
            <v>287458</v>
          </cell>
          <cell r="F8">
            <v>0.109</v>
          </cell>
          <cell r="G8">
            <v>57.732999999999997</v>
          </cell>
          <cell r="H8">
            <v>-28.789000000000001</v>
          </cell>
          <cell r="I8">
            <v>0.56500000000000006</v>
          </cell>
          <cell r="J8">
            <v>-25</v>
          </cell>
          <cell r="K8">
            <v>-28.82644726070529</v>
          </cell>
          <cell r="L8">
            <v>-1.8626400000000001E-2</v>
          </cell>
          <cell r="M8">
            <v>-28.845073660705289</v>
          </cell>
          <cell r="R8">
            <v>-29.163049394955976</v>
          </cell>
          <cell r="U8">
            <v>41.726658165137614</v>
          </cell>
          <cell r="W8">
            <v>1.0239386047372943</v>
          </cell>
          <cell r="X8">
            <v>42.725536141961037</v>
          </cell>
          <cell r="Y8">
            <v>2346</v>
          </cell>
          <cell r="AA8">
            <v>1</v>
          </cell>
          <cell r="AB8" t="str">
            <v/>
          </cell>
          <cell r="AF8">
            <v>0.32550116640746507</v>
          </cell>
          <cell r="AG8">
            <v>51.44</v>
          </cell>
          <cell r="AH8">
            <v>0.1674378</v>
          </cell>
          <cell r="AI8">
            <v>-29.214815171319096</v>
          </cell>
        </row>
        <row r="9">
          <cell r="D9" t="str">
            <v>H.Larix.B.2_E</v>
          </cell>
          <cell r="E9">
            <v>287459</v>
          </cell>
          <cell r="F9">
            <v>0.17</v>
          </cell>
          <cell r="G9">
            <v>89.191999999999993</v>
          </cell>
          <cell r="H9">
            <v>-26.689</v>
          </cell>
          <cell r="I9">
            <v>0.56500000000000006</v>
          </cell>
          <cell r="J9">
            <v>-25</v>
          </cell>
          <cell r="K9">
            <v>-26.699767429790018</v>
          </cell>
          <cell r="L9">
            <v>1.949205E-2</v>
          </cell>
          <cell r="M9">
            <v>-26.680275379790018</v>
          </cell>
          <cell r="R9">
            <v>-26.998251114040706</v>
          </cell>
          <cell r="U9">
            <v>41.332622117647055</v>
          </cell>
          <cell r="W9">
            <v>1.0239386047372943</v>
          </cell>
          <cell r="X9">
            <v>42.322067421277353</v>
          </cell>
          <cell r="Y9">
            <v>3623</v>
          </cell>
          <cell r="AA9">
            <v>1</v>
          </cell>
          <cell r="AB9" t="str">
            <v/>
          </cell>
          <cell r="AF9">
            <v>0.67861024806832049</v>
          </cell>
          <cell r="AG9">
            <v>49.18</v>
          </cell>
          <cell r="AH9">
            <v>0.33374051999999998</v>
          </cell>
          <cell r="AI9">
            <v>-26.971236626595033</v>
          </cell>
        </row>
        <row r="10">
          <cell r="D10" t="str">
            <v>H.Larix.B.3_E</v>
          </cell>
          <cell r="E10">
            <v>287460</v>
          </cell>
          <cell r="F10">
            <v>0.193</v>
          </cell>
          <cell r="G10">
            <v>104.396</v>
          </cell>
          <cell r="H10">
            <v>-27.617999999999999</v>
          </cell>
          <cell r="I10">
            <v>0.56500000000000006</v>
          </cell>
          <cell r="J10">
            <v>-25</v>
          </cell>
          <cell r="K10">
            <v>-27.63224593811097</v>
          </cell>
          <cell r="L10">
            <v>3.77901E-2</v>
          </cell>
          <cell r="M10">
            <v>-27.594455838110971</v>
          </cell>
          <cell r="R10">
            <v>-27.912431572361658</v>
          </cell>
          <cell r="U10">
            <v>42.613040829015539</v>
          </cell>
          <cell r="W10">
            <v>1.0239386047372943</v>
          </cell>
          <cell r="X10">
            <v>43.633137570075526</v>
          </cell>
          <cell r="Y10">
            <v>4236</v>
          </cell>
          <cell r="AA10">
            <v>1</v>
          </cell>
          <cell r="AB10" t="str">
            <v/>
          </cell>
          <cell r="AF10">
            <v>1.1618850356294537</v>
          </cell>
          <cell r="AG10">
            <v>50.52</v>
          </cell>
          <cell r="AH10">
            <v>0.58698432</v>
          </cell>
          <cell r="AI10">
            <v>-27.909672917293317</v>
          </cell>
        </row>
        <row r="11">
          <cell r="D11" t="str">
            <v>H.Larix.B.4_E</v>
          </cell>
          <cell r="E11">
            <v>287461</v>
          </cell>
          <cell r="F11">
            <v>0.13800000000000001</v>
          </cell>
          <cell r="G11">
            <v>70.253</v>
          </cell>
          <cell r="H11">
            <v>-27.503</v>
          </cell>
          <cell r="I11">
            <v>0.56500000000000006</v>
          </cell>
          <cell r="J11">
            <v>-25</v>
          </cell>
          <cell r="K11">
            <v>-27.523293235564228</v>
          </cell>
          <cell r="L11">
            <v>-3.43275E-3</v>
          </cell>
          <cell r="M11">
            <v>-27.52672598556423</v>
          </cell>
          <cell r="R11">
            <v>-27.844701719814918</v>
          </cell>
          <cell r="U11">
            <v>40.105299565217393</v>
          </cell>
          <cell r="W11">
            <v>1.0239386047372943</v>
          </cell>
          <cell r="X11">
            <v>41.065364479379909</v>
          </cell>
          <cell r="Y11">
            <v>2855</v>
          </cell>
          <cell r="AA11">
            <v>1</v>
          </cell>
          <cell r="AB11" t="str">
            <v/>
          </cell>
          <cell r="AF11">
            <v>0.80696812389727501</v>
          </cell>
          <cell r="AG11">
            <v>51.01</v>
          </cell>
          <cell r="AH11">
            <v>0.41163443999999999</v>
          </cell>
          <cell r="AI11">
            <v>-27.839422806079671</v>
          </cell>
        </row>
        <row r="12">
          <cell r="D12" t="str">
            <v>H.Larix.B.5_E</v>
          </cell>
          <cell r="E12">
            <v>287462</v>
          </cell>
          <cell r="F12">
            <v>0.14299999999999999</v>
          </cell>
          <cell r="G12">
            <v>73.876000000000005</v>
          </cell>
          <cell r="H12">
            <v>-27.259</v>
          </cell>
          <cell r="I12">
            <v>0.56500000000000006</v>
          </cell>
          <cell r="J12">
            <v>-25</v>
          </cell>
          <cell r="K12">
            <v>-27.276409870278673</v>
          </cell>
          <cell r="L12">
            <v>6.8654999999999996E-4</v>
          </cell>
          <cell r="M12">
            <v>-27.275723320278672</v>
          </cell>
          <cell r="R12">
            <v>-27.59369905452936</v>
          </cell>
          <cell r="U12">
            <v>40.698960000000007</v>
          </cell>
          <cell r="W12">
            <v>1.0239386047372943</v>
          </cell>
          <cell r="X12">
            <v>41.673236316658958</v>
          </cell>
          <cell r="Y12">
            <v>2993</v>
          </cell>
          <cell r="AA12">
            <v>1</v>
          </cell>
          <cell r="AB12" t="str">
            <v/>
          </cell>
          <cell r="AF12">
            <v>0.72018869257950535</v>
          </cell>
          <cell r="AG12">
            <v>50.94</v>
          </cell>
          <cell r="AH12">
            <v>0.36686412000000002</v>
          </cell>
          <cell r="AI12">
            <v>-27.582250799304585</v>
          </cell>
        </row>
        <row r="13">
          <cell r="D13" t="str">
            <v>M.Larix.B.6_E</v>
          </cell>
          <cell r="E13">
            <v>287463</v>
          </cell>
          <cell r="F13">
            <v>0.12</v>
          </cell>
          <cell r="G13">
            <v>60.51</v>
          </cell>
          <cell r="H13">
            <v>-26.832999999999998</v>
          </cell>
          <cell r="I13">
            <v>0.56500000000000006</v>
          </cell>
          <cell r="J13">
            <v>-25</v>
          </cell>
          <cell r="K13">
            <v>-26.850276586871299</v>
          </cell>
          <cell r="L13">
            <v>-1.549215E-2</v>
          </cell>
          <cell r="M13">
            <v>-26.865768736871299</v>
          </cell>
          <cell r="R13">
            <v>-27.183744471121987</v>
          </cell>
          <cell r="U13">
            <v>39.724815</v>
          </cell>
          <cell r="W13">
            <v>1.0239386047372943</v>
          </cell>
          <cell r="X13">
            <v>40.67577164454714</v>
          </cell>
          <cell r="Y13">
            <v>2451</v>
          </cell>
          <cell r="AA13">
            <v>1</v>
          </cell>
          <cell r="AB13" t="str">
            <v/>
          </cell>
          <cell r="AF13">
            <v>0.64475111633372506</v>
          </cell>
          <cell r="AG13">
            <v>51.06</v>
          </cell>
          <cell r="AH13">
            <v>0.32920992000000004</v>
          </cell>
          <cell r="AI13">
            <v>-27.160899007489533</v>
          </cell>
        </row>
        <row r="14">
          <cell r="D14" t="str">
            <v>M.Larix.B.7_E</v>
          </cell>
          <cell r="E14">
            <v>287464</v>
          </cell>
          <cell r="F14">
            <v>0.129</v>
          </cell>
          <cell r="G14">
            <v>67.864000000000004</v>
          </cell>
          <cell r="H14">
            <v>-27.239000000000001</v>
          </cell>
          <cell r="I14">
            <v>0.56500000000000006</v>
          </cell>
          <cell r="J14">
            <v>-25</v>
          </cell>
          <cell r="K14">
            <v>-27.257797233242691</v>
          </cell>
          <cell r="L14">
            <v>-6.6864000000000003E-3</v>
          </cell>
          <cell r="M14">
            <v>-27.264483633242691</v>
          </cell>
          <cell r="R14">
            <v>-27.582459367493378</v>
          </cell>
          <cell r="U14">
            <v>41.444386976744184</v>
          </cell>
          <cell r="W14">
            <v>1.0239386047372943</v>
          </cell>
          <cell r="X14">
            <v>42.436507775159932</v>
          </cell>
          <cell r="Y14">
            <v>2746</v>
          </cell>
          <cell r="AA14">
            <v>1</v>
          </cell>
          <cell r="AB14" t="str">
            <v/>
          </cell>
          <cell r="AF14">
            <v>0.7240134275618374</v>
          </cell>
          <cell r="AG14">
            <v>50.94</v>
          </cell>
          <cell r="AH14">
            <v>0.36881243999999996</v>
          </cell>
          <cell r="AI14">
            <v>-27.570827465371149</v>
          </cell>
        </row>
        <row r="15">
          <cell r="D15" t="str">
            <v>ali-j3</v>
          </cell>
          <cell r="E15">
            <v>287465</v>
          </cell>
          <cell r="F15">
            <v>8.5000000000000006E-2</v>
          </cell>
          <cell r="G15">
            <v>75.662999999999997</v>
          </cell>
          <cell r="H15">
            <v>-29.684999999999999</v>
          </cell>
          <cell r="I15">
            <v>0.56500000000000006</v>
          </cell>
          <cell r="J15">
            <v>-25</v>
          </cell>
          <cell r="K15">
            <v>-29.720247609789872</v>
          </cell>
          <cell r="L15">
            <v>2.8059000000000001E-3</v>
          </cell>
          <cell r="M15">
            <v>-29.717441709789874</v>
          </cell>
          <cell r="N15" t="str">
            <v>*</v>
          </cell>
          <cell r="R15">
            <v>-30.035417444040561</v>
          </cell>
          <cell r="U15">
            <v>70.126248705882347</v>
          </cell>
          <cell r="V15" t="str">
            <v>*</v>
          </cell>
          <cell r="W15">
            <v>1.0239386047372943</v>
          </cell>
          <cell r="X15">
            <v>71.804973255361659</v>
          </cell>
          <cell r="Y15">
            <v>3064</v>
          </cell>
          <cell r="AA15">
            <v>1</v>
          </cell>
          <cell r="AB15" t="str">
            <v/>
          </cell>
          <cell r="AF15" t="str">
            <v/>
          </cell>
          <cell r="AG15" t="str">
            <v/>
          </cell>
          <cell r="AH15" t="e">
            <v>#VALUE!</v>
          </cell>
          <cell r="AI15" t="e">
            <v>#VALUE!</v>
          </cell>
        </row>
        <row r="16">
          <cell r="D16" t="str">
            <v>bl</v>
          </cell>
          <cell r="E16">
            <v>287466</v>
          </cell>
          <cell r="F16">
            <v>0</v>
          </cell>
          <cell r="G16">
            <v>0.49399999999999999</v>
          </cell>
          <cell r="H16">
            <v>-28.402999999999999</v>
          </cell>
          <cell r="I16">
            <v>0.56500000000000006</v>
          </cell>
          <cell r="J16">
            <v>-25</v>
          </cell>
          <cell r="U16">
            <v>0</v>
          </cell>
          <cell r="Y16">
            <v>21</v>
          </cell>
          <cell r="AA16">
            <v>1</v>
          </cell>
          <cell r="AB16" t="str">
            <v/>
          </cell>
          <cell r="AF16" t="str">
            <v/>
          </cell>
          <cell r="AG16" t="str">
            <v/>
          </cell>
          <cell r="AH16" t="e">
            <v>#VALUE!</v>
          </cell>
          <cell r="AI16" t="e">
            <v>#VALUE!</v>
          </cell>
        </row>
        <row r="17">
          <cell r="D17" t="str">
            <v>bl</v>
          </cell>
          <cell r="E17">
            <v>287467</v>
          </cell>
          <cell r="F17">
            <v>0</v>
          </cell>
          <cell r="G17">
            <v>0.55200000000000005</v>
          </cell>
          <cell r="H17">
            <v>-32.058</v>
          </cell>
          <cell r="I17">
            <v>0.56500000000000006</v>
          </cell>
          <cell r="J17">
            <v>-25</v>
          </cell>
          <cell r="U17">
            <v>0</v>
          </cell>
          <cell r="Y17">
            <v>23</v>
          </cell>
          <cell r="AA17">
            <v>1</v>
          </cell>
          <cell r="AB17" t="str">
            <v/>
          </cell>
          <cell r="AF17" t="str">
            <v/>
          </cell>
          <cell r="AG17" t="str">
            <v/>
          </cell>
          <cell r="AH17" t="e">
            <v>#VALUE!</v>
          </cell>
          <cell r="AI17" t="e">
            <v>#VALUE!</v>
          </cell>
        </row>
        <row r="18">
          <cell r="D18" t="str">
            <v>ali-j3</v>
          </cell>
          <cell r="E18">
            <v>287468</v>
          </cell>
          <cell r="F18">
            <v>7.6999999999999999E-2</v>
          </cell>
          <cell r="G18">
            <v>69.09</v>
          </cell>
          <cell r="H18">
            <v>-29.617000000000001</v>
          </cell>
          <cell r="I18">
            <v>0.56500000000000006</v>
          </cell>
          <cell r="J18">
            <v>-25</v>
          </cell>
          <cell r="K18">
            <v>-29.655067931411892</v>
          </cell>
          <cell r="L18">
            <v>-5.2834500000000003E-3</v>
          </cell>
          <cell r="M18">
            <v>-29.660351381411893</v>
          </cell>
          <cell r="N18" t="str">
            <v>*</v>
          </cell>
          <cell r="R18">
            <v>-29.97832711566258</v>
          </cell>
          <cell r="U18">
            <v>70.687145454545458</v>
          </cell>
          <cell r="V18" t="str">
            <v>*</v>
          </cell>
          <cell r="W18">
            <v>1.0239386047372943</v>
          </cell>
          <cell r="X18">
            <v>72.379297089589443</v>
          </cell>
          <cell r="Y18">
            <v>2793</v>
          </cell>
          <cell r="AA18">
            <v>1</v>
          </cell>
          <cell r="AB18" t="str">
            <v/>
          </cell>
          <cell r="AF18" t="str">
            <v/>
          </cell>
          <cell r="AG18" t="str">
            <v/>
          </cell>
          <cell r="AH18" t="e">
            <v>#VALUE!</v>
          </cell>
          <cell r="AI18" t="e">
            <v>#VALUE!</v>
          </cell>
        </row>
        <row r="19">
          <cell r="D19" t="str">
            <v>ali-j3</v>
          </cell>
          <cell r="E19">
            <v>287469</v>
          </cell>
          <cell r="F19">
            <v>7.0999999999999994E-2</v>
          </cell>
          <cell r="G19">
            <v>63.304000000000002</v>
          </cell>
          <cell r="H19">
            <v>-29.774999999999999</v>
          </cell>
          <cell r="I19">
            <v>0.56500000000000006</v>
          </cell>
          <cell r="J19">
            <v>-25</v>
          </cell>
          <cell r="K19">
            <v>-29.818001562026808</v>
          </cell>
          <cell r="L19">
            <v>-1.2268350000000001E-2</v>
          </cell>
          <cell r="M19">
            <v>-29.830269912026807</v>
          </cell>
          <cell r="N19" t="str">
            <v>*</v>
          </cell>
          <cell r="R19">
            <v>-30.148245646277495</v>
          </cell>
          <cell r="U19">
            <v>70.240691830985924</v>
          </cell>
          <cell r="V19" t="str">
            <v>*</v>
          </cell>
          <cell r="W19">
            <v>1.0239386047372943</v>
          </cell>
          <cell r="X19">
            <v>71.922155989201983</v>
          </cell>
          <cell r="Y19">
            <v>2559</v>
          </cell>
          <cell r="AA19">
            <v>1</v>
          </cell>
          <cell r="AB19" t="str">
            <v/>
          </cell>
          <cell r="AF19" t="str">
            <v/>
          </cell>
          <cell r="AG19" t="str">
            <v/>
          </cell>
          <cell r="AH19" t="e">
            <v>#VALUE!</v>
          </cell>
          <cell r="AI19" t="e">
            <v>#VALUE!</v>
          </cell>
        </row>
        <row r="20">
          <cell r="D20" t="str">
            <v>M.Larix.B.8_E</v>
          </cell>
          <cell r="E20">
            <v>287470</v>
          </cell>
          <cell r="F20">
            <v>0.13600000000000001</v>
          </cell>
          <cell r="G20">
            <v>65.477999999999994</v>
          </cell>
          <cell r="H20">
            <v>-26.975999999999999</v>
          </cell>
          <cell r="I20">
            <v>0.56500000000000006</v>
          </cell>
          <cell r="J20">
            <v>-25</v>
          </cell>
          <cell r="K20">
            <v>-26.993199020227074</v>
          </cell>
          <cell r="L20">
            <v>-9.4624500000000007E-3</v>
          </cell>
          <cell r="M20">
            <v>-27.002661470227075</v>
          </cell>
          <cell r="R20">
            <v>-27.320637204477762</v>
          </cell>
          <cell r="U20">
            <v>37.929094411764702</v>
          </cell>
          <cell r="W20">
            <v>1.0239386047372943</v>
          </cell>
          <cell r="X20">
            <v>38.837064010931456</v>
          </cell>
          <cell r="Y20">
            <v>2653</v>
          </cell>
          <cell r="AA20">
            <v>1</v>
          </cell>
          <cell r="AB20" t="str">
            <v/>
          </cell>
          <cell r="AF20">
            <v>0.89874699270360869</v>
          </cell>
          <cell r="AG20">
            <v>50.71</v>
          </cell>
          <cell r="AH20">
            <v>0.45575460000000001</v>
          </cell>
          <cell r="AI20">
            <v>-27.306655706451515</v>
          </cell>
        </row>
        <row r="21">
          <cell r="D21" t="str">
            <v>M.Larix.B.9_E</v>
          </cell>
          <cell r="E21">
            <v>287471</v>
          </cell>
          <cell r="F21">
            <v>0.14000000000000001</v>
          </cell>
          <cell r="G21">
            <v>73.36</v>
          </cell>
          <cell r="H21">
            <v>-27.524000000000001</v>
          </cell>
          <cell r="I21">
            <v>0.56500000000000006</v>
          </cell>
          <cell r="J21">
            <v>-25</v>
          </cell>
          <cell r="K21">
            <v>-27.543590081736383</v>
          </cell>
          <cell r="L21">
            <v>-5.0745E-4</v>
          </cell>
          <cell r="M21">
            <v>-27.544097531736384</v>
          </cell>
          <cell r="R21">
            <v>-27.862073265987071</v>
          </cell>
          <cell r="U21">
            <v>41.280720000000002</v>
          </cell>
          <cell r="W21">
            <v>1.0239386047372943</v>
          </cell>
          <cell r="X21">
            <v>42.268922839350921</v>
          </cell>
          <cell r="Y21">
            <v>2953</v>
          </cell>
          <cell r="AA21">
            <v>1</v>
          </cell>
          <cell r="AB21" t="str">
            <v/>
          </cell>
          <cell r="AF21">
            <v>0.65051893175074171</v>
          </cell>
          <cell r="AG21">
            <v>50.55</v>
          </cell>
          <cell r="AH21">
            <v>0.32883731999999993</v>
          </cell>
          <cell r="AI21">
            <v>-27.855859144017462</v>
          </cell>
        </row>
        <row r="22">
          <cell r="D22" t="str">
            <v>M.Larix.B.10_E</v>
          </cell>
          <cell r="E22">
            <v>287472</v>
          </cell>
          <cell r="F22">
            <v>0.127</v>
          </cell>
          <cell r="G22">
            <v>66.903000000000006</v>
          </cell>
          <cell r="H22">
            <v>-29.942</v>
          </cell>
          <cell r="I22">
            <v>0.56500000000000006</v>
          </cell>
          <cell r="J22">
            <v>-25</v>
          </cell>
          <cell r="K22">
            <v>-29.984090958425035</v>
          </cell>
          <cell r="L22">
            <v>-8.3281499999999994E-3</v>
          </cell>
          <cell r="M22">
            <v>-29.992419108425036</v>
          </cell>
          <cell r="R22">
            <v>-30.310394842675723</v>
          </cell>
          <cell r="U22">
            <v>41.500931811023626</v>
          </cell>
          <cell r="W22">
            <v>1.0239386047372943</v>
          </cell>
          <cell r="X22">
            <v>42.49440621387712</v>
          </cell>
          <cell r="Y22">
            <v>2691</v>
          </cell>
          <cell r="AA22">
            <v>1</v>
          </cell>
          <cell r="AB22" t="str">
            <v/>
          </cell>
          <cell r="AF22">
            <v>0.72295169946332738</v>
          </cell>
          <cell r="AG22">
            <v>50.31</v>
          </cell>
          <cell r="AH22">
            <v>0.36371700000000007</v>
          </cell>
          <cell r="AI22">
            <v>-30.359020320620829</v>
          </cell>
        </row>
        <row r="23">
          <cell r="D23" t="str">
            <v>L.Larix.B.11_E</v>
          </cell>
          <cell r="E23">
            <v>287473</v>
          </cell>
          <cell r="F23">
            <v>0.13</v>
          </cell>
          <cell r="G23">
            <v>68.191000000000003</v>
          </cell>
          <cell r="H23">
            <v>-30.616</v>
          </cell>
          <cell r="I23">
            <v>0.56500000000000006</v>
          </cell>
          <cell r="J23">
            <v>-25</v>
          </cell>
          <cell r="K23">
            <v>-30.66292041522491</v>
          </cell>
          <cell r="L23">
            <v>-7.0445999999999998E-3</v>
          </cell>
          <cell r="M23">
            <v>-30.669965015224911</v>
          </cell>
          <cell r="R23">
            <v>-30.987940749475598</v>
          </cell>
          <cell r="U23">
            <v>41.323746</v>
          </cell>
          <cell r="W23">
            <v>1.0239386047372943</v>
          </cell>
          <cell r="X23">
            <v>42.312978821758342</v>
          </cell>
          <cell r="Y23">
            <v>2734</v>
          </cell>
          <cell r="AA23">
            <v>1</v>
          </cell>
          <cell r="AB23" t="str">
            <v/>
          </cell>
          <cell r="AF23">
            <v>0.7640460762557999</v>
          </cell>
          <cell r="AG23">
            <v>49.57</v>
          </cell>
          <cell r="AH23">
            <v>0.37873763999999999</v>
          </cell>
          <cell r="AI23">
            <v>-31.048996601713352</v>
          </cell>
        </row>
        <row r="24">
          <cell r="D24" t="str">
            <v>L.Larix.B.12_E</v>
          </cell>
          <cell r="E24">
            <v>287474</v>
          </cell>
          <cell r="F24">
            <v>0.14899999999999999</v>
          </cell>
          <cell r="G24">
            <v>82.03</v>
          </cell>
          <cell r="H24">
            <v>-27.567</v>
          </cell>
          <cell r="I24">
            <v>0.56500000000000006</v>
          </cell>
          <cell r="J24">
            <v>-25</v>
          </cell>
          <cell r="K24">
            <v>-27.584803412508439</v>
          </cell>
          <cell r="L24">
            <v>9.4624500000000007E-3</v>
          </cell>
          <cell r="M24">
            <v>-27.575340962508438</v>
          </cell>
          <cell r="R24">
            <v>-27.893316696759126</v>
          </cell>
          <cell r="U24">
            <v>43.371297986577183</v>
          </cell>
          <cell r="W24">
            <v>1.0239386047372943</v>
          </cell>
          <cell r="X24">
            <v>44.409546346021259</v>
          </cell>
          <cell r="Y24">
            <v>3287</v>
          </cell>
          <cell r="AA24">
            <v>1</v>
          </cell>
          <cell r="AB24" t="str">
            <v/>
          </cell>
          <cell r="AF24">
            <v>0.62859883990719245</v>
          </cell>
          <cell r="AG24">
            <v>51.72</v>
          </cell>
          <cell r="AH24">
            <v>0.32511131999999998</v>
          </cell>
          <cell r="AI24">
            <v>-27.887805850423</v>
          </cell>
        </row>
        <row r="25">
          <cell r="D25" t="str">
            <v>L.Larix.B.13_E</v>
          </cell>
          <cell r="E25">
            <v>287475</v>
          </cell>
          <cell r="F25">
            <v>7.4999999999999997E-2</v>
          </cell>
          <cell r="G25">
            <v>41.055</v>
          </cell>
          <cell r="H25">
            <v>-29.207999999999998</v>
          </cell>
          <cell r="I25">
            <v>0.56500000000000006</v>
          </cell>
          <cell r="J25">
            <v>-25</v>
          </cell>
          <cell r="K25">
            <v>-29.266718695974308</v>
          </cell>
          <cell r="L25">
            <v>-3.9461700000000002E-2</v>
          </cell>
          <cell r="M25">
            <v>-29.306180395974309</v>
          </cell>
          <cell r="R25">
            <v>-29.624156130224996</v>
          </cell>
          <cell r="U25">
            <v>43.124172000000002</v>
          </cell>
          <cell r="W25">
            <v>1.0239386047372943</v>
          </cell>
          <cell r="X25">
            <v>44.156504508131093</v>
          </cell>
          <cell r="Y25">
            <v>1648</v>
          </cell>
          <cell r="AA25">
            <v>1</v>
          </cell>
          <cell r="AB25" t="str">
            <v/>
          </cell>
          <cell r="AF25">
            <v>0.70738170950388524</v>
          </cell>
          <cell r="AG25">
            <v>50.19</v>
          </cell>
          <cell r="AH25">
            <v>0.35503488</v>
          </cell>
          <cell r="AI25">
            <v>-29.658417325033291</v>
          </cell>
        </row>
        <row r="26">
          <cell r="D26" t="str">
            <v>L.Larix.B.14_E</v>
          </cell>
          <cell r="E26">
            <v>287476</v>
          </cell>
          <cell r="F26">
            <v>0.187</v>
          </cell>
          <cell r="G26">
            <v>100.514</v>
          </cell>
          <cell r="H26">
            <v>-29.904</v>
          </cell>
          <cell r="I26">
            <v>0.56500000000000006</v>
          </cell>
          <cell r="J26">
            <v>-25</v>
          </cell>
          <cell r="K26">
            <v>-29.93172173808642</v>
          </cell>
          <cell r="L26">
            <v>3.1163400000000001E-2</v>
          </cell>
          <cell r="M26">
            <v>-29.900558338086419</v>
          </cell>
          <cell r="R26">
            <v>-30.218534072337107</v>
          </cell>
          <cell r="U26">
            <v>42.344881925133691</v>
          </cell>
          <cell r="W26">
            <v>1.0239386047372943</v>
          </cell>
          <cell r="X26">
            <v>43.358559316186863</v>
          </cell>
          <cell r="Y26">
            <v>4014</v>
          </cell>
          <cell r="AA26">
            <v>1</v>
          </cell>
          <cell r="AB26" t="str">
            <v/>
          </cell>
          <cell r="AF26">
            <v>0.50042108963093146</v>
          </cell>
          <cell r="AG26">
            <v>51.21</v>
          </cell>
          <cell r="AH26">
            <v>0.25626564000000002</v>
          </cell>
          <cell r="AI26">
            <v>-30.285280083031779</v>
          </cell>
        </row>
        <row r="27">
          <cell r="D27" t="str">
            <v>caf-j3 (49,44%C)</v>
          </cell>
          <cell r="E27">
            <v>287477</v>
          </cell>
          <cell r="F27">
            <v>0.10299999999999999</v>
          </cell>
          <cell r="G27">
            <v>63.07</v>
          </cell>
          <cell r="H27">
            <v>-39.935000000000002</v>
          </cell>
          <cell r="I27">
            <v>0.56500000000000006</v>
          </cell>
          <cell r="J27">
            <v>-25</v>
          </cell>
          <cell r="K27">
            <v>-40.070001599872015</v>
          </cell>
          <cell r="L27">
            <v>-1.3193700000000001E-2</v>
          </cell>
          <cell r="M27">
            <v>-40.083195299872017</v>
          </cell>
          <cell r="R27">
            <v>-40.401171034122704</v>
          </cell>
          <cell r="S27">
            <v>-40.46</v>
          </cell>
          <cell r="U27">
            <v>48.239365048543696</v>
          </cell>
          <cell r="W27">
            <v>1.0239386047372943</v>
          </cell>
          <cell r="X27">
            <v>49.394148141218828</v>
          </cell>
          <cell r="Y27">
            <v>2528</v>
          </cell>
          <cell r="AA27">
            <v>1</v>
          </cell>
          <cell r="AB27" t="str">
            <v/>
          </cell>
          <cell r="AF27" t="str">
            <v/>
          </cell>
          <cell r="AG27" t="str">
            <v/>
          </cell>
          <cell r="AH27" t="e">
            <v>#VALUE!</v>
          </cell>
          <cell r="AI27" t="e">
            <v>#VALUE!</v>
          </cell>
        </row>
        <row r="28">
          <cell r="D28" t="str">
            <v>L.Larix.B.15_E</v>
          </cell>
          <cell r="E28">
            <v>287478</v>
          </cell>
          <cell r="F28">
            <v>0.13500000000000001</v>
          </cell>
          <cell r="G28">
            <v>66.59</v>
          </cell>
          <cell r="H28">
            <v>-28.26</v>
          </cell>
          <cell r="I28">
            <v>0.56500000000000006</v>
          </cell>
          <cell r="J28">
            <v>-25</v>
          </cell>
          <cell r="K28">
            <v>-28.287897008708825</v>
          </cell>
          <cell r="L28">
            <v>-9.1042499999999995E-3</v>
          </cell>
          <cell r="M28">
            <v>-28.297001258708825</v>
          </cell>
          <cell r="R28">
            <v>-28.614976992959512</v>
          </cell>
          <cell r="U28">
            <v>38.858964444444446</v>
          </cell>
          <cell r="W28">
            <v>1.0239386047372943</v>
          </cell>
          <cell r="X28">
            <v>39.789193834780576</v>
          </cell>
          <cell r="Y28">
            <v>2665</v>
          </cell>
          <cell r="AA28">
            <v>1</v>
          </cell>
          <cell r="AB28" t="str">
            <v/>
          </cell>
          <cell r="AF28">
            <v>0.7796685781158571</v>
          </cell>
          <cell r="AG28">
            <v>51.27</v>
          </cell>
          <cell r="AH28">
            <v>0.39973607999999999</v>
          </cell>
          <cell r="AI28">
            <v>-28.625031136248463</v>
          </cell>
        </row>
        <row r="29">
          <cell r="D29" t="str">
            <v>D.Larix.B.16_E</v>
          </cell>
          <cell r="E29">
            <v>287479</v>
          </cell>
          <cell r="F29">
            <v>0.188</v>
          </cell>
          <cell r="G29">
            <v>96.771000000000001</v>
          </cell>
          <cell r="H29">
            <v>-27.172999999999998</v>
          </cell>
          <cell r="I29">
            <v>0.56500000000000006</v>
          </cell>
          <cell r="J29">
            <v>-25</v>
          </cell>
          <cell r="K29">
            <v>-27.185761626094006</v>
          </cell>
          <cell r="L29">
            <v>2.7073949999999999E-2</v>
          </cell>
          <cell r="M29">
            <v>-27.158687676094008</v>
          </cell>
          <cell r="R29">
            <v>-27.476663410344695</v>
          </cell>
          <cell r="U29">
            <v>40.551166914893621</v>
          </cell>
          <cell r="W29">
            <v>1.0239386047372943</v>
          </cell>
          <cell r="X29">
            <v>41.5219052713053</v>
          </cell>
          <cell r="Y29">
            <v>3877</v>
          </cell>
          <cell r="AA29">
            <v>1</v>
          </cell>
          <cell r="AB29" t="str">
            <v/>
          </cell>
          <cell r="AF29">
            <v>1.1394147483417871</v>
          </cell>
          <cell r="AG29">
            <v>51.26</v>
          </cell>
          <cell r="AH29">
            <v>0.58406400000000003</v>
          </cell>
          <cell r="AI29">
            <v>-27.467929767281426</v>
          </cell>
        </row>
        <row r="30">
          <cell r="D30" t="str">
            <v>D.Larix.B.17_E</v>
          </cell>
          <cell r="E30">
            <v>287480</v>
          </cell>
          <cell r="F30">
            <v>0.152</v>
          </cell>
          <cell r="G30">
            <v>74.096000000000004</v>
          </cell>
          <cell r="H30">
            <v>-29.024000000000001</v>
          </cell>
          <cell r="I30">
            <v>0.56500000000000006</v>
          </cell>
          <cell r="J30">
            <v>-25</v>
          </cell>
          <cell r="K30">
            <v>-29.05491974813344</v>
          </cell>
          <cell r="L30">
            <v>-5.9700000000000001E-5</v>
          </cell>
          <cell r="M30">
            <v>-29.054979448133441</v>
          </cell>
          <cell r="R30">
            <v>-29.372955182384128</v>
          </cell>
          <cell r="U30">
            <v>38.403176842105267</v>
          </cell>
          <cell r="W30">
            <v>1.0239386047372943</v>
          </cell>
          <cell r="X30">
            <v>39.322495313184838</v>
          </cell>
          <cell r="Y30">
            <v>2968</v>
          </cell>
          <cell r="AA30">
            <v>1</v>
          </cell>
          <cell r="AB30" t="str">
            <v/>
          </cell>
          <cell r="AF30">
            <v>0.72108941736028542</v>
          </cell>
          <cell r="AG30">
            <v>50.46</v>
          </cell>
          <cell r="AH30">
            <v>0.36386172</v>
          </cell>
          <cell r="AI30">
            <v>-29.400804985336556</v>
          </cell>
        </row>
        <row r="31">
          <cell r="D31" t="str">
            <v>D.Larix.B.18_E</v>
          </cell>
          <cell r="E31">
            <v>287481</v>
          </cell>
          <cell r="F31">
            <v>0.20200000000000001</v>
          </cell>
          <cell r="G31">
            <v>108.408</v>
          </cell>
          <cell r="H31">
            <v>-27.521000000000001</v>
          </cell>
          <cell r="I31">
            <v>0.56500000000000006</v>
          </cell>
          <cell r="J31">
            <v>-25</v>
          </cell>
          <cell r="K31">
            <v>-27.534207764991699</v>
          </cell>
          <cell r="L31">
            <v>4.0387050000000001E-2</v>
          </cell>
          <cell r="M31">
            <v>-27.493820714991699</v>
          </cell>
          <cell r="R31">
            <v>-27.811796449242387</v>
          </cell>
          <cell r="U31">
            <v>42.279119999999999</v>
          </cell>
          <cell r="W31">
            <v>1.0239386047372943</v>
          </cell>
          <cell r="X31">
            <v>43.291223142320632</v>
          </cell>
          <cell r="Y31">
            <v>4323</v>
          </cell>
          <cell r="AA31">
            <v>1</v>
          </cell>
          <cell r="AB31" t="str">
            <v/>
          </cell>
          <cell r="AF31">
            <v>1.217482240762813</v>
          </cell>
          <cell r="AG31">
            <v>50.34</v>
          </cell>
          <cell r="AH31">
            <v>0.61288056000000013</v>
          </cell>
          <cell r="AI31">
            <v>-27.807844825827605</v>
          </cell>
        </row>
        <row r="32">
          <cell r="D32" t="str">
            <v>C14_Enzym_Blank</v>
          </cell>
          <cell r="E32">
            <v>287482</v>
          </cell>
          <cell r="F32">
            <v>8.0000000000000002E-3</v>
          </cell>
          <cell r="G32">
            <v>1.123</v>
          </cell>
          <cell r="H32">
            <v>-25.834</v>
          </cell>
          <cell r="I32">
            <v>0.56500000000000006</v>
          </cell>
          <cell r="J32">
            <v>-25</v>
          </cell>
          <cell r="K32">
            <v>-26.6784623655914</v>
          </cell>
          <cell r="L32">
            <v>-8.7311250000000007E-2</v>
          </cell>
          <cell r="M32">
            <v>-26.765773615591399</v>
          </cell>
          <cell r="R32">
            <v>-27.083749349842087</v>
          </cell>
          <cell r="U32">
            <v>11.058742500000001</v>
          </cell>
          <cell r="W32">
            <v>1.0239386047372943</v>
          </cell>
          <cell r="X32">
            <v>11.323473365599018</v>
          </cell>
          <cell r="Y32">
            <v>45</v>
          </cell>
          <cell r="Z32" t="str">
            <v>C14_Enzym_Blank</v>
          </cell>
          <cell r="AA32">
            <v>1</v>
          </cell>
          <cell r="AB32" t="str">
            <v>C14_Enzym_Blank</v>
          </cell>
          <cell r="AE32">
            <v>44040</v>
          </cell>
          <cell r="AF32" t="str">
            <v/>
          </cell>
          <cell r="AG32" t="str">
            <v/>
          </cell>
          <cell r="AH32" t="e">
            <v>#VALUE!</v>
          </cell>
          <cell r="AI32" t="e">
            <v>#VALUE!</v>
          </cell>
        </row>
        <row r="33">
          <cell r="D33" t="str">
            <v>SuccC6_1_4</v>
          </cell>
          <cell r="E33">
            <v>287483</v>
          </cell>
          <cell r="F33">
            <v>0.104</v>
          </cell>
          <cell r="G33">
            <v>56.100999999999999</v>
          </cell>
          <cell r="H33">
            <v>-14.157999999999999</v>
          </cell>
          <cell r="I33">
            <v>0.56500000000000006</v>
          </cell>
          <cell r="J33">
            <v>-25</v>
          </cell>
          <cell r="K33">
            <v>-14.047698033707865</v>
          </cell>
          <cell r="L33">
            <v>-2.1969599999999999E-2</v>
          </cell>
          <cell r="M33">
            <v>-14.069667633707866</v>
          </cell>
          <cell r="R33">
            <v>-14.387643367958553</v>
          </cell>
          <cell r="U33">
            <v>42.496507500000007</v>
          </cell>
          <cell r="W33">
            <v>1.0239386047372943</v>
          </cell>
          <cell r="X33">
            <v>43.513814595757971</v>
          </cell>
          <cell r="Y33">
            <v>2234</v>
          </cell>
          <cell r="Z33" t="str">
            <v>Succ_C6</v>
          </cell>
          <cell r="AA33">
            <v>1</v>
          </cell>
          <cell r="AB33" t="str">
            <v>SuccC6_1_4</v>
          </cell>
          <cell r="AC33">
            <v>1</v>
          </cell>
          <cell r="AD33">
            <v>1.01</v>
          </cell>
          <cell r="AF33" t="str">
            <v/>
          </cell>
          <cell r="AG33" t="str">
            <v/>
          </cell>
          <cell r="AH33" t="e">
            <v>#VALUE!</v>
          </cell>
          <cell r="AI33" t="e">
            <v>#VALUE!</v>
          </cell>
        </row>
        <row r="34">
          <cell r="D34" t="str">
            <v>SuccC6_2_4</v>
          </cell>
          <cell r="E34">
            <v>287484</v>
          </cell>
          <cell r="F34">
            <v>0.128</v>
          </cell>
          <cell r="G34">
            <v>66.227999999999994</v>
          </cell>
          <cell r="H34">
            <v>-10.468</v>
          </cell>
          <cell r="I34">
            <v>0.56500000000000006</v>
          </cell>
          <cell r="J34">
            <v>-25</v>
          </cell>
          <cell r="K34">
            <v>-10.34295880480636</v>
          </cell>
          <cell r="L34">
            <v>-9.9699000000000003E-3</v>
          </cell>
          <cell r="M34">
            <v>-10.352928704806359</v>
          </cell>
          <cell r="R34">
            <v>-10.670904439057047</v>
          </cell>
          <cell r="U34">
            <v>40.761264375000003</v>
          </cell>
          <cell r="W34">
            <v>1.0239386047372943</v>
          </cell>
          <cell r="X34">
            <v>41.737032171465479</v>
          </cell>
          <cell r="Y34">
            <v>2636</v>
          </cell>
          <cell r="Z34" t="str">
            <v>Succ_C6</v>
          </cell>
          <cell r="AA34">
            <v>1</v>
          </cell>
          <cell r="AB34" t="str">
            <v>SuccC6_2_4</v>
          </cell>
          <cell r="AC34">
            <v>2</v>
          </cell>
          <cell r="AD34">
            <v>1.95</v>
          </cell>
          <cell r="AF34" t="str">
            <v/>
          </cell>
          <cell r="AG34" t="str">
            <v/>
          </cell>
          <cell r="AH34" t="e">
            <v>#VALUE!</v>
          </cell>
          <cell r="AI34" t="e">
            <v>#VALUE!</v>
          </cell>
        </row>
        <row r="35">
          <cell r="D35" t="str">
            <v>ali-j3</v>
          </cell>
          <cell r="E35">
            <v>287485</v>
          </cell>
          <cell r="F35">
            <v>7.3999999999999996E-2</v>
          </cell>
          <cell r="G35">
            <v>62.619</v>
          </cell>
          <cell r="H35">
            <v>-29.681999999999999</v>
          </cell>
          <cell r="I35">
            <v>0.56500000000000006</v>
          </cell>
          <cell r="J35">
            <v>-25</v>
          </cell>
          <cell r="K35">
            <v>-29.724629483997806</v>
          </cell>
          <cell r="L35">
            <v>-1.40295E-2</v>
          </cell>
          <cell r="M35">
            <v>-29.738658983997805</v>
          </cell>
          <cell r="N35" t="str">
            <v>*</v>
          </cell>
          <cell r="O35">
            <v>-29.742024265749311</v>
          </cell>
          <cell r="P35">
            <v>-30.06</v>
          </cell>
          <cell r="Q35">
            <v>-0.31797573425068748</v>
          </cell>
          <cell r="R35">
            <v>-30.056634718248493</v>
          </cell>
          <cell r="S35">
            <v>-30.06</v>
          </cell>
          <cell r="T35">
            <v>5.4745282072043842E-2</v>
          </cell>
          <cell r="U35">
            <v>66.663848918918916</v>
          </cell>
          <cell r="V35">
            <v>69.429483727583161</v>
          </cell>
          <cell r="W35">
            <v>1.0239386047372943</v>
          </cell>
          <cell r="X35">
            <v>68.25968844845562</v>
          </cell>
          <cell r="Y35">
            <v>2500</v>
          </cell>
          <cell r="AA35">
            <v>1</v>
          </cell>
          <cell r="AB35" t="str">
            <v/>
          </cell>
          <cell r="AF35" t="str">
            <v/>
          </cell>
          <cell r="AG35" t="str">
            <v/>
          </cell>
          <cell r="AH35" t="e">
            <v>#VALUE!</v>
          </cell>
          <cell r="AI35" t="e">
            <v>#VALUE!</v>
          </cell>
        </row>
        <row r="36">
          <cell r="AB36" t="str">
            <v/>
          </cell>
          <cell r="AF36" t="str">
            <v/>
          </cell>
          <cell r="AG36" t="str">
            <v/>
          </cell>
          <cell r="AH36" t="e">
            <v>#VALUE!</v>
          </cell>
          <cell r="AI36" t="e">
            <v>#VALUE!</v>
          </cell>
        </row>
        <row r="37">
          <cell r="AB37" t="str">
            <v/>
          </cell>
          <cell r="AF37" t="str">
            <v/>
          </cell>
          <cell r="AG37" t="str">
            <v/>
          </cell>
          <cell r="AH37" t="e">
            <v>#VALUE!</v>
          </cell>
          <cell r="AI37" t="e">
            <v>#VALUE!</v>
          </cell>
        </row>
        <row r="38">
          <cell r="D38" t="str">
            <v>ali-j3 [Ref]</v>
          </cell>
          <cell r="E38">
            <v>287486</v>
          </cell>
          <cell r="F38">
            <v>6.7000000000000004E-2</v>
          </cell>
          <cell r="G38">
            <v>51.048999999999999</v>
          </cell>
          <cell r="H38">
            <v>-29.763999999999999</v>
          </cell>
          <cell r="I38">
            <v>0.56500000000000006</v>
          </cell>
          <cell r="J38">
            <v>-25</v>
          </cell>
          <cell r="K38">
            <v>-29.817317090563346</v>
          </cell>
          <cell r="L38">
            <v>-2.7939600000000002E-2</v>
          </cell>
          <cell r="M38">
            <v>-29.845256690563346</v>
          </cell>
          <cell r="N38" t="str">
            <v>*</v>
          </cell>
          <cell r="R38">
            <v>-30.118987694830007</v>
          </cell>
          <cell r="U38">
            <v>71.087637313432822</v>
          </cell>
          <cell r="V38" t="str">
            <v>ref.</v>
          </cell>
          <cell r="W38">
            <v>0.84801352781684236</v>
          </cell>
          <cell r="Y38">
            <v>2034</v>
          </cell>
          <cell r="AA38">
            <v>2</v>
          </cell>
          <cell r="AB38" t="str">
            <v/>
          </cell>
          <cell r="AF38" t="str">
            <v/>
          </cell>
          <cell r="AG38" t="str">
            <v/>
          </cell>
          <cell r="AH38" t="e">
            <v>#VALUE!</v>
          </cell>
          <cell r="AI38" t="e">
            <v>#VALUE!</v>
          </cell>
        </row>
        <row r="39">
          <cell r="D39" t="str">
            <v>SuccC6_1,5_5</v>
          </cell>
          <cell r="E39">
            <v>287487</v>
          </cell>
          <cell r="F39">
            <v>0.16900000000000001</v>
          </cell>
          <cell r="G39">
            <v>86.896000000000001</v>
          </cell>
          <cell r="H39">
            <v>-10.48</v>
          </cell>
          <cell r="I39">
            <v>0.56500000000000006</v>
          </cell>
          <cell r="J39">
            <v>-25</v>
          </cell>
          <cell r="K39">
            <v>-10.38497272127046</v>
          </cell>
          <cell r="L39">
            <v>1.4417549999999999E-2</v>
          </cell>
          <cell r="M39">
            <v>-10.37055517127046</v>
          </cell>
          <cell r="R39">
            <v>-10.644286175537122</v>
          </cell>
          <cell r="U39">
            <v>47.972762130177507</v>
          </cell>
          <cell r="W39">
            <v>0.84801352781684236</v>
          </cell>
          <cell r="X39">
            <v>40.681551253130046</v>
          </cell>
          <cell r="Y39">
            <v>3453</v>
          </cell>
          <cell r="Z39" t="str">
            <v>Succ_C6</v>
          </cell>
          <cell r="AA39">
            <v>2</v>
          </cell>
          <cell r="AB39" t="str">
            <v>SuccC6_1,5_5</v>
          </cell>
          <cell r="AC39">
            <v>5</v>
          </cell>
          <cell r="AD39">
            <v>1.54</v>
          </cell>
          <cell r="AF39" t="str">
            <v/>
          </cell>
          <cell r="AG39" t="str">
            <v/>
          </cell>
          <cell r="AH39" t="e">
            <v>#VALUE!</v>
          </cell>
          <cell r="AI39" t="e">
            <v>#VALUE!</v>
          </cell>
        </row>
        <row r="40">
          <cell r="D40" t="str">
            <v>std2_2019_13</v>
          </cell>
          <cell r="E40">
            <v>287488</v>
          </cell>
          <cell r="F40">
            <v>8.8999999999999996E-2</v>
          </cell>
          <cell r="G40">
            <v>48.828000000000003</v>
          </cell>
          <cell r="H40">
            <v>-27.413</v>
          </cell>
          <cell r="I40">
            <v>0.56500000000000006</v>
          </cell>
          <cell r="J40">
            <v>-25</v>
          </cell>
          <cell r="K40">
            <v>-27.441248243996434</v>
          </cell>
          <cell r="L40">
            <v>-3.077535E-2</v>
          </cell>
          <cell r="M40">
            <v>-27.472023593996433</v>
          </cell>
          <cell r="R40">
            <v>-27.745754598263094</v>
          </cell>
          <cell r="U40">
            <v>51.187105617977529</v>
          </cell>
          <cell r="W40">
            <v>0.84801352781684236</v>
          </cell>
          <cell r="X40">
            <v>43.407358013834433</v>
          </cell>
          <cell r="Y40">
            <v>1939</v>
          </cell>
          <cell r="Z40" t="str">
            <v>Std2</v>
          </cell>
          <cell r="AA40">
            <v>2</v>
          </cell>
          <cell r="AB40" t="str">
            <v>std2_2019_13</v>
          </cell>
          <cell r="AC40">
            <v>13</v>
          </cell>
          <cell r="AF40" t="str">
            <v/>
          </cell>
          <cell r="AG40" t="str">
            <v/>
          </cell>
          <cell r="AH40" t="e">
            <v>#VALUE!</v>
          </cell>
          <cell r="AI40" t="e">
            <v>#VALUE!</v>
          </cell>
        </row>
        <row r="41">
          <cell r="D41" t="str">
            <v>caf-j3</v>
          </cell>
          <cell r="E41">
            <v>287489</v>
          </cell>
          <cell r="F41">
            <v>0.11700000000000001</v>
          </cell>
          <cell r="G41">
            <v>72.841999999999999</v>
          </cell>
          <cell r="H41">
            <v>-39.954999999999998</v>
          </cell>
          <cell r="I41">
            <v>0.56500000000000006</v>
          </cell>
          <cell r="J41">
            <v>-25</v>
          </cell>
          <cell r="K41">
            <v>-40.071905447099354</v>
          </cell>
          <cell r="L41">
            <v>-2.4775500000000002E-3</v>
          </cell>
          <cell r="M41">
            <v>-40.074382997099356</v>
          </cell>
          <cell r="R41">
            <v>-40.348114001366014</v>
          </cell>
          <cell r="S41">
            <v>-40.46</v>
          </cell>
          <cell r="U41">
            <v>58.086825641025634</v>
          </cell>
          <cell r="W41">
            <v>0.84801352781684236</v>
          </cell>
          <cell r="X41">
            <v>49.258413931527961</v>
          </cell>
          <cell r="Y41">
            <v>2887</v>
          </cell>
          <cell r="AA41">
            <v>2</v>
          </cell>
          <cell r="AB41" t="str">
            <v/>
          </cell>
          <cell r="AF41" t="str">
            <v/>
          </cell>
          <cell r="AG41" t="str">
            <v/>
          </cell>
          <cell r="AH41" t="e">
            <v>#VALUE!</v>
          </cell>
          <cell r="AI41" t="e">
            <v>#VALUE!</v>
          </cell>
        </row>
        <row r="42">
          <cell r="D42" t="str">
            <v>H.Mugo.L.1_E</v>
          </cell>
          <cell r="E42">
            <v>287490</v>
          </cell>
          <cell r="F42">
            <v>0.124</v>
          </cell>
          <cell r="G42">
            <v>63.517000000000003</v>
          </cell>
          <cell r="H42">
            <v>-27.824999999999999</v>
          </cell>
          <cell r="I42">
            <v>0.56500000000000006</v>
          </cell>
          <cell r="J42">
            <v>-25</v>
          </cell>
          <cell r="K42">
            <v>-27.850354635277672</v>
          </cell>
          <cell r="L42">
            <v>-1.36116E-2</v>
          </cell>
          <cell r="M42">
            <v>-27.863966235277672</v>
          </cell>
          <cell r="R42">
            <v>-28.137697239544334</v>
          </cell>
          <cell r="U42">
            <v>47.791420161290318</v>
          </cell>
          <cell r="W42">
            <v>0.84801352781684236</v>
          </cell>
          <cell r="X42">
            <v>40.52777081035277</v>
          </cell>
          <cell r="Y42">
            <v>2514</v>
          </cell>
          <cell r="AA42">
            <v>2</v>
          </cell>
          <cell r="AB42" t="str">
            <v/>
          </cell>
          <cell r="AF42" t="str">
            <v/>
          </cell>
          <cell r="AG42" t="str">
            <v/>
          </cell>
          <cell r="AH42" t="e">
            <v>#VALUE!</v>
          </cell>
          <cell r="AI42" t="e">
            <v>#VALUE!</v>
          </cell>
        </row>
        <row r="43">
          <cell r="D43" t="str">
            <v>H.Mugo.L.2_E</v>
          </cell>
          <cell r="E43">
            <v>287491</v>
          </cell>
          <cell r="F43">
            <v>9.9000000000000005E-2</v>
          </cell>
          <cell r="G43">
            <v>56.661000000000001</v>
          </cell>
          <cell r="H43">
            <v>-28.164999999999999</v>
          </cell>
          <cell r="I43">
            <v>0.56500000000000006</v>
          </cell>
          <cell r="J43">
            <v>-25</v>
          </cell>
          <cell r="K43">
            <v>-28.196877941386191</v>
          </cell>
          <cell r="L43">
            <v>-2.1611399999999999E-2</v>
          </cell>
          <cell r="M43">
            <v>-28.218489341386192</v>
          </cell>
          <cell r="R43">
            <v>-28.492220345652854</v>
          </cell>
          <cell r="U43">
            <v>53.398699999999998</v>
          </cell>
          <cell r="W43">
            <v>0.84801352781684236</v>
          </cell>
          <cell r="X43">
            <v>45.28281996783322</v>
          </cell>
          <cell r="Y43">
            <v>2246</v>
          </cell>
          <cell r="AA43">
            <v>2</v>
          </cell>
          <cell r="AB43" t="str">
            <v/>
          </cell>
          <cell r="AF43">
            <v>0.21900694056641404</v>
          </cell>
          <cell r="AG43">
            <v>50.14</v>
          </cell>
          <cell r="AH43">
            <v>0.10981007999999999</v>
          </cell>
          <cell r="AI43">
            <v>-28.521380246470763</v>
          </cell>
        </row>
        <row r="44">
          <cell r="D44" t="str">
            <v>H.Mugo.L.3_E</v>
          </cell>
          <cell r="E44">
            <v>287492</v>
          </cell>
          <cell r="F44">
            <v>0.115</v>
          </cell>
          <cell r="G44">
            <v>68.661000000000001</v>
          </cell>
          <cell r="H44">
            <v>-28.173999999999999</v>
          </cell>
          <cell r="I44">
            <v>0.56500000000000006</v>
          </cell>
          <cell r="J44">
            <v>-25</v>
          </cell>
          <cell r="K44">
            <v>-28.200335027020675</v>
          </cell>
          <cell r="L44">
            <v>-7.73115E-3</v>
          </cell>
          <cell r="M44">
            <v>-28.208066177020676</v>
          </cell>
          <cell r="R44">
            <v>-28.481797181287337</v>
          </cell>
          <cell r="U44">
            <v>55.70496782608695</v>
          </cell>
          <cell r="W44">
            <v>0.84801352781684236</v>
          </cell>
          <cell r="X44">
            <v>47.238566283123696</v>
          </cell>
          <cell r="Y44">
            <v>2711</v>
          </cell>
          <cell r="AA44">
            <v>2</v>
          </cell>
          <cell r="AB44" t="str">
            <v/>
          </cell>
          <cell r="AF44">
            <v>0.36043071805908822</v>
          </cell>
          <cell r="AG44">
            <v>51.11</v>
          </cell>
          <cell r="AH44">
            <v>0.18421613999999997</v>
          </cell>
          <cell r="AI44">
            <v>-28.498186875232744</v>
          </cell>
        </row>
        <row r="45">
          <cell r="D45" t="str">
            <v>H.Mugo.L.4_E</v>
          </cell>
          <cell r="E45">
            <v>287493</v>
          </cell>
          <cell r="F45">
            <v>0.12</v>
          </cell>
          <cell r="G45">
            <v>69.677000000000007</v>
          </cell>
          <cell r="H45">
            <v>-27.709</v>
          </cell>
          <cell r="I45">
            <v>0.56500000000000006</v>
          </cell>
          <cell r="J45">
            <v>-25</v>
          </cell>
          <cell r="K45">
            <v>-27.731146443454104</v>
          </cell>
          <cell r="L45">
            <v>-6.8057999999999999E-3</v>
          </cell>
          <cell r="M45">
            <v>-27.737952243454103</v>
          </cell>
          <cell r="R45">
            <v>-28.011683247720764</v>
          </cell>
          <cell r="U45">
            <v>54.173867500000007</v>
          </cell>
          <cell r="W45">
            <v>0.84801352781684236</v>
          </cell>
          <cell r="X45">
            <v>45.940172494157189</v>
          </cell>
          <cell r="Y45">
            <v>2742</v>
          </cell>
          <cell r="AA45">
            <v>2</v>
          </cell>
          <cell r="AB45" t="str">
            <v/>
          </cell>
          <cell r="AF45">
            <v>0.41195725918570014</v>
          </cell>
          <cell r="AG45">
            <v>50.35</v>
          </cell>
          <cell r="AH45">
            <v>0.20742048000000005</v>
          </cell>
          <cell r="AI45">
            <v>-28.00759749907791</v>
          </cell>
        </row>
        <row r="46">
          <cell r="D46" t="str">
            <v>H.Mugo.L.5_E</v>
          </cell>
          <cell r="E46">
            <v>287494</v>
          </cell>
          <cell r="F46">
            <v>9.0999999999999998E-2</v>
          </cell>
          <cell r="G46">
            <v>53.941000000000003</v>
          </cell>
          <cell r="H46">
            <v>-28.077999999999999</v>
          </cell>
          <cell r="I46">
            <v>0.56500000000000006</v>
          </cell>
          <cell r="J46">
            <v>-25</v>
          </cell>
          <cell r="K46">
            <v>-28.110581497302157</v>
          </cell>
          <cell r="L46">
            <v>-2.5402350000000001E-2</v>
          </cell>
          <cell r="M46">
            <v>-28.135983847302157</v>
          </cell>
          <cell r="R46">
            <v>-28.409714851568818</v>
          </cell>
          <cell r="U46">
            <v>55.304343956043951</v>
          </cell>
          <cell r="W46">
            <v>0.84801352781684236</v>
          </cell>
          <cell r="X46">
            <v>46.898831821760893</v>
          </cell>
          <cell r="Y46">
            <v>2119</v>
          </cell>
          <cell r="AA46">
            <v>2</v>
          </cell>
          <cell r="AB46" t="str">
            <v/>
          </cell>
          <cell r="AF46">
            <v>0.1559455850109627</v>
          </cell>
          <cell r="AG46">
            <v>50.17</v>
          </cell>
          <cell r="AH46">
            <v>7.8237899999999985E-2</v>
          </cell>
          <cell r="AI46">
            <v>-28.442717375244321</v>
          </cell>
        </row>
        <row r="47">
          <cell r="D47" t="str">
            <v>M.Mugo.L.6_E</v>
          </cell>
          <cell r="E47">
            <v>287495</v>
          </cell>
          <cell r="F47">
            <v>8.4000000000000005E-2</v>
          </cell>
          <cell r="G47">
            <v>49.418999999999997</v>
          </cell>
          <cell r="H47">
            <v>-29.059000000000001</v>
          </cell>
          <cell r="I47">
            <v>0.56500000000000006</v>
          </cell>
          <cell r="J47">
            <v>-25</v>
          </cell>
          <cell r="K47">
            <v>-29.105942624964179</v>
          </cell>
          <cell r="L47">
            <v>-3.0685799999999999E-2</v>
          </cell>
          <cell r="M47">
            <v>-29.136628424964179</v>
          </cell>
          <cell r="R47">
            <v>-29.410359429230841</v>
          </cell>
          <cell r="U47">
            <v>54.890389285714271</v>
          </cell>
          <cell r="W47">
            <v>0.84801352781684236</v>
          </cell>
          <cell r="X47">
            <v>46.547792661418363</v>
          </cell>
          <cell r="Y47">
            <v>1942</v>
          </cell>
          <cell r="AA47">
            <v>2</v>
          </cell>
          <cell r="AB47" t="str">
            <v/>
          </cell>
          <cell r="AF47">
            <v>5.4963942212547003E-2</v>
          </cell>
          <cell r="AG47">
            <v>50.53</v>
          </cell>
          <cell r="AH47">
            <v>2.7773280000000001E-2</v>
          </cell>
          <cell r="AI47">
            <v>-29.923582643633196</v>
          </cell>
        </row>
        <row r="48">
          <cell r="D48" t="str">
            <v>M.Mugo.L.7_E</v>
          </cell>
          <cell r="E48">
            <v>287496</v>
          </cell>
          <cell r="F48">
            <v>6.6000000000000003E-2</v>
          </cell>
          <cell r="G48">
            <v>37.792999999999999</v>
          </cell>
          <cell r="H48">
            <v>-29.558</v>
          </cell>
          <cell r="I48">
            <v>0.56500000000000006</v>
          </cell>
          <cell r="J48">
            <v>-25</v>
          </cell>
          <cell r="K48">
            <v>-29.627175620500694</v>
          </cell>
          <cell r="L48">
            <v>-4.3998900000000001E-2</v>
          </cell>
          <cell r="M48">
            <v>-29.671174520500692</v>
          </cell>
          <cell r="R48">
            <v>-29.944905524767353</v>
          </cell>
          <cell r="U48">
            <v>53.42555909090909</v>
          </cell>
          <cell r="W48">
            <v>0.84801352781684236</v>
          </cell>
          <cell r="X48">
            <v>45.30559684026899</v>
          </cell>
          <cell r="Y48">
            <v>1496</v>
          </cell>
          <cell r="AA48">
            <v>2</v>
          </cell>
          <cell r="AB48" t="str">
            <v/>
          </cell>
          <cell r="AF48">
            <v>0.20427138572285541</v>
          </cell>
          <cell r="AG48">
            <v>50.01</v>
          </cell>
          <cell r="AH48">
            <v>0.10215611999999999</v>
          </cell>
          <cell r="AI48">
            <v>-30.097884087906085</v>
          </cell>
        </row>
        <row r="49">
          <cell r="D49" t="str">
            <v>ali-j3</v>
          </cell>
          <cell r="E49">
            <v>287497</v>
          </cell>
          <cell r="F49">
            <v>7.0000000000000007E-2</v>
          </cell>
          <cell r="G49">
            <v>62.418999999999997</v>
          </cell>
          <cell r="H49">
            <v>-29.64</v>
          </cell>
          <cell r="I49">
            <v>0.56500000000000006</v>
          </cell>
          <cell r="J49">
            <v>-25</v>
          </cell>
          <cell r="K49">
            <v>-29.682383677692631</v>
          </cell>
          <cell r="L49">
            <v>-1.49847E-2</v>
          </cell>
          <cell r="M49">
            <v>-29.69736837769263</v>
          </cell>
          <cell r="N49" t="str">
            <v>*</v>
          </cell>
          <cell r="R49">
            <v>-29.971099381959291</v>
          </cell>
          <cell r="U49">
            <v>83.195609999999974</v>
          </cell>
          <cell r="V49" t="str">
            <v>*</v>
          </cell>
          <cell r="W49">
            <v>0.84801352781684236</v>
          </cell>
          <cell r="X49">
            <v>70.551002734974148</v>
          </cell>
          <cell r="Y49">
            <v>2468</v>
          </cell>
          <cell r="AA49">
            <v>2</v>
          </cell>
          <cell r="AB49" t="str">
            <v/>
          </cell>
          <cell r="AF49" t="str">
            <v/>
          </cell>
          <cell r="AG49" t="str">
            <v/>
          </cell>
          <cell r="AH49" t="e">
            <v>#VALUE!</v>
          </cell>
          <cell r="AI49" t="e">
            <v>#VALUE!</v>
          </cell>
        </row>
        <row r="50">
          <cell r="D50" t="str">
            <v>bl</v>
          </cell>
          <cell r="E50">
            <v>287498</v>
          </cell>
          <cell r="F50">
            <v>0</v>
          </cell>
          <cell r="G50">
            <v>0.79400000000000004</v>
          </cell>
          <cell r="H50">
            <v>-36.524999999999999</v>
          </cell>
          <cell r="I50">
            <v>0.56500000000000006</v>
          </cell>
          <cell r="J50">
            <v>-25</v>
          </cell>
          <cell r="U50">
            <v>0</v>
          </cell>
          <cell r="W50">
            <v>0.84801352781684236</v>
          </cell>
          <cell r="Y50">
            <v>32</v>
          </cell>
          <cell r="AA50">
            <v>2</v>
          </cell>
          <cell r="AB50" t="str">
            <v/>
          </cell>
          <cell r="AF50" t="str">
            <v/>
          </cell>
          <cell r="AG50" t="str">
            <v/>
          </cell>
          <cell r="AH50" t="e">
            <v>#VALUE!</v>
          </cell>
          <cell r="AI50" t="e">
            <v>#VALUE!</v>
          </cell>
        </row>
        <row r="51">
          <cell r="D51" t="str">
            <v>bl</v>
          </cell>
          <cell r="E51">
            <v>287499</v>
          </cell>
          <cell r="F51">
            <v>0</v>
          </cell>
          <cell r="G51">
            <v>0.44700000000000001</v>
          </cell>
          <cell r="H51">
            <v>-27.49</v>
          </cell>
          <cell r="I51">
            <v>0.56500000000000006</v>
          </cell>
          <cell r="J51">
            <v>-25</v>
          </cell>
          <cell r="U51">
            <v>0</v>
          </cell>
          <cell r="W51">
            <v>0.84801352781684236</v>
          </cell>
          <cell r="Y51">
            <v>18</v>
          </cell>
          <cell r="AA51">
            <v>2</v>
          </cell>
          <cell r="AB51" t="str">
            <v/>
          </cell>
          <cell r="AF51" t="str">
            <v/>
          </cell>
          <cell r="AG51" t="str">
            <v/>
          </cell>
          <cell r="AH51" t="e">
            <v>#VALUE!</v>
          </cell>
          <cell r="AI51" t="e">
            <v>#VALUE!</v>
          </cell>
        </row>
        <row r="52">
          <cell r="D52" t="str">
            <v>ali-j3</v>
          </cell>
          <cell r="E52">
            <v>287500</v>
          </cell>
          <cell r="F52">
            <v>7.3999999999999996E-2</v>
          </cell>
          <cell r="G52">
            <v>64.471000000000004</v>
          </cell>
          <cell r="H52">
            <v>-29.684999999999999</v>
          </cell>
          <cell r="I52">
            <v>0.56500000000000006</v>
          </cell>
          <cell r="J52">
            <v>-25</v>
          </cell>
          <cell r="K52">
            <v>-29.726420602134382</v>
          </cell>
          <cell r="L52">
            <v>-1.3223550000000001E-2</v>
          </cell>
          <cell r="M52">
            <v>-29.739644152134382</v>
          </cell>
          <cell r="N52" t="str">
            <v>*</v>
          </cell>
          <cell r="R52">
            <v>-30.013375156401043</v>
          </cell>
          <cell r="U52">
            <v>81.285733783783783</v>
          </cell>
          <cell r="V52" t="str">
            <v>*</v>
          </cell>
          <cell r="W52">
            <v>0.84801352781684236</v>
          </cell>
          <cell r="X52">
            <v>68.931401867167168</v>
          </cell>
          <cell r="Y52">
            <v>2527</v>
          </cell>
          <cell r="AA52">
            <v>2</v>
          </cell>
          <cell r="AB52" t="str">
            <v/>
          </cell>
          <cell r="AF52" t="str">
            <v/>
          </cell>
          <cell r="AG52" t="str">
            <v/>
          </cell>
          <cell r="AH52" t="e">
            <v>#VALUE!</v>
          </cell>
          <cell r="AI52" t="e">
            <v>#VALUE!</v>
          </cell>
        </row>
        <row r="53">
          <cell r="D53" t="str">
            <v>ali-j3</v>
          </cell>
          <cell r="E53">
            <v>287501</v>
          </cell>
          <cell r="F53">
            <v>0.08</v>
          </cell>
          <cell r="G53">
            <v>74.620999999999995</v>
          </cell>
          <cell r="H53">
            <v>-29.84</v>
          </cell>
          <cell r="I53">
            <v>0.56500000000000006</v>
          </cell>
          <cell r="J53">
            <v>-25</v>
          </cell>
          <cell r="K53">
            <v>-29.876926109970832</v>
          </cell>
          <cell r="L53">
            <v>-1.76115E-3</v>
          </cell>
          <cell r="M53">
            <v>-29.878687259970832</v>
          </cell>
          <cell r="N53" t="str">
            <v>*</v>
          </cell>
          <cell r="R53">
            <v>-30.152418264237493</v>
          </cell>
          <cell r="U53">
            <v>87.026741249999986</v>
          </cell>
          <cell r="V53" t="str">
            <v>*</v>
          </cell>
          <cell r="W53">
            <v>0.84801352781684236</v>
          </cell>
          <cell r="X53">
            <v>73.799853861816004</v>
          </cell>
          <cell r="Y53">
            <v>2911</v>
          </cell>
          <cell r="AA53">
            <v>2</v>
          </cell>
          <cell r="AB53" t="str">
            <v/>
          </cell>
          <cell r="AF53" t="str">
            <v/>
          </cell>
          <cell r="AG53" t="str">
            <v/>
          </cell>
          <cell r="AH53" t="e">
            <v>#VALUE!</v>
          </cell>
          <cell r="AI53" t="e">
            <v>#VALUE!</v>
          </cell>
        </row>
        <row r="54">
          <cell r="D54" t="str">
            <v>M.Mugo.L.8_E</v>
          </cell>
          <cell r="E54">
            <v>287502</v>
          </cell>
          <cell r="F54">
            <v>9.0999999999999998E-2</v>
          </cell>
          <cell r="G54">
            <v>47.656999999999996</v>
          </cell>
          <cell r="H54">
            <v>-29.538</v>
          </cell>
          <cell r="I54">
            <v>0.56500000000000006</v>
          </cell>
          <cell r="J54">
            <v>-25</v>
          </cell>
          <cell r="K54">
            <v>-29.592445978085451</v>
          </cell>
          <cell r="L54">
            <v>-3.3252900000000002E-2</v>
          </cell>
          <cell r="M54">
            <v>-29.625698878085451</v>
          </cell>
          <cell r="R54">
            <v>-29.899429882352113</v>
          </cell>
          <cell r="U54">
            <v>48.861517582417576</v>
          </cell>
          <cell r="W54">
            <v>0.84801352781684236</v>
          </cell>
          <cell r="X54">
            <v>41.435227899550597</v>
          </cell>
          <cell r="Y54">
            <v>1856</v>
          </cell>
          <cell r="AA54">
            <v>2</v>
          </cell>
          <cell r="AB54" t="str">
            <v/>
          </cell>
          <cell r="AF54">
            <v>0.37838662220478614</v>
          </cell>
          <cell r="AG54">
            <v>50.98</v>
          </cell>
          <cell r="AH54">
            <v>0.19290149999999998</v>
          </cell>
          <cell r="AI54">
            <v>-29.97544083362952</v>
          </cell>
        </row>
        <row r="55">
          <cell r="D55" t="str">
            <v>M.Mugo.L.9_E</v>
          </cell>
          <cell r="E55">
            <v>287503</v>
          </cell>
          <cell r="F55">
            <v>0.10199999999999999</v>
          </cell>
          <cell r="G55">
            <v>59.094999999999999</v>
          </cell>
          <cell r="H55">
            <v>-28.585000000000001</v>
          </cell>
          <cell r="I55">
            <v>0.56500000000000006</v>
          </cell>
          <cell r="J55">
            <v>-25</v>
          </cell>
          <cell r="K55">
            <v>-28.619606611993849</v>
          </cell>
          <cell r="L55">
            <v>-2.0089050000000001E-2</v>
          </cell>
          <cell r="M55">
            <v>-28.639695661993848</v>
          </cell>
          <cell r="R55">
            <v>-28.913426666260509</v>
          </cell>
          <cell r="U55">
            <v>54.054544117647055</v>
          </cell>
          <cell r="W55">
            <v>0.84801352781684236</v>
          </cell>
          <cell r="X55">
            <v>45.838984651737022</v>
          </cell>
          <cell r="Y55">
            <v>2297</v>
          </cell>
          <cell r="AA55">
            <v>2</v>
          </cell>
          <cell r="AB55" t="str">
            <v/>
          </cell>
          <cell r="AF55">
            <v>0.13833436682101874</v>
          </cell>
          <cell r="AG55">
            <v>49.67</v>
          </cell>
          <cell r="AH55">
            <v>6.871068000000001E-2</v>
          </cell>
          <cell r="AI55">
            <v>-29.016865512002916</v>
          </cell>
        </row>
        <row r="56">
          <cell r="D56" t="str">
            <v>M.Mugo.L.10_E</v>
          </cell>
          <cell r="E56">
            <v>287504</v>
          </cell>
          <cell r="F56">
            <v>7.4999999999999997E-2</v>
          </cell>
          <cell r="G56">
            <v>43.695999999999998</v>
          </cell>
          <cell r="H56">
            <v>-29.053000000000001</v>
          </cell>
          <cell r="I56">
            <v>0.56500000000000006</v>
          </cell>
          <cell r="J56">
            <v>-25</v>
          </cell>
          <cell r="K56">
            <v>-29.106092787090493</v>
          </cell>
          <cell r="L56">
            <v>-3.7760250000000002E-2</v>
          </cell>
          <cell r="M56">
            <v>-29.143853037090494</v>
          </cell>
          <cell r="R56">
            <v>-29.417584041357156</v>
          </cell>
          <cell r="U56">
            <v>54.357824000000001</v>
          </cell>
          <cell r="W56">
            <v>0.84801352781684236</v>
          </cell>
          <cell r="X56">
            <v>46.096170094687025</v>
          </cell>
          <cell r="Y56">
            <v>1705</v>
          </cell>
          <cell r="AA56">
            <v>2</v>
          </cell>
          <cell r="AB56" t="str">
            <v/>
          </cell>
          <cell r="AF56">
            <v>9.2813106893106886E-2</v>
          </cell>
          <cell r="AG56">
            <v>50.05</v>
          </cell>
          <cell r="AH56">
            <v>4.6452959999999995E-2</v>
          </cell>
          <cell r="AI56">
            <v>-29.683734157884285</v>
          </cell>
        </row>
        <row r="57">
          <cell r="D57" t="str">
            <v>L.Mugo.L.11_E</v>
          </cell>
          <cell r="E57">
            <v>287505</v>
          </cell>
          <cell r="F57">
            <v>9.8000000000000004E-2</v>
          </cell>
          <cell r="G57">
            <v>55.121000000000002</v>
          </cell>
          <cell r="H57">
            <v>-29.646000000000001</v>
          </cell>
          <cell r="I57">
            <v>0.56500000000000006</v>
          </cell>
          <cell r="J57">
            <v>-25</v>
          </cell>
          <cell r="K57">
            <v>-29.694115514333895</v>
          </cell>
          <cell r="L57">
            <v>-2.4447150000000001E-2</v>
          </cell>
          <cell r="M57">
            <v>-29.718562664333895</v>
          </cell>
          <cell r="R57">
            <v>-29.992293668600556</v>
          </cell>
          <cell r="U57">
            <v>52.477441836734691</v>
          </cell>
          <cell r="W57">
            <v>0.84801352781684236</v>
          </cell>
          <cell r="X57">
            <v>44.50158058277254</v>
          </cell>
          <cell r="Y57">
            <v>2151</v>
          </cell>
          <cell r="AA57">
            <v>2</v>
          </cell>
          <cell r="AB57" t="str">
            <v/>
          </cell>
          <cell r="AF57">
            <v>0.11783281969181508</v>
          </cell>
          <cell r="AG57">
            <v>49.97</v>
          </cell>
          <cell r="AH57">
            <v>5.8881059999999999E-2</v>
          </cell>
          <cell r="AI57">
            <v>-30.282404719319498</v>
          </cell>
        </row>
        <row r="58">
          <cell r="D58" t="str">
            <v>L.Mugo.L.12_E</v>
          </cell>
          <cell r="E58">
            <v>287506</v>
          </cell>
          <cell r="F58">
            <v>0.12</v>
          </cell>
          <cell r="G58">
            <v>68.902000000000001</v>
          </cell>
          <cell r="H58">
            <v>-27.513000000000002</v>
          </cell>
          <cell r="I58">
            <v>0.56500000000000006</v>
          </cell>
          <cell r="J58">
            <v>-25</v>
          </cell>
          <cell r="K58">
            <v>-27.533777104643164</v>
          </cell>
          <cell r="L58">
            <v>-8.4773999999999995E-3</v>
          </cell>
          <cell r="M58">
            <v>-27.542254504643164</v>
          </cell>
          <cell r="R58">
            <v>-27.815985508909826</v>
          </cell>
          <cell r="U58">
            <v>53.571305000000002</v>
          </cell>
          <cell r="W58">
            <v>0.84801352781684236</v>
          </cell>
          <cell r="X58">
            <v>45.429191342802049</v>
          </cell>
          <cell r="Y58">
            <v>2686</v>
          </cell>
          <cell r="AA58">
            <v>2</v>
          </cell>
          <cell r="AB58" t="str">
            <v/>
          </cell>
          <cell r="AF58">
            <v>0.28444550264550261</v>
          </cell>
          <cell r="AG58">
            <v>51.03</v>
          </cell>
          <cell r="AH58">
            <v>0.14515254</v>
          </cell>
          <cell r="AI58">
            <v>-27.798809891647899</v>
          </cell>
        </row>
        <row r="59">
          <cell r="D59" t="str">
            <v>L.Mugo.L.13_E</v>
          </cell>
          <cell r="E59">
            <v>287507</v>
          </cell>
          <cell r="F59">
            <v>0.183</v>
          </cell>
          <cell r="G59">
            <v>93.6</v>
          </cell>
          <cell r="H59">
            <v>-26.789000000000001</v>
          </cell>
          <cell r="I59">
            <v>0.56500000000000006</v>
          </cell>
          <cell r="J59">
            <v>-25</v>
          </cell>
          <cell r="K59">
            <v>-26.799864567098407</v>
          </cell>
          <cell r="L59">
            <v>2.014875E-2</v>
          </cell>
          <cell r="M59">
            <v>-26.779715817098406</v>
          </cell>
          <cell r="R59">
            <v>-27.053446821365068</v>
          </cell>
          <cell r="U59">
            <v>47.720655737704917</v>
          </cell>
          <cell r="W59">
            <v>0.84801352781684236</v>
          </cell>
          <cell r="X59">
            <v>40.467761621864184</v>
          </cell>
          <cell r="Y59">
            <v>3645</v>
          </cell>
          <cell r="AA59">
            <v>2</v>
          </cell>
          <cell r="AB59" t="str">
            <v/>
          </cell>
          <cell r="AF59">
            <v>0.9630766719745224</v>
          </cell>
          <cell r="AG59">
            <v>50.24</v>
          </cell>
          <cell r="AH59">
            <v>0.48384972000000004</v>
          </cell>
          <cell r="AI59">
            <v>-27.035866085000503</v>
          </cell>
        </row>
        <row r="60">
          <cell r="D60" t="str">
            <v>L.Mugo.L.14_E</v>
          </cell>
          <cell r="E60">
            <v>287508</v>
          </cell>
          <cell r="F60">
            <v>0.114</v>
          </cell>
          <cell r="G60">
            <v>63.600999999999999</v>
          </cell>
          <cell r="H60">
            <v>-28.920999999999999</v>
          </cell>
          <cell r="I60">
            <v>0.56500000000000006</v>
          </cell>
          <cell r="J60">
            <v>-25</v>
          </cell>
          <cell r="K60">
            <v>-28.956144441271654</v>
          </cell>
          <cell r="L60">
            <v>-1.4745900000000001E-2</v>
          </cell>
          <cell r="M60">
            <v>-28.970890341271655</v>
          </cell>
          <cell r="R60">
            <v>-29.244621345538317</v>
          </cell>
          <cell r="U60">
            <v>52.05239736842104</v>
          </cell>
          <cell r="W60">
            <v>0.84801352781684236</v>
          </cell>
          <cell r="X60">
            <v>44.141137123718849</v>
          </cell>
          <cell r="Y60">
            <v>2476</v>
          </cell>
          <cell r="AA60">
            <v>2</v>
          </cell>
          <cell r="AB60" t="str">
            <v/>
          </cell>
          <cell r="AF60">
            <v>0.11575508021390374</v>
          </cell>
          <cell r="AG60">
            <v>50.49</v>
          </cell>
          <cell r="AH60">
            <v>5.8444740000000002E-2</v>
          </cell>
          <cell r="AI60">
            <v>-29.420688410762708</v>
          </cell>
        </row>
        <row r="61">
          <cell r="D61" t="str">
            <v>L.Mugo.L.15_E</v>
          </cell>
          <cell r="E61">
            <v>287509</v>
          </cell>
          <cell r="F61">
            <v>0.113</v>
          </cell>
          <cell r="G61">
            <v>58.997</v>
          </cell>
          <cell r="H61">
            <v>-25.814</v>
          </cell>
          <cell r="I61">
            <v>0.56500000000000006</v>
          </cell>
          <cell r="J61">
            <v>-25</v>
          </cell>
          <cell r="K61">
            <v>-25.821870858433734</v>
          </cell>
          <cell r="L61">
            <v>-2.0089050000000001E-2</v>
          </cell>
          <cell r="M61">
            <v>-25.841959908433733</v>
          </cell>
          <cell r="R61">
            <v>-26.115690912700394</v>
          </cell>
          <cell r="U61">
            <v>48.711682300884952</v>
          </cell>
          <cell r="W61">
            <v>0.84801352781684236</v>
          </cell>
          <cell r="X61">
            <v>41.308165553866687</v>
          </cell>
          <cell r="Y61">
            <v>2297</v>
          </cell>
          <cell r="AA61">
            <v>2</v>
          </cell>
          <cell r="AB61" t="str">
            <v/>
          </cell>
          <cell r="AF61">
            <v>0.66146737967914437</v>
          </cell>
          <cell r="AG61">
            <v>50.49</v>
          </cell>
          <cell r="AH61">
            <v>0.33397488000000003</v>
          </cell>
          <cell r="AI61">
            <v>-26.067364082548497</v>
          </cell>
        </row>
        <row r="62">
          <cell r="D62" t="str">
            <v>D.Mugo.L.16_E</v>
          </cell>
          <cell r="E62">
            <v>287510</v>
          </cell>
          <cell r="F62">
            <v>0.105</v>
          </cell>
          <cell r="G62">
            <v>58.097000000000001</v>
          </cell>
          <cell r="H62">
            <v>-28.821999999999999</v>
          </cell>
          <cell r="I62">
            <v>0.56500000000000006</v>
          </cell>
          <cell r="J62">
            <v>-25</v>
          </cell>
          <cell r="K62">
            <v>-28.859534415629561</v>
          </cell>
          <cell r="L62">
            <v>-2.06562E-2</v>
          </cell>
          <cell r="M62">
            <v>-28.880190615629562</v>
          </cell>
          <cell r="R62">
            <v>-29.153921619896224</v>
          </cell>
          <cell r="U62">
            <v>51.623334285714286</v>
          </cell>
          <cell r="W62">
            <v>0.84801352781684236</v>
          </cell>
          <cell r="X62">
            <v>43.777285825296723</v>
          </cell>
          <cell r="Y62">
            <v>2278</v>
          </cell>
          <cell r="AA62">
            <v>2</v>
          </cell>
          <cell r="AB62" t="str">
            <v/>
          </cell>
          <cell r="AF62">
            <v>0.13102957042957045</v>
          </cell>
          <cell r="AG62">
            <v>50.05</v>
          </cell>
          <cell r="AH62">
            <v>6.5580300000000008E-2</v>
          </cell>
          <cell r="AI62">
            <v>-29.295824697596185</v>
          </cell>
        </row>
        <row r="63">
          <cell r="D63" t="str">
            <v>D.Mugo.L.17_E</v>
          </cell>
          <cell r="E63">
            <v>287511</v>
          </cell>
          <cell r="F63">
            <v>0.11</v>
          </cell>
          <cell r="G63">
            <v>60.978999999999999</v>
          </cell>
          <cell r="H63">
            <v>-30.748999999999999</v>
          </cell>
          <cell r="I63">
            <v>0.56500000000000006</v>
          </cell>
          <cell r="J63">
            <v>-25</v>
          </cell>
          <cell r="K63">
            <v>-30.802765435164034</v>
          </cell>
          <cell r="L63">
            <v>-1.7581650000000001E-2</v>
          </cell>
          <cell r="M63">
            <v>-30.820347085164034</v>
          </cell>
          <cell r="R63">
            <v>-31.094078089430695</v>
          </cell>
          <cell r="U63">
            <v>51.721279090909093</v>
          </cell>
          <cell r="W63">
            <v>0.84801352781684236</v>
          </cell>
          <cell r="X63">
            <v>43.860344345081302</v>
          </cell>
          <cell r="Y63">
            <v>2381</v>
          </cell>
          <cell r="AA63">
            <v>2</v>
          </cell>
          <cell r="AB63" t="str">
            <v/>
          </cell>
          <cell r="AF63">
            <v>0.1163409561752988</v>
          </cell>
          <cell r="AG63">
            <v>50.2</v>
          </cell>
          <cell r="AH63">
            <v>5.8403159999999996E-2</v>
          </cell>
          <cell r="AI63">
            <v>-31.558821296845142</v>
          </cell>
        </row>
        <row r="64">
          <cell r="D64" t="str">
            <v>D.Mugo.L.18_E</v>
          </cell>
          <cell r="E64">
            <v>287512</v>
          </cell>
          <cell r="F64">
            <v>9.9000000000000005E-2</v>
          </cell>
          <cell r="G64">
            <v>56.924999999999997</v>
          </cell>
          <cell r="H64">
            <v>-29.884</v>
          </cell>
          <cell r="I64">
            <v>0.56500000000000006</v>
          </cell>
          <cell r="J64">
            <v>-25</v>
          </cell>
          <cell r="K64">
            <v>-29.932961320085166</v>
          </cell>
          <cell r="L64">
            <v>-2.2715849999999999E-2</v>
          </cell>
          <cell r="M64">
            <v>-29.955677170085167</v>
          </cell>
          <cell r="R64">
            <v>-30.229408174351828</v>
          </cell>
          <cell r="U64">
            <v>53.647499999999994</v>
          </cell>
          <cell r="W64">
            <v>0.84801352781684236</v>
          </cell>
          <cell r="X64">
            <v>45.493805733554048</v>
          </cell>
          <cell r="Y64">
            <v>2209</v>
          </cell>
          <cell r="AA64">
            <v>2</v>
          </cell>
          <cell r="AB64" t="str">
            <v/>
          </cell>
          <cell r="AF64">
            <v>0.14305037152913572</v>
          </cell>
          <cell r="AG64">
            <v>51.14</v>
          </cell>
          <cell r="AH64">
            <v>7.3155960000000006E-2</v>
          </cell>
          <cell r="AI64">
            <v>-30.48470571558088</v>
          </cell>
        </row>
        <row r="65">
          <cell r="D65" t="str">
            <v>C14 Enzym Blank</v>
          </cell>
          <cell r="E65">
            <v>287513</v>
          </cell>
          <cell r="F65">
            <v>8.9999999999999993E-3</v>
          </cell>
          <cell r="G65">
            <v>1.3919999999999999</v>
          </cell>
          <cell r="H65">
            <v>-26.911000000000001</v>
          </cell>
          <cell r="I65">
            <v>0.56500000000000006</v>
          </cell>
          <cell r="J65">
            <v>-25</v>
          </cell>
          <cell r="K65">
            <v>-28.216580411124554</v>
          </cell>
          <cell r="L65">
            <v>-8.701275E-2</v>
          </cell>
          <cell r="M65">
            <v>-28.303593161124553</v>
          </cell>
          <cell r="R65">
            <v>-28.577324165391214</v>
          </cell>
          <cell r="U65">
            <v>14.430399999999999</v>
          </cell>
          <cell r="W65">
            <v>0.84801352781684236</v>
          </cell>
          <cell r="X65">
            <v>12.23717441180816</v>
          </cell>
          <cell r="Y65">
            <v>55</v>
          </cell>
          <cell r="Z65" t="str">
            <v>C14_Enzym_Blank</v>
          </cell>
          <cell r="AA65">
            <v>2</v>
          </cell>
          <cell r="AB65" t="str">
            <v>C14 Enzym Blank</v>
          </cell>
          <cell r="AE65">
            <v>44047</v>
          </cell>
          <cell r="AF65" t="str">
            <v/>
          </cell>
          <cell r="AG65" t="str">
            <v/>
          </cell>
          <cell r="AH65" t="e">
            <v>#VALUE!</v>
          </cell>
          <cell r="AI65" t="e">
            <v>#VALUE!</v>
          </cell>
        </row>
        <row r="66">
          <cell r="D66" t="str">
            <v>SuccC6_1_9</v>
          </cell>
          <cell r="E66">
            <v>287514</v>
          </cell>
          <cell r="F66">
            <v>0.105</v>
          </cell>
          <cell r="G66">
            <v>49.154000000000003</v>
          </cell>
          <cell r="H66">
            <v>-10.702999999999999</v>
          </cell>
          <cell r="I66">
            <v>0.56500000000000006</v>
          </cell>
          <cell r="J66">
            <v>-25</v>
          </cell>
          <cell r="K66">
            <v>-10.536752392516824</v>
          </cell>
          <cell r="L66">
            <v>-3.1849950000000002E-2</v>
          </cell>
          <cell r="M66">
            <v>-10.568602342516824</v>
          </cell>
          <cell r="R66">
            <v>-10.842333346783485</v>
          </cell>
          <cell r="U66">
            <v>43.676839999999999</v>
          </cell>
          <cell r="W66">
            <v>0.84801352781684236</v>
          </cell>
          <cell r="X66">
            <v>37.038551172291768</v>
          </cell>
          <cell r="Y66">
            <v>1903</v>
          </cell>
          <cell r="Z66" t="str">
            <v>Succ_C6</v>
          </cell>
          <cell r="AA66">
            <v>2</v>
          </cell>
          <cell r="AB66" t="str">
            <v>SuccC6_1_9</v>
          </cell>
          <cell r="AC66">
            <v>9</v>
          </cell>
          <cell r="AD66">
            <v>1</v>
          </cell>
          <cell r="AF66" t="str">
            <v/>
          </cell>
          <cell r="AG66" t="str">
            <v/>
          </cell>
          <cell r="AH66" t="e">
            <v>#VALUE!</v>
          </cell>
          <cell r="AI66" t="e">
            <v>#VALUE!</v>
          </cell>
        </row>
        <row r="67">
          <cell r="D67" t="str">
            <v>SuccC6_1,5_4</v>
          </cell>
          <cell r="E67">
            <v>287515</v>
          </cell>
          <cell r="F67">
            <v>0.28100000000000003</v>
          </cell>
          <cell r="G67">
            <v>136.01499999999999</v>
          </cell>
          <cell r="H67">
            <v>-10.645</v>
          </cell>
          <cell r="I67">
            <v>0.56500000000000006</v>
          </cell>
          <cell r="J67">
            <v>-25</v>
          </cell>
          <cell r="K67">
            <v>-10.585121262458472</v>
          </cell>
          <cell r="L67">
            <v>6.7401299999999997E-2</v>
          </cell>
          <cell r="M67">
            <v>-10.517719962458472</v>
          </cell>
          <cell r="R67">
            <v>-10.791450966725133</v>
          </cell>
          <cell r="U67">
            <v>45.160852313167247</v>
          </cell>
          <cell r="W67">
            <v>0.84801352781684236</v>
          </cell>
          <cell r="X67">
            <v>38.297013689304364</v>
          </cell>
          <cell r="Y67">
            <v>5228</v>
          </cell>
          <cell r="Z67" t="str">
            <v>Succ_C6</v>
          </cell>
          <cell r="AA67">
            <v>2</v>
          </cell>
          <cell r="AB67" t="str">
            <v>SuccC6_1,5_4</v>
          </cell>
          <cell r="AC67">
            <v>4</v>
          </cell>
          <cell r="AD67">
            <v>1.49</v>
          </cell>
          <cell r="AF67" t="str">
            <v/>
          </cell>
          <cell r="AG67" t="str">
            <v/>
          </cell>
          <cell r="AH67" t="e">
            <v>#VALUE!</v>
          </cell>
          <cell r="AI67" t="e">
            <v>#VALUE!</v>
          </cell>
        </row>
        <row r="68">
          <cell r="D68" t="str">
            <v>SuccC6_2_7</v>
          </cell>
          <cell r="E68">
            <v>287516</v>
          </cell>
          <cell r="F68">
            <v>0.35</v>
          </cell>
          <cell r="G68">
            <v>169.48</v>
          </cell>
          <cell r="H68">
            <v>-10.614000000000001</v>
          </cell>
          <cell r="I68">
            <v>0.56500000000000006</v>
          </cell>
          <cell r="J68">
            <v>-25</v>
          </cell>
          <cell r="K68">
            <v>-10.565880590829709</v>
          </cell>
          <cell r="L68">
            <v>0.10695255000000001</v>
          </cell>
          <cell r="M68">
            <v>-10.458928040829708</v>
          </cell>
          <cell r="R68">
            <v>-10.732659045096369</v>
          </cell>
          <cell r="U68">
            <v>45.178525714285712</v>
          </cell>
          <cell r="W68">
            <v>0.84801352781684236</v>
          </cell>
          <cell r="X68">
            <v>38.312000972535351</v>
          </cell>
          <cell r="Y68">
            <v>6553</v>
          </cell>
          <cell r="Z68" t="str">
            <v>Succ_C6</v>
          </cell>
          <cell r="AA68">
            <v>2</v>
          </cell>
          <cell r="AB68" t="str">
            <v>SuccC6_2_7</v>
          </cell>
          <cell r="AC68">
            <v>7</v>
          </cell>
          <cell r="AD68">
            <v>1.95</v>
          </cell>
          <cell r="AF68" t="str">
            <v/>
          </cell>
          <cell r="AG68" t="str">
            <v/>
          </cell>
          <cell r="AH68" t="e">
            <v>#VALUE!</v>
          </cell>
          <cell r="AI68" t="e">
            <v>#VALUE!</v>
          </cell>
        </row>
        <row r="69">
          <cell r="D69" t="str">
            <v>Std2_14</v>
          </cell>
          <cell r="E69">
            <v>287517</v>
          </cell>
          <cell r="F69">
            <v>0.05</v>
          </cell>
          <cell r="G69">
            <v>26.420999999999999</v>
          </cell>
          <cell r="H69">
            <v>-27.795999999999999</v>
          </cell>
          <cell r="I69">
            <v>0.56500000000000006</v>
          </cell>
          <cell r="J69">
            <v>-25</v>
          </cell>
          <cell r="K69">
            <v>-27.857097617574258</v>
          </cell>
          <cell r="L69">
            <v>-5.8028400000000001E-2</v>
          </cell>
          <cell r="M69">
            <v>-27.915126017574259</v>
          </cell>
          <cell r="R69">
            <v>-28.188857021840921</v>
          </cell>
          <cell r="U69">
            <v>49.301585999999993</v>
          </cell>
          <cell r="W69">
            <v>0.84801352781684236</v>
          </cell>
          <cell r="X69">
            <v>41.808411870825438</v>
          </cell>
          <cell r="Y69">
            <v>1026</v>
          </cell>
          <cell r="Z69" t="str">
            <v>Std2</v>
          </cell>
          <cell r="AA69">
            <v>2</v>
          </cell>
          <cell r="AB69" t="str">
            <v>Std2_14</v>
          </cell>
          <cell r="AC69">
            <v>14</v>
          </cell>
          <cell r="AF69" t="str">
            <v/>
          </cell>
          <cell r="AG69" t="str">
            <v/>
          </cell>
          <cell r="AH69" t="e">
            <v>#VALUE!</v>
          </cell>
          <cell r="AI69" t="e">
            <v>#VALUE!</v>
          </cell>
        </row>
        <row r="70">
          <cell r="D70" t="str">
            <v>Caf-j3</v>
          </cell>
          <cell r="E70">
            <v>287518</v>
          </cell>
          <cell r="F70">
            <v>0.107</v>
          </cell>
          <cell r="G70">
            <v>68.078000000000003</v>
          </cell>
          <cell r="H70">
            <v>-39.999000000000002</v>
          </cell>
          <cell r="I70">
            <v>0.56500000000000006</v>
          </cell>
          <cell r="J70">
            <v>-25</v>
          </cell>
          <cell r="K70">
            <v>-40.124523010383186</v>
          </cell>
          <cell r="L70">
            <v>-1.0059450000000001E-2</v>
          </cell>
          <cell r="M70">
            <v>-40.134582460383186</v>
          </cell>
          <cell r="R70">
            <v>-40.408313464649851</v>
          </cell>
          <cell r="S70">
            <v>-40.46</v>
          </cell>
          <cell r="U70">
            <v>59.361471028037386</v>
          </cell>
          <cell r="W70">
            <v>0.84801352781684236</v>
          </cell>
          <cell r="X70">
            <v>50.339330462883261</v>
          </cell>
          <cell r="Y70">
            <v>2633</v>
          </cell>
          <cell r="AA70">
            <v>2</v>
          </cell>
          <cell r="AB70" t="str">
            <v/>
          </cell>
          <cell r="AF70" t="str">
            <v/>
          </cell>
          <cell r="AG70" t="str">
            <v/>
          </cell>
          <cell r="AH70" t="e">
            <v>#VALUE!</v>
          </cell>
          <cell r="AI70" t="e">
            <v>#VALUE!</v>
          </cell>
        </row>
        <row r="71">
          <cell r="D71" t="str">
            <v>ali-j3</v>
          </cell>
          <cell r="E71">
            <v>287519</v>
          </cell>
          <cell r="F71">
            <v>7.8E-2</v>
          </cell>
          <cell r="G71">
            <v>70.088999999999999</v>
          </cell>
          <cell r="H71">
            <v>-29.751000000000001</v>
          </cell>
          <cell r="I71">
            <v>0.56500000000000006</v>
          </cell>
          <cell r="J71">
            <v>-25</v>
          </cell>
          <cell r="K71">
            <v>-29.78960990449341</v>
          </cell>
          <cell r="L71">
            <v>-7.7013000000000003E-3</v>
          </cell>
          <cell r="M71">
            <v>-29.797311204493411</v>
          </cell>
          <cell r="N71" t="str">
            <v>*</v>
          </cell>
          <cell r="R71">
            <v>-30.071042208760073</v>
          </cell>
          <cell r="U71">
            <v>83.837226923076926</v>
          </cell>
          <cell r="W71">
            <v>0.84801352781684236</v>
          </cell>
          <cell r="X71">
            <v>71.095102565419623</v>
          </cell>
          <cell r="Y71">
            <v>2712</v>
          </cell>
          <cell r="AA71">
            <v>2</v>
          </cell>
          <cell r="AB71" t="str">
            <v/>
          </cell>
          <cell r="AF71" t="str">
            <v/>
          </cell>
          <cell r="AG71" t="str">
            <v/>
          </cell>
          <cell r="AH71" t="e">
            <v>#VALUE!</v>
          </cell>
          <cell r="AI71" t="e">
            <v>#VALUE!</v>
          </cell>
        </row>
        <row r="72">
          <cell r="D72" t="str">
            <v>ali-j3</v>
          </cell>
          <cell r="E72">
            <v>287520</v>
          </cell>
          <cell r="F72">
            <v>7.6999999999999999E-2</v>
          </cell>
          <cell r="G72">
            <v>69.176000000000002</v>
          </cell>
          <cell r="H72">
            <v>-29.710999999999999</v>
          </cell>
          <cell r="I72">
            <v>0.56500000000000006</v>
          </cell>
          <cell r="J72">
            <v>-25</v>
          </cell>
          <cell r="K72">
            <v>-29.749794289545409</v>
          </cell>
          <cell r="L72">
            <v>-9.5519999999999997E-3</v>
          </cell>
          <cell r="M72">
            <v>-29.759346289545409</v>
          </cell>
          <cell r="N72" t="str">
            <v>*</v>
          </cell>
          <cell r="O72">
            <v>-29.786268995733337</v>
          </cell>
          <cell r="P72">
            <v>-30.06</v>
          </cell>
          <cell r="Q72">
            <v>-0.27373100426666142</v>
          </cell>
          <cell r="R72">
            <v>-30.03307729381207</v>
          </cell>
          <cell r="S72">
            <v>-30.059999999999992</v>
          </cell>
          <cell r="T72">
            <v>7.5495572168666994E-2</v>
          </cell>
          <cell r="U72">
            <v>83.819750649350652</v>
          </cell>
          <cell r="V72">
            <v>83.833012521242267</v>
          </cell>
          <cell r="W72">
            <v>0.84796710956104648</v>
          </cell>
          <cell r="X72">
            <v>71.076391682257523</v>
          </cell>
          <cell r="Y72">
            <v>2650</v>
          </cell>
          <cell r="AA72">
            <v>2</v>
          </cell>
          <cell r="AB72" t="str">
            <v/>
          </cell>
          <cell r="AF72" t="str">
            <v/>
          </cell>
          <cell r="AG72" t="str">
            <v/>
          </cell>
          <cell r="AH72" t="e">
            <v>#VALUE!</v>
          </cell>
          <cell r="AI72" t="e">
            <v>#VALUE!</v>
          </cell>
        </row>
        <row r="73">
          <cell r="AB73" t="str">
            <v/>
          </cell>
          <cell r="AF73" t="str">
            <v/>
          </cell>
          <cell r="AG73" t="str">
            <v/>
          </cell>
          <cell r="AH73" t="e">
            <v>#VALUE!</v>
          </cell>
          <cell r="AI73" t="e">
            <v>#VALUE!</v>
          </cell>
        </row>
        <row r="74">
          <cell r="AB74" t="str">
            <v/>
          </cell>
          <cell r="AF74" t="str">
            <v/>
          </cell>
          <cell r="AG74" t="str">
            <v/>
          </cell>
          <cell r="AH74" t="e">
            <v>#VALUE!</v>
          </cell>
          <cell r="AI74" t="e">
            <v>#VALUE!</v>
          </cell>
        </row>
        <row r="75">
          <cell r="D75" t="str">
            <v>ali-j3</v>
          </cell>
          <cell r="E75">
            <v>287993</v>
          </cell>
          <cell r="F75">
            <v>7.6999999999999999E-2</v>
          </cell>
          <cell r="G75">
            <v>78.382999999999996</v>
          </cell>
          <cell r="H75">
            <v>-29.702999999999999</v>
          </cell>
          <cell r="I75">
            <v>0.6825</v>
          </cell>
          <cell r="J75">
            <v>-25</v>
          </cell>
          <cell r="K75">
            <v>-29.744309869305862</v>
          </cell>
          <cell r="L75">
            <v>0</v>
          </cell>
          <cell r="M75">
            <v>-29.744309869305862</v>
          </cell>
          <cell r="N75" t="str">
            <v>*</v>
          </cell>
          <cell r="R75">
            <v>-29.967634328363935</v>
          </cell>
          <cell r="U75">
            <v>72.886010389610377</v>
          </cell>
          <cell r="V75" t="str">
            <v>*</v>
          </cell>
          <cell r="W75">
            <v>0.98060662547642452</v>
          </cell>
          <cell r="X75">
            <v>71.47250469259545</v>
          </cell>
          <cell r="Y75">
            <v>2775</v>
          </cell>
          <cell r="AA75">
            <v>3</v>
          </cell>
          <cell r="AB75" t="str">
            <v/>
          </cell>
          <cell r="AF75" t="str">
            <v/>
          </cell>
          <cell r="AG75" t="str">
            <v/>
          </cell>
          <cell r="AH75" t="e">
            <v>#VALUE!</v>
          </cell>
          <cell r="AI75" t="e">
            <v>#VALUE!</v>
          </cell>
        </row>
        <row r="76">
          <cell r="D76" t="str">
            <v>bl (blank)</v>
          </cell>
          <cell r="E76">
            <v>287994</v>
          </cell>
          <cell r="F76">
            <v>0</v>
          </cell>
          <cell r="G76">
            <v>1.3089999999999999</v>
          </cell>
          <cell r="H76">
            <v>-29.419</v>
          </cell>
          <cell r="I76">
            <v>0.6825</v>
          </cell>
          <cell r="J76">
            <v>-25</v>
          </cell>
          <cell r="K76">
            <v>-34.232994413407823</v>
          </cell>
          <cell r="L76">
            <v>-0.111166</v>
          </cell>
          <cell r="M76">
            <v>-34.34416041340782</v>
          </cell>
          <cell r="U76">
            <v>0</v>
          </cell>
          <cell r="W76">
            <v>0.98060662547642452</v>
          </cell>
          <cell r="Y76">
            <v>47</v>
          </cell>
          <cell r="AA76">
            <v>3</v>
          </cell>
          <cell r="AB76" t="str">
            <v/>
          </cell>
          <cell r="AF76" t="str">
            <v/>
          </cell>
          <cell r="AG76" t="str">
            <v/>
          </cell>
          <cell r="AH76" t="e">
            <v>#VALUE!</v>
          </cell>
          <cell r="AI76" t="e">
            <v>#VALUE!</v>
          </cell>
        </row>
        <row r="77">
          <cell r="D77" t="str">
            <v>ali-j3</v>
          </cell>
          <cell r="E77">
            <v>287995</v>
          </cell>
          <cell r="F77">
            <v>7.3999999999999996E-2</v>
          </cell>
          <cell r="G77">
            <v>77.435000000000002</v>
          </cell>
          <cell r="H77">
            <v>-29.77</v>
          </cell>
          <cell r="I77">
            <v>0.6825</v>
          </cell>
          <cell r="J77">
            <v>-25</v>
          </cell>
          <cell r="K77">
            <v>-29.812415882218822</v>
          </cell>
          <cell r="L77">
            <v>-2.0375000000000002E-3</v>
          </cell>
          <cell r="M77">
            <v>-29.814453382218822</v>
          </cell>
          <cell r="N77" t="str">
            <v>*</v>
          </cell>
          <cell r="R77">
            <v>-30.037777841276895</v>
          </cell>
          <cell r="U77">
            <v>74.92359459459459</v>
          </cell>
          <cell r="V77" t="str">
            <v>*</v>
          </cell>
          <cell r="W77">
            <v>0.98060662547642452</v>
          </cell>
          <cell r="X77">
            <v>73.470573263969086</v>
          </cell>
          <cell r="Y77">
            <v>2725</v>
          </cell>
          <cell r="AA77">
            <v>3</v>
          </cell>
          <cell r="AB77" t="str">
            <v/>
          </cell>
          <cell r="AF77" t="str">
            <v/>
          </cell>
          <cell r="AG77" t="str">
            <v/>
          </cell>
          <cell r="AH77" t="e">
            <v>#VALUE!</v>
          </cell>
          <cell r="AI77" t="e">
            <v>#VALUE!</v>
          </cell>
        </row>
        <row r="78">
          <cell r="D78" t="str">
            <v>ali-j3 [Ref] (71,09%C)</v>
          </cell>
          <cell r="E78">
            <v>287996</v>
          </cell>
          <cell r="F78">
            <v>7.8E-2</v>
          </cell>
          <cell r="G78">
            <v>77.444000000000003</v>
          </cell>
          <cell r="H78">
            <v>-29.747</v>
          </cell>
          <cell r="I78">
            <v>0.6825</v>
          </cell>
          <cell r="J78">
            <v>-25</v>
          </cell>
          <cell r="K78">
            <v>-29.789206412068555</v>
          </cell>
          <cell r="L78">
            <v>-1.9967500000000003E-3</v>
          </cell>
          <cell r="M78">
            <v>-29.791203162068555</v>
          </cell>
          <cell r="N78" t="str">
            <v>*</v>
          </cell>
          <cell r="R78">
            <v>-30.014527621126629</v>
          </cell>
          <cell r="U78">
            <v>71.089620512820517</v>
          </cell>
          <cell r="V78" t="str">
            <v>ref.</v>
          </cell>
          <cell r="W78">
            <v>0.98060662547642452</v>
          </cell>
          <cell r="Y78">
            <v>2726</v>
          </cell>
          <cell r="AA78">
            <v>3</v>
          </cell>
          <cell r="AB78" t="str">
            <v/>
          </cell>
          <cell r="AF78" t="str">
            <v/>
          </cell>
          <cell r="AG78" t="str">
            <v/>
          </cell>
          <cell r="AH78" t="e">
            <v>#VALUE!</v>
          </cell>
          <cell r="AI78" t="e">
            <v>#VALUE!</v>
          </cell>
        </row>
        <row r="79">
          <cell r="D79" t="str">
            <v>H.Larix.L.1_E</v>
          </cell>
          <cell r="E79">
            <v>287997</v>
          </cell>
          <cell r="F79">
            <v>0.11</v>
          </cell>
          <cell r="G79">
            <v>68.58</v>
          </cell>
          <cell r="H79">
            <v>-28.85</v>
          </cell>
          <cell r="I79">
            <v>0.6825</v>
          </cell>
          <cell r="J79">
            <v>-25</v>
          </cell>
          <cell r="K79">
            <v>-28.888699878493323</v>
          </cell>
          <cell r="L79">
            <v>-1.479225E-2</v>
          </cell>
          <cell r="M79">
            <v>-28.903492128493323</v>
          </cell>
          <cell r="R79">
            <v>-29.126816587551396</v>
          </cell>
          <cell r="U79">
            <v>44.639345454545449</v>
          </cell>
          <cell r="W79">
            <v>0.98060662547642452</v>
          </cell>
          <cell r="X79">
            <v>43.773637909658184</v>
          </cell>
          <cell r="Y79">
            <v>2412</v>
          </cell>
          <cell r="AA79">
            <v>3</v>
          </cell>
          <cell r="AB79" t="str">
            <v/>
          </cell>
          <cell r="AF79">
            <v>0.3729820854566836</v>
          </cell>
          <cell r="AG79">
            <v>51.02</v>
          </cell>
          <cell r="AH79">
            <v>0.19029546</v>
          </cell>
          <cell r="AI79">
            <v>-29.170530208930881</v>
          </cell>
        </row>
        <row r="80">
          <cell r="D80" t="str">
            <v>H.Larix.L.2_E</v>
          </cell>
          <cell r="E80">
            <v>287998</v>
          </cell>
          <cell r="F80">
            <v>8.8999999999999996E-2</v>
          </cell>
          <cell r="G80">
            <v>57.265000000000001</v>
          </cell>
          <cell r="H80">
            <v>-27.82</v>
          </cell>
          <cell r="I80">
            <v>0.6825</v>
          </cell>
          <cell r="J80">
            <v>-25</v>
          </cell>
          <cell r="K80">
            <v>-27.854014933946008</v>
          </cell>
          <cell r="L80">
            <v>-3.0644000000000001E-2</v>
          </cell>
          <cell r="M80">
            <v>-27.884658933946007</v>
          </cell>
          <cell r="R80">
            <v>-28.10798339300408</v>
          </cell>
          <cell r="U80">
            <v>46.069370786516856</v>
          </cell>
          <cell r="W80">
            <v>0.98060662547642452</v>
          </cell>
          <cell r="X80">
            <v>45.175930224788466</v>
          </cell>
          <cell r="Y80">
            <v>2023</v>
          </cell>
          <cell r="AA80">
            <v>3</v>
          </cell>
          <cell r="AB80" t="str">
            <v/>
          </cell>
          <cell r="AF80">
            <v>0.26822501957713391</v>
          </cell>
          <cell r="AG80">
            <v>51.08</v>
          </cell>
          <cell r="AH80">
            <v>0.13700934000000001</v>
          </cell>
          <cell r="AI80">
            <v>-28.107547784112512</v>
          </cell>
        </row>
        <row r="81">
          <cell r="D81" t="str">
            <v>H.Larix.L.3_E</v>
          </cell>
          <cell r="E81">
            <v>287999</v>
          </cell>
          <cell r="F81">
            <v>9.1999999999999998E-2</v>
          </cell>
          <cell r="G81">
            <v>56.314</v>
          </cell>
          <cell r="H81">
            <v>-28.475000000000001</v>
          </cell>
          <cell r="I81">
            <v>0.6825</v>
          </cell>
          <cell r="J81">
            <v>-25</v>
          </cell>
          <cell r="K81">
            <v>-28.517632096923503</v>
          </cell>
          <cell r="L81">
            <v>-3.1948000000000004E-2</v>
          </cell>
          <cell r="M81">
            <v>-28.549580096923503</v>
          </cell>
          <cell r="R81">
            <v>-28.772904555981576</v>
          </cell>
          <cell r="U81">
            <v>43.826982608695651</v>
          </cell>
          <cell r="W81">
            <v>0.98060662547642452</v>
          </cell>
          <cell r="X81">
            <v>42.977029520726987</v>
          </cell>
          <cell r="Y81">
            <v>1991</v>
          </cell>
          <cell r="AA81">
            <v>3</v>
          </cell>
          <cell r="AB81" t="str">
            <v/>
          </cell>
          <cell r="AF81">
            <v>0.25225407980941039</v>
          </cell>
          <cell r="AG81">
            <v>50.37</v>
          </cell>
          <cell r="AH81">
            <v>0.12706038</v>
          </cell>
          <cell r="AI81">
            <v>-28.816406562622351</v>
          </cell>
        </row>
        <row r="82">
          <cell r="D82" t="str">
            <v>H.Larix.L.4_E</v>
          </cell>
          <cell r="E82">
            <v>288000</v>
          </cell>
          <cell r="F82">
            <v>0.152</v>
          </cell>
          <cell r="G82">
            <v>94.966999999999999</v>
          </cell>
          <cell r="H82">
            <v>-27.689</v>
          </cell>
          <cell r="I82">
            <v>0.6825</v>
          </cell>
          <cell r="J82">
            <v>-25</v>
          </cell>
          <cell r="K82">
            <v>-27.708464943866705</v>
          </cell>
          <cell r="L82">
            <v>2.424625E-2</v>
          </cell>
          <cell r="M82">
            <v>-27.684218693866704</v>
          </cell>
          <cell r="R82">
            <v>-27.907543152924777</v>
          </cell>
          <cell r="U82">
            <v>44.734455263157891</v>
          </cell>
          <cell r="W82">
            <v>0.98060662547642452</v>
          </cell>
          <cell r="X82">
            <v>43.866903218131334</v>
          </cell>
          <cell r="Y82">
            <v>3370</v>
          </cell>
          <cell r="AA82">
            <v>3</v>
          </cell>
          <cell r="AB82" t="str">
            <v/>
          </cell>
          <cell r="AF82">
            <v>0.37309295942720766</v>
          </cell>
          <cell r="AG82">
            <v>50.28</v>
          </cell>
          <cell r="AH82">
            <v>0.18759113999999999</v>
          </cell>
          <cell r="AI82">
            <v>-27.898439155642862</v>
          </cell>
        </row>
        <row r="83">
          <cell r="D83" t="str">
            <v>H.Larix.L.5_E</v>
          </cell>
          <cell r="E83">
            <v>288001</v>
          </cell>
          <cell r="F83">
            <v>0.128</v>
          </cell>
          <cell r="G83">
            <v>77.97</v>
          </cell>
          <cell r="H83">
            <v>-28.582999999999998</v>
          </cell>
          <cell r="I83">
            <v>0.6825</v>
          </cell>
          <cell r="J83">
            <v>-25</v>
          </cell>
          <cell r="K83">
            <v>-28.614640271712762</v>
          </cell>
          <cell r="L83">
            <v>-8.1499999999999997E-4</v>
          </cell>
          <cell r="M83">
            <v>-28.615455271712761</v>
          </cell>
          <cell r="R83">
            <v>-28.838779730770835</v>
          </cell>
          <cell r="U83">
            <v>43.61446875</v>
          </cell>
          <cell r="W83">
            <v>0.98060662547642452</v>
          </cell>
          <cell r="X83">
            <v>42.768637022884469</v>
          </cell>
          <cell r="Y83">
            <v>2755</v>
          </cell>
          <cell r="AA83">
            <v>3</v>
          </cell>
          <cell r="AB83" t="str">
            <v/>
          </cell>
          <cell r="AF83">
            <v>0.46639119718309863</v>
          </cell>
          <cell r="AG83">
            <v>51.12</v>
          </cell>
          <cell r="AH83">
            <v>0.23841918000000001</v>
          </cell>
          <cell r="AI83">
            <v>-28.863520712294832</v>
          </cell>
        </row>
        <row r="84">
          <cell r="D84" t="str">
            <v>M.Larix.L.6_E</v>
          </cell>
          <cell r="E84">
            <v>288002</v>
          </cell>
          <cell r="F84">
            <v>8.1000000000000003E-2</v>
          </cell>
          <cell r="G84">
            <v>49.369</v>
          </cell>
          <cell r="H84">
            <v>-29.324999999999999</v>
          </cell>
          <cell r="I84">
            <v>0.6825</v>
          </cell>
          <cell r="J84">
            <v>-25</v>
          </cell>
          <cell r="K84">
            <v>-29.385628973123964</v>
          </cell>
          <cell r="L84">
            <v>-4.2298500000000003E-2</v>
          </cell>
          <cell r="M84">
            <v>-29.427927473123965</v>
          </cell>
          <cell r="R84">
            <v>-29.651251932182038</v>
          </cell>
          <cell r="U84">
            <v>43.639758024691353</v>
          </cell>
          <cell r="W84">
            <v>0.98060662547642452</v>
          </cell>
          <cell r="X84">
            <v>42.793435853200307</v>
          </cell>
          <cell r="Y84">
            <v>1737</v>
          </cell>
          <cell r="AA84">
            <v>3</v>
          </cell>
          <cell r="AB84" t="str">
            <v/>
          </cell>
          <cell r="AF84">
            <v>0.16411938387677535</v>
          </cell>
          <cell r="AG84">
            <v>49.99</v>
          </cell>
          <cell r="AH84">
            <v>8.2043279999999996E-2</v>
          </cell>
          <cell r="AI84">
            <v>-29.814509714787643</v>
          </cell>
        </row>
        <row r="85">
          <cell r="D85" t="str">
            <v>M.Larix.L.7_E</v>
          </cell>
          <cell r="E85">
            <v>288003</v>
          </cell>
          <cell r="F85">
            <v>5.6000000000000001E-2</v>
          </cell>
          <cell r="G85">
            <v>34.970999999999997</v>
          </cell>
          <cell r="H85">
            <v>-28.789000000000001</v>
          </cell>
          <cell r="I85">
            <v>0.6825</v>
          </cell>
          <cell r="J85">
            <v>-25</v>
          </cell>
          <cell r="K85">
            <v>-28.864418653484403</v>
          </cell>
          <cell r="L85">
            <v>-6.2877249999999996E-2</v>
          </cell>
          <cell r="M85">
            <v>-28.927295903484403</v>
          </cell>
          <cell r="R85">
            <v>-29.150620362542476</v>
          </cell>
          <cell r="U85">
            <v>44.71292142857142</v>
          </cell>
          <cell r="W85">
            <v>0.98060662547642452</v>
          </cell>
          <cell r="X85">
            <v>43.845786997263929</v>
          </cell>
          <cell r="Y85">
            <v>1232</v>
          </cell>
          <cell r="AA85">
            <v>3</v>
          </cell>
          <cell r="AB85" t="str">
            <v/>
          </cell>
          <cell r="AF85">
            <v>0.10689776281924371</v>
          </cell>
          <cell r="AG85">
            <v>50.51</v>
          </cell>
          <cell r="AH85">
            <v>5.399405999999999E-2</v>
          </cell>
          <cell r="AI85">
            <v>-29.327613943428574</v>
          </cell>
        </row>
        <row r="86">
          <cell r="D86" t="str">
            <v>ali-j3</v>
          </cell>
          <cell r="E86">
            <v>288004</v>
          </cell>
          <cell r="F86">
            <v>0.08</v>
          </cell>
          <cell r="G86">
            <v>81.37</v>
          </cell>
          <cell r="H86">
            <v>-29.821999999999999</v>
          </cell>
          <cell r="I86">
            <v>0.6825</v>
          </cell>
          <cell r="J86">
            <v>-25</v>
          </cell>
          <cell r="K86">
            <v>-29.862787172734315</v>
          </cell>
          <cell r="L86">
            <v>2.73025E-3</v>
          </cell>
          <cell r="M86">
            <v>-29.860056922734316</v>
          </cell>
          <cell r="N86" t="str">
            <v>*</v>
          </cell>
          <cell r="R86">
            <v>-30.083381381792389</v>
          </cell>
          <cell r="U86">
            <v>72.826149999999998</v>
          </cell>
          <cell r="V86" t="str">
            <v>*</v>
          </cell>
          <cell r="W86">
            <v>0.98060662547642452</v>
          </cell>
          <cell r="X86">
            <v>71.413805197939908</v>
          </cell>
          <cell r="Y86">
            <v>2842</v>
          </cell>
          <cell r="AA86">
            <v>3</v>
          </cell>
          <cell r="AB86" t="str">
            <v/>
          </cell>
          <cell r="AF86" t="str">
            <v/>
          </cell>
          <cell r="AG86" t="str">
            <v/>
          </cell>
          <cell r="AH86" t="e">
            <v>#VALUE!</v>
          </cell>
          <cell r="AI86" t="e">
            <v>#VALUE!</v>
          </cell>
        </row>
        <row r="87">
          <cell r="D87" t="str">
            <v>bl</v>
          </cell>
          <cell r="E87">
            <v>288005</v>
          </cell>
          <cell r="F87">
            <v>0</v>
          </cell>
          <cell r="G87">
            <v>0.61</v>
          </cell>
          <cell r="H87">
            <v>-30.428999999999998</v>
          </cell>
          <cell r="I87">
            <v>0.6825</v>
          </cell>
          <cell r="J87">
            <v>-25</v>
          </cell>
          <cell r="K87">
            <v>20.678482758620667</v>
          </cell>
          <cell r="L87">
            <v>-0.11218475</v>
          </cell>
          <cell r="M87">
            <v>20.566298008620667</v>
          </cell>
          <cell r="U87">
            <v>0</v>
          </cell>
          <cell r="W87">
            <v>0.98060662547642452</v>
          </cell>
          <cell r="Y87">
            <v>22</v>
          </cell>
          <cell r="AA87">
            <v>3</v>
          </cell>
          <cell r="AB87" t="str">
            <v/>
          </cell>
          <cell r="AF87" t="str">
            <v/>
          </cell>
          <cell r="AG87" t="str">
            <v/>
          </cell>
          <cell r="AH87" t="e">
            <v>#VALUE!</v>
          </cell>
          <cell r="AI87" t="e">
            <v>#VALUE!</v>
          </cell>
        </row>
        <row r="88">
          <cell r="D88" t="str">
            <v>bl</v>
          </cell>
          <cell r="E88">
            <v>288006</v>
          </cell>
          <cell r="F88">
            <v>0</v>
          </cell>
          <cell r="G88">
            <v>0.755</v>
          </cell>
          <cell r="H88">
            <v>-28.158999999999999</v>
          </cell>
          <cell r="I88">
            <v>0.6825</v>
          </cell>
          <cell r="J88">
            <v>-25</v>
          </cell>
          <cell r="K88">
            <v>-57.897172413793072</v>
          </cell>
          <cell r="L88">
            <v>-0.111981</v>
          </cell>
          <cell r="M88">
            <v>-58.009153413793072</v>
          </cell>
          <cell r="U88">
            <v>0</v>
          </cell>
          <cell r="W88">
            <v>0.98060662547642452</v>
          </cell>
          <cell r="Y88">
            <v>27</v>
          </cell>
          <cell r="AA88">
            <v>3</v>
          </cell>
          <cell r="AB88" t="str">
            <v/>
          </cell>
          <cell r="AF88" t="str">
            <v/>
          </cell>
          <cell r="AG88" t="str">
            <v/>
          </cell>
          <cell r="AH88" t="e">
            <v>#VALUE!</v>
          </cell>
          <cell r="AI88" t="e">
            <v>#VALUE!</v>
          </cell>
        </row>
        <row r="89">
          <cell r="D89" t="str">
            <v>ali-j3</v>
          </cell>
          <cell r="E89">
            <v>288007</v>
          </cell>
          <cell r="F89">
            <v>7.4999999999999997E-2</v>
          </cell>
          <cell r="G89">
            <v>76.912999999999997</v>
          </cell>
          <cell r="H89">
            <v>-29.847999999999999</v>
          </cell>
          <cell r="I89">
            <v>0.6825</v>
          </cell>
          <cell r="J89">
            <v>-25</v>
          </cell>
          <cell r="K89">
            <v>-29.891404673982201</v>
          </cell>
          <cell r="L89">
            <v>-3.6267500000000002E-3</v>
          </cell>
          <cell r="M89">
            <v>-29.8950314239822</v>
          </cell>
          <cell r="N89" t="str">
            <v>*</v>
          </cell>
          <cell r="R89">
            <v>-30.118355883040273</v>
          </cell>
          <cell r="U89">
            <v>73.426277333333331</v>
          </cell>
          <cell r="V89" t="str">
            <v>*</v>
          </cell>
          <cell r="W89">
            <v>0.98060662547642452</v>
          </cell>
          <cell r="X89">
            <v>72.002294037136082</v>
          </cell>
          <cell r="Y89">
            <v>2686</v>
          </cell>
          <cell r="AA89">
            <v>3</v>
          </cell>
          <cell r="AB89" t="str">
            <v/>
          </cell>
          <cell r="AF89" t="str">
            <v/>
          </cell>
          <cell r="AG89" t="str">
            <v/>
          </cell>
          <cell r="AH89" t="e">
            <v>#VALUE!</v>
          </cell>
          <cell r="AI89" t="e">
            <v>#VALUE!</v>
          </cell>
        </row>
        <row r="90">
          <cell r="D90" t="str">
            <v>ali-j3</v>
          </cell>
          <cell r="E90">
            <v>288008</v>
          </cell>
          <cell r="F90">
            <v>8.3000000000000004E-2</v>
          </cell>
          <cell r="G90">
            <v>84.747</v>
          </cell>
          <cell r="H90">
            <v>-29.76</v>
          </cell>
          <cell r="I90">
            <v>0.6825</v>
          </cell>
          <cell r="J90">
            <v>-25</v>
          </cell>
          <cell r="K90">
            <v>-29.798645325910464</v>
          </cell>
          <cell r="L90">
            <v>8.4760000000000009E-3</v>
          </cell>
          <cell r="M90">
            <v>-29.790169325910462</v>
          </cell>
          <cell r="N90" t="str">
            <v>*</v>
          </cell>
          <cell r="R90">
            <v>-30.013493784968535</v>
          </cell>
          <cell r="U90">
            <v>73.107050602409629</v>
          </cell>
          <cell r="V90" t="str">
            <v>*</v>
          </cell>
          <cell r="W90">
            <v>0.98060662547642452</v>
          </cell>
          <cell r="X90">
            <v>71.689258189763109</v>
          </cell>
          <cell r="Y90">
            <v>2983</v>
          </cell>
          <cell r="AA90">
            <v>3</v>
          </cell>
          <cell r="AB90" t="str">
            <v/>
          </cell>
          <cell r="AF90" t="str">
            <v/>
          </cell>
          <cell r="AG90" t="str">
            <v/>
          </cell>
          <cell r="AH90" t="e">
            <v>#VALUE!</v>
          </cell>
          <cell r="AI90" t="e">
            <v>#VALUE!</v>
          </cell>
        </row>
        <row r="91">
          <cell r="D91" t="str">
            <v>M.Larix.L.8_E</v>
          </cell>
          <cell r="E91">
            <v>288009</v>
          </cell>
          <cell r="F91">
            <v>5.7000000000000002E-2</v>
          </cell>
          <cell r="G91">
            <v>35.707000000000001</v>
          </cell>
          <cell r="H91">
            <v>-29.015000000000001</v>
          </cell>
          <cell r="I91">
            <v>0.6825</v>
          </cell>
          <cell r="J91">
            <v>-25</v>
          </cell>
          <cell r="K91">
            <v>-29.093237733586484</v>
          </cell>
          <cell r="L91">
            <v>-6.2225250000000003E-2</v>
          </cell>
          <cell r="M91">
            <v>-29.155462983586485</v>
          </cell>
          <cell r="R91">
            <v>-29.378787442644558</v>
          </cell>
          <cell r="U91">
            <v>44.853003508771927</v>
          </cell>
          <cell r="W91">
            <v>0.98060662547642452</v>
          </cell>
          <cell r="X91">
            <v>43.983152413219067</v>
          </cell>
          <cell r="Y91">
            <v>1248</v>
          </cell>
          <cell r="AA91">
            <v>3</v>
          </cell>
          <cell r="AB91" t="str">
            <v/>
          </cell>
          <cell r="AF91">
            <v>7.7983182192910144E-2</v>
          </cell>
          <cell r="AG91">
            <v>36.39</v>
          </cell>
          <cell r="AH91">
            <v>2.8378080000000003E-2</v>
          </cell>
          <cell r="AI91">
            <v>-29.864725710958695</v>
          </cell>
        </row>
        <row r="92">
          <cell r="D92" t="str">
            <v>M.Larix.L.9_E</v>
          </cell>
          <cell r="E92">
            <v>288010</v>
          </cell>
          <cell r="F92">
            <v>9.4E-2</v>
          </cell>
          <cell r="G92">
            <v>57.813000000000002</v>
          </cell>
          <cell r="H92">
            <v>-29.736999999999998</v>
          </cell>
          <cell r="I92">
            <v>0.6825</v>
          </cell>
          <cell r="J92">
            <v>-25</v>
          </cell>
          <cell r="K92">
            <v>-29.793589781290201</v>
          </cell>
          <cell r="L92">
            <v>-3.019575E-2</v>
          </cell>
          <cell r="M92">
            <v>-29.823785531290202</v>
          </cell>
          <cell r="R92">
            <v>-30.047109990348275</v>
          </cell>
          <cell r="U92">
            <v>44.036285106382977</v>
          </cell>
          <cell r="W92">
            <v>0.98060662547642452</v>
          </cell>
          <cell r="X92">
            <v>43.182272936687944</v>
          </cell>
          <cell r="Y92">
            <v>2034</v>
          </cell>
          <cell r="AA92">
            <v>3</v>
          </cell>
          <cell r="AB92" t="str">
            <v/>
          </cell>
          <cell r="AF92">
            <v>0.15754373125374926</v>
          </cell>
          <cell r="AG92">
            <v>50.01</v>
          </cell>
          <cell r="AH92">
            <v>7.8787620000000003E-2</v>
          </cell>
          <cell r="AI92">
            <v>-30.261866702050725</v>
          </cell>
        </row>
        <row r="93">
          <cell r="D93" t="str">
            <v>M.Larix.L.10_E</v>
          </cell>
          <cell r="E93">
            <v>288011</v>
          </cell>
          <cell r="F93">
            <v>0.08</v>
          </cell>
          <cell r="G93">
            <v>49.667999999999999</v>
          </cell>
          <cell r="H93">
            <v>-32.076999999999998</v>
          </cell>
          <cell r="I93">
            <v>0.6825</v>
          </cell>
          <cell r="J93">
            <v>-25</v>
          </cell>
          <cell r="K93">
            <v>-32.175601678047585</v>
          </cell>
          <cell r="L93">
            <v>-4.2054000000000001E-2</v>
          </cell>
          <cell r="M93">
            <v>-32.217655678047585</v>
          </cell>
          <cell r="R93">
            <v>-32.440980137105655</v>
          </cell>
          <cell r="U93">
            <v>44.452860000000001</v>
          </cell>
          <cell r="W93">
            <v>0.98060662547642452</v>
          </cell>
          <cell r="X93">
            <v>43.590769037375935</v>
          </cell>
          <cell r="Y93">
            <v>1743</v>
          </cell>
          <cell r="AA93">
            <v>3</v>
          </cell>
          <cell r="AB93" t="str">
            <v/>
          </cell>
          <cell r="AF93">
            <v>7.8912171837708822E-2</v>
          </cell>
          <cell r="AG93">
            <v>50.28</v>
          </cell>
          <cell r="AH93">
            <v>3.9677039999999997E-2</v>
          </cell>
          <cell r="AI93">
            <v>-33.513323628683054</v>
          </cell>
        </row>
        <row r="94">
          <cell r="D94" t="str">
            <v>L.Larix.L.11_E</v>
          </cell>
          <cell r="E94">
            <v>288012</v>
          </cell>
          <cell r="F94">
            <v>0.10199999999999999</v>
          </cell>
          <cell r="G94">
            <v>60.356000000000002</v>
          </cell>
          <cell r="H94">
            <v>-29.937999999999999</v>
          </cell>
          <cell r="I94">
            <v>0.6825</v>
          </cell>
          <cell r="J94">
            <v>-25</v>
          </cell>
          <cell r="K94">
            <v>-29.994477079440621</v>
          </cell>
          <cell r="L94">
            <v>-2.6406000000000002E-2</v>
          </cell>
          <cell r="M94">
            <v>-30.020883079440623</v>
          </cell>
          <cell r="R94">
            <v>-30.244207538498696</v>
          </cell>
          <cell r="U94">
            <v>42.367545098039216</v>
          </cell>
          <cell r="W94">
            <v>0.98060662547642452</v>
          </cell>
          <cell r="X94">
            <v>41.545895428308469</v>
          </cell>
          <cell r="Y94">
            <v>2127</v>
          </cell>
          <cell r="AA94">
            <v>3</v>
          </cell>
          <cell r="AB94" t="str">
            <v/>
          </cell>
          <cell r="AF94">
            <v>0.13108040380047506</v>
          </cell>
          <cell r="AG94">
            <v>50.52</v>
          </cell>
          <cell r="AH94">
            <v>6.6221820000000001E-2</v>
          </cell>
          <cell r="AI94">
            <v>-30.531848456504395</v>
          </cell>
        </row>
        <row r="95">
          <cell r="D95" t="str">
            <v>L.Larix.L.12_E</v>
          </cell>
          <cell r="E95">
            <v>288013</v>
          </cell>
          <cell r="F95">
            <v>0.10100000000000001</v>
          </cell>
          <cell r="G95">
            <v>77.373999999999995</v>
          </cell>
          <cell r="H95">
            <v>-29.73</v>
          </cell>
          <cell r="I95">
            <v>0.6825</v>
          </cell>
          <cell r="J95">
            <v>-25</v>
          </cell>
          <cell r="K95">
            <v>-29.772093647927083</v>
          </cell>
          <cell r="L95">
            <v>-9.0872499999999998E-3</v>
          </cell>
          <cell r="M95">
            <v>-29.781180897927083</v>
          </cell>
          <cell r="R95">
            <v>-30.004505356985156</v>
          </cell>
          <cell r="U95">
            <v>54.851271287128704</v>
          </cell>
          <cell r="W95">
            <v>0.98060662547642452</v>
          </cell>
          <cell r="X95">
            <v>53.787520039963177</v>
          </cell>
          <cell r="Y95">
            <v>2552</v>
          </cell>
          <cell r="AA95">
            <v>3</v>
          </cell>
          <cell r="AB95" t="str">
            <v/>
          </cell>
          <cell r="AF95">
            <v>0.18018924985233314</v>
          </cell>
          <cell r="AG95">
            <v>50.79</v>
          </cell>
          <cell r="AH95">
            <v>9.1518119999999994E-2</v>
          </cell>
          <cell r="AI95">
            <v>-30.182558404821894</v>
          </cell>
        </row>
        <row r="96">
          <cell r="D96" t="str">
            <v>L.Larix.L.13_E</v>
          </cell>
          <cell r="E96">
            <v>288014</v>
          </cell>
          <cell r="F96">
            <v>0.161</v>
          </cell>
          <cell r="G96">
            <v>87.608999999999995</v>
          </cell>
          <cell r="H96">
            <v>-29.367000000000001</v>
          </cell>
          <cell r="I96">
            <v>0.6825</v>
          </cell>
          <cell r="J96">
            <v>-25</v>
          </cell>
          <cell r="K96">
            <v>-29.401287328950321</v>
          </cell>
          <cell r="L96">
            <v>1.2551E-2</v>
          </cell>
          <cell r="M96">
            <v>-29.388736328950323</v>
          </cell>
          <cell r="R96">
            <v>-29.612060788008396</v>
          </cell>
          <cell r="U96">
            <v>38.96151801242236</v>
          </cell>
          <cell r="W96">
            <v>0.98060662547642452</v>
          </cell>
          <cell r="X96">
            <v>38.205922701600421</v>
          </cell>
          <cell r="Y96">
            <v>3083</v>
          </cell>
          <cell r="AA96">
            <v>3</v>
          </cell>
          <cell r="AB96" t="str">
            <v/>
          </cell>
          <cell r="AF96">
            <v>0.25040371257485028</v>
          </cell>
          <cell r="AG96">
            <v>50.1</v>
          </cell>
          <cell r="AH96">
            <v>0.12545225999999998</v>
          </cell>
          <cell r="AI96">
            <v>-29.712413757419188</v>
          </cell>
        </row>
        <row r="97">
          <cell r="D97" t="str">
            <v>L.Larix.L.14_E</v>
          </cell>
          <cell r="E97">
            <v>288015</v>
          </cell>
          <cell r="F97">
            <v>9.1999999999999998E-2</v>
          </cell>
          <cell r="G97">
            <v>55.093000000000004</v>
          </cell>
          <cell r="H97">
            <v>-30.834</v>
          </cell>
          <cell r="I97">
            <v>0.6825</v>
          </cell>
          <cell r="J97">
            <v>-25</v>
          </cell>
          <cell r="K97">
            <v>-30.907178981997959</v>
          </cell>
          <cell r="L97">
            <v>-3.5167250000000004E-2</v>
          </cell>
          <cell r="M97">
            <v>-30.942346231997959</v>
          </cell>
          <cell r="R97">
            <v>-31.165670691056032</v>
          </cell>
          <cell r="U97">
            <v>42.876726086956516</v>
          </cell>
          <cell r="W97">
            <v>0.98060662547642452</v>
          </cell>
          <cell r="X97">
            <v>42.045201679607409</v>
          </cell>
          <cell r="Y97">
            <v>1912</v>
          </cell>
          <cell r="AA97">
            <v>3</v>
          </cell>
          <cell r="AB97" t="str">
            <v/>
          </cell>
          <cell r="AF97">
            <v>0.11132348649181623</v>
          </cell>
          <cell r="AG97">
            <v>50.71</v>
          </cell>
          <cell r="AH97">
            <v>5.6452140000000012E-2</v>
          </cell>
          <cell r="AI97">
            <v>-31.660699853011856</v>
          </cell>
        </row>
        <row r="98">
          <cell r="D98" t="str">
            <v>caf-j3 (49,44%C)</v>
          </cell>
          <cell r="E98">
            <v>288016</v>
          </cell>
          <cell r="F98">
            <v>9.8000000000000004E-2</v>
          </cell>
          <cell r="G98">
            <v>68.944999999999993</v>
          </cell>
          <cell r="H98">
            <v>-39.954000000000001</v>
          </cell>
          <cell r="I98">
            <v>0.6825</v>
          </cell>
          <cell r="J98">
            <v>-25</v>
          </cell>
          <cell r="K98">
            <v>-40.103512616736865</v>
          </cell>
          <cell r="L98">
            <v>-1.536275E-2</v>
          </cell>
          <cell r="M98">
            <v>-40.118875366736866</v>
          </cell>
          <cell r="R98">
            <v>-40.342199825794935</v>
          </cell>
          <cell r="S98">
            <v>-40.46</v>
          </cell>
          <cell r="U98">
            <v>50.372061224489784</v>
          </cell>
          <cell r="W98">
            <v>0.98060662547642452</v>
          </cell>
          <cell r="X98">
            <v>49.395176975638776</v>
          </cell>
          <cell r="Y98">
            <v>2398</v>
          </cell>
          <cell r="AA98">
            <v>3</v>
          </cell>
          <cell r="AB98" t="str">
            <v/>
          </cell>
          <cell r="AF98" t="str">
            <v/>
          </cell>
          <cell r="AG98" t="str">
            <v/>
          </cell>
          <cell r="AH98" t="e">
            <v>#VALUE!</v>
          </cell>
          <cell r="AI98" t="e">
            <v>#VALUE!</v>
          </cell>
        </row>
        <row r="99">
          <cell r="D99" t="str">
            <v>L.Larix.L.15_E</v>
          </cell>
          <cell r="E99">
            <v>288017</v>
          </cell>
          <cell r="F99">
            <v>7.2999999999999995E-2</v>
          </cell>
          <cell r="G99">
            <v>35.353000000000002</v>
          </cell>
          <cell r="H99">
            <v>-31.245999999999999</v>
          </cell>
          <cell r="I99">
            <v>0.6825</v>
          </cell>
          <cell r="J99">
            <v>-25</v>
          </cell>
          <cell r="K99">
            <v>-31.368954529066496</v>
          </cell>
          <cell r="L99">
            <v>-4.7025500000000005E-2</v>
          </cell>
          <cell r="M99">
            <v>-31.415980029066496</v>
          </cell>
          <cell r="R99">
            <v>-31.639304488124569</v>
          </cell>
          <cell r="U99">
            <v>34.674997260273976</v>
          </cell>
          <cell r="W99">
            <v>0.98060662547642452</v>
          </cell>
          <cell r="X99">
            <v>34.002532051801531</v>
          </cell>
          <cell r="Y99">
            <v>1621</v>
          </cell>
          <cell r="AA99">
            <v>3</v>
          </cell>
          <cell r="AB99" t="str">
            <v/>
          </cell>
          <cell r="AF99">
            <v>0.10777840172786178</v>
          </cell>
          <cell r="AG99">
            <v>50.93</v>
          </cell>
          <cell r="AH99">
            <v>5.4891540000000003E-2</v>
          </cell>
          <cell r="AI99">
            <v>-32.23017791545977</v>
          </cell>
        </row>
        <row r="100">
          <cell r="D100" t="str">
            <v>D.Larix.L.16_E</v>
          </cell>
          <cell r="E100">
            <v>288018</v>
          </cell>
          <cell r="F100">
            <v>0.13900000000000001</v>
          </cell>
          <cell r="G100">
            <v>86.417000000000002</v>
          </cell>
          <cell r="H100">
            <v>-28.971</v>
          </cell>
          <cell r="I100">
            <v>0.6825</v>
          </cell>
          <cell r="J100">
            <v>-25</v>
          </cell>
          <cell r="K100">
            <v>-29.002611632423353</v>
          </cell>
          <cell r="L100">
            <v>-6.3570000000000002E-2</v>
          </cell>
          <cell r="M100">
            <v>-29.066181632423351</v>
          </cell>
          <cell r="R100">
            <v>-29.289506091481424</v>
          </cell>
          <cell r="U100">
            <v>44.514080575539566</v>
          </cell>
          <cell r="W100">
            <v>0.98060662547642452</v>
          </cell>
          <cell r="X100">
            <v>43.650802339365512</v>
          </cell>
          <cell r="Y100">
            <v>1215</v>
          </cell>
          <cell r="AA100">
            <v>3</v>
          </cell>
          <cell r="AB100" t="str">
            <v/>
          </cell>
          <cell r="AF100">
            <v>0.24204250049144882</v>
          </cell>
          <cell r="AG100">
            <v>50.87</v>
          </cell>
          <cell r="AH100">
            <v>0.12312702000000002</v>
          </cell>
          <cell r="AI100">
            <v>-29.369823890508865</v>
          </cell>
        </row>
        <row r="101">
          <cell r="D101" t="str">
            <v>D.Larix.L.17_E</v>
          </cell>
          <cell r="E101">
            <v>288019</v>
          </cell>
          <cell r="F101">
            <v>6.3E-2</v>
          </cell>
          <cell r="G101">
            <v>47.176000000000002</v>
          </cell>
          <cell r="H101">
            <v>-30.789000000000001</v>
          </cell>
          <cell r="I101">
            <v>0.6825</v>
          </cell>
          <cell r="J101">
            <v>-25</v>
          </cell>
          <cell r="K101">
            <v>-30.873979459494336</v>
          </cell>
          <cell r="L101">
            <v>6.5199999999999998E-3</v>
          </cell>
          <cell r="M101">
            <v>-30.867459459494338</v>
          </cell>
          <cell r="R101">
            <v>-31.090783918552411</v>
          </cell>
          <cell r="U101">
            <v>53.615898412698414</v>
          </cell>
          <cell r="W101">
            <v>0.98060662547642452</v>
          </cell>
          <cell r="X101">
            <v>52.576105214362975</v>
          </cell>
          <cell r="Y101">
            <v>2935</v>
          </cell>
          <cell r="AA101">
            <v>3</v>
          </cell>
          <cell r="AB101" t="str">
            <v/>
          </cell>
          <cell r="AF101">
            <v>0.10218928356411801</v>
          </cell>
          <cell r="AG101">
            <v>49.83</v>
          </cell>
          <cell r="AH101">
            <v>5.0920920000000001E-2</v>
          </cell>
          <cell r="AI101">
            <v>-31.635718220580301</v>
          </cell>
        </row>
        <row r="102">
          <cell r="D102" t="str">
            <v>D.Larix.L.18_E</v>
          </cell>
          <cell r="E102">
            <v>288020</v>
          </cell>
          <cell r="F102">
            <v>8.5000000000000006E-2</v>
          </cell>
          <cell r="G102">
            <v>49.951000000000001</v>
          </cell>
          <cell r="H102">
            <v>-29.962</v>
          </cell>
          <cell r="I102">
            <v>0.6825</v>
          </cell>
          <cell r="J102">
            <v>-25</v>
          </cell>
          <cell r="K102">
            <v>-30.030736921156517</v>
          </cell>
          <cell r="L102">
            <v>-4.2339250000000002E-2</v>
          </cell>
          <cell r="M102">
            <v>-30.073076171156519</v>
          </cell>
          <cell r="R102">
            <v>-30.296400630214592</v>
          </cell>
          <cell r="U102">
            <v>42.076371764705875</v>
          </cell>
          <cell r="W102">
            <v>0.98060662547642452</v>
          </cell>
          <cell r="X102">
            <v>41.260368928479735</v>
          </cell>
          <cell r="Y102">
            <v>1736</v>
          </cell>
          <cell r="AA102">
            <v>3</v>
          </cell>
          <cell r="AB102" t="str">
            <v/>
          </cell>
          <cell r="AE102">
            <v>44062</v>
          </cell>
          <cell r="AF102">
            <v>0</v>
          </cell>
          <cell r="AG102">
            <v>50.94</v>
          </cell>
          <cell r="AH102">
            <v>0</v>
          </cell>
          <cell r="AI102">
            <v>-28.115120000000001</v>
          </cell>
        </row>
        <row r="103">
          <cell r="D103" t="str">
            <v>succC6_1_7</v>
          </cell>
          <cell r="E103">
            <v>288021</v>
          </cell>
          <cell r="F103">
            <v>0.126</v>
          </cell>
          <cell r="G103">
            <v>69.207999999999998</v>
          </cell>
          <cell r="H103">
            <v>-10.627000000000001</v>
          </cell>
          <cell r="I103">
            <v>0.6825</v>
          </cell>
          <cell r="J103">
            <v>-25</v>
          </cell>
          <cell r="K103">
            <v>-10.48384785225938</v>
          </cell>
          <cell r="L103">
            <v>-1.4833000000000001E-2</v>
          </cell>
          <cell r="M103">
            <v>-10.49868085225938</v>
          </cell>
          <cell r="R103">
            <v>-10.722005311317453</v>
          </cell>
          <cell r="U103">
            <v>39.327720634920631</v>
          </cell>
          <cell r="W103">
            <v>0.98060662547642452</v>
          </cell>
          <cell r="X103">
            <v>38.565023419489066</v>
          </cell>
          <cell r="Y103">
            <v>2411</v>
          </cell>
          <cell r="Z103" t="str">
            <v>Succ_C6</v>
          </cell>
          <cell r="AA103">
            <v>3</v>
          </cell>
          <cell r="AB103" t="str">
            <v>succC6_1_7</v>
          </cell>
          <cell r="AC103">
            <v>7</v>
          </cell>
          <cell r="AD103">
            <v>1</v>
          </cell>
          <cell r="AF103" t="str">
            <v/>
          </cell>
          <cell r="AG103" t="str">
            <v/>
          </cell>
          <cell r="AH103" t="e">
            <v>#VALUE!</v>
          </cell>
          <cell r="AI103" t="e">
            <v>#VALUE!</v>
          </cell>
        </row>
        <row r="104">
          <cell r="D104" t="str">
            <v>succC6_1.5_6</v>
          </cell>
          <cell r="E104">
            <v>288022</v>
          </cell>
          <cell r="F104">
            <v>0.124</v>
          </cell>
          <cell r="G104">
            <v>68.728999999999999</v>
          </cell>
          <cell r="H104">
            <v>-10.568</v>
          </cell>
          <cell r="I104">
            <v>0.6825</v>
          </cell>
          <cell r="J104">
            <v>-25</v>
          </cell>
          <cell r="K104">
            <v>-10.423248396317225</v>
          </cell>
          <cell r="L104">
            <v>-1.6422249999999999E-2</v>
          </cell>
          <cell r="M104">
            <v>-10.439670646317225</v>
          </cell>
          <cell r="R104">
            <v>-10.662995105375298</v>
          </cell>
          <cell r="U104">
            <v>39.685454838709674</v>
          </cell>
          <cell r="W104">
            <v>0.98060662547642452</v>
          </cell>
          <cell r="X104">
            <v>38.915819949884138</v>
          </cell>
          <cell r="Y104">
            <v>2372</v>
          </cell>
          <cell r="Z104" t="str">
            <v>Succ_C6</v>
          </cell>
          <cell r="AA104">
            <v>3</v>
          </cell>
          <cell r="AB104" t="str">
            <v>succC6_1.5_6</v>
          </cell>
          <cell r="AC104">
            <v>6</v>
          </cell>
          <cell r="AD104">
            <v>1.45</v>
          </cell>
          <cell r="AF104" t="str">
            <v/>
          </cell>
          <cell r="AG104" t="str">
            <v/>
          </cell>
          <cell r="AH104" t="e">
            <v>#VALUE!</v>
          </cell>
          <cell r="AI104" t="e">
            <v>#VALUE!</v>
          </cell>
        </row>
        <row r="105">
          <cell r="D105" t="str">
            <v>succC6_2_8</v>
          </cell>
          <cell r="E105">
            <v>288023</v>
          </cell>
          <cell r="F105">
            <v>0.17399999999999999</v>
          </cell>
          <cell r="G105">
            <v>97.954999999999998</v>
          </cell>
          <cell r="H105">
            <v>-10.461</v>
          </cell>
          <cell r="I105">
            <v>0.6825</v>
          </cell>
          <cell r="J105">
            <v>-25</v>
          </cell>
          <cell r="K105">
            <v>-10.358988974273306</v>
          </cell>
          <cell r="L105">
            <v>2.4612999999999999E-2</v>
          </cell>
          <cell r="M105">
            <v>-10.334375974273305</v>
          </cell>
          <cell r="R105">
            <v>-10.557700433331378</v>
          </cell>
          <cell r="U105">
            <v>40.307919540229882</v>
          </cell>
          <cell r="W105">
            <v>0.98060662547642452</v>
          </cell>
          <cell r="X105">
            <v>39.526212960320059</v>
          </cell>
          <cell r="Y105">
            <v>3379</v>
          </cell>
          <cell r="Z105" t="str">
            <v>Succ_C6</v>
          </cell>
          <cell r="AA105">
            <v>3</v>
          </cell>
          <cell r="AB105" t="str">
            <v>succC6_2_8</v>
          </cell>
          <cell r="AC105">
            <v>8</v>
          </cell>
          <cell r="AD105">
            <v>2.02</v>
          </cell>
          <cell r="AF105" t="str">
            <v/>
          </cell>
          <cell r="AG105" t="str">
            <v/>
          </cell>
          <cell r="AH105" t="e">
            <v>#VALUE!</v>
          </cell>
          <cell r="AI105" t="e">
            <v>#VALUE!</v>
          </cell>
        </row>
        <row r="106">
          <cell r="D106" t="str">
            <v>ali-j3</v>
          </cell>
          <cell r="E106">
            <v>288024</v>
          </cell>
          <cell r="F106">
            <v>7.6999999999999999E-2</v>
          </cell>
          <cell r="G106">
            <v>74.194000000000003</v>
          </cell>
          <cell r="H106">
            <v>-29.844999999999999</v>
          </cell>
          <cell r="I106">
            <v>0.6825</v>
          </cell>
          <cell r="J106">
            <v>-25</v>
          </cell>
          <cell r="K106">
            <v>-29.889982247675537</v>
          </cell>
          <cell r="L106">
            <v>-8.3945000000000009E-3</v>
          </cell>
          <cell r="M106">
            <v>-29.898376747675538</v>
          </cell>
          <cell r="R106">
            <v>-30.121701206733611</v>
          </cell>
          <cell r="U106">
            <v>68.990784415584415</v>
          </cell>
          <cell r="W106">
            <v>0.98060662547642452</v>
          </cell>
          <cell r="X106">
            <v>67.652820294737737</v>
          </cell>
          <cell r="Y106">
            <v>2569</v>
          </cell>
          <cell r="AA106">
            <v>3</v>
          </cell>
          <cell r="AB106" t="str">
            <v/>
          </cell>
          <cell r="AF106" t="str">
            <v/>
          </cell>
          <cell r="AG106" t="str">
            <v/>
          </cell>
          <cell r="AH106" t="e">
            <v>#VALUE!</v>
          </cell>
          <cell r="AI106" t="e">
            <v>#VALUE!</v>
          </cell>
        </row>
        <row r="107">
          <cell r="D107" t="str">
            <v>st3.2019_21</v>
          </cell>
          <cell r="E107">
            <v>288025</v>
          </cell>
          <cell r="F107">
            <v>0.123</v>
          </cell>
          <cell r="G107">
            <v>75.804000000000002</v>
          </cell>
          <cell r="H107">
            <v>-27.044</v>
          </cell>
          <cell r="I107">
            <v>0.6825</v>
          </cell>
          <cell r="J107">
            <v>-25</v>
          </cell>
          <cell r="K107">
            <v>-27.062570316087939</v>
          </cell>
          <cell r="L107">
            <v>-1.0432E-2</v>
          </cell>
          <cell r="M107">
            <v>-27.07300231608794</v>
          </cell>
          <cell r="R107">
            <v>-27.296326775146014</v>
          </cell>
          <cell r="U107">
            <v>44.126556097560979</v>
          </cell>
          <cell r="W107">
            <v>0.98060662547642452</v>
          </cell>
          <cell r="X107">
            <v>43.270793268725413</v>
          </cell>
          <cell r="Y107">
            <v>2519</v>
          </cell>
          <cell r="Z107" t="str">
            <v>Std3</v>
          </cell>
          <cell r="AA107">
            <v>3</v>
          </cell>
          <cell r="AB107" t="str">
            <v>st3.2019_21</v>
          </cell>
          <cell r="AC107">
            <v>21</v>
          </cell>
          <cell r="AF107" t="str">
            <v/>
          </cell>
          <cell r="AG107" t="str">
            <v/>
          </cell>
          <cell r="AH107" t="e">
            <v>#VALUE!</v>
          </cell>
          <cell r="AI107" t="e">
            <v>#VALUE!</v>
          </cell>
        </row>
        <row r="108">
          <cell r="D108" t="str">
            <v>caf-j3</v>
          </cell>
          <cell r="E108">
            <v>288026</v>
          </cell>
          <cell r="F108">
            <v>0.115</v>
          </cell>
          <cell r="G108">
            <v>85.113</v>
          </cell>
          <cell r="H108">
            <v>-39.954999999999998</v>
          </cell>
          <cell r="I108">
            <v>0.6825</v>
          </cell>
          <cell r="J108">
            <v>-25</v>
          </cell>
          <cell r="K108">
            <v>-40.075889814699664</v>
          </cell>
          <cell r="L108">
            <v>1.26325E-3</v>
          </cell>
          <cell r="M108">
            <v>-40.074626564699663</v>
          </cell>
          <cell r="R108">
            <v>-40.297951023757733</v>
          </cell>
          <cell r="S108">
            <v>-40.46</v>
          </cell>
          <cell r="U108">
            <v>52.992093913043469</v>
          </cell>
          <cell r="W108">
            <v>0.98060662547642452</v>
          </cell>
          <cell r="X108">
            <v>51.964398388999335</v>
          </cell>
          <cell r="Y108">
            <v>2806</v>
          </cell>
          <cell r="AA108">
            <v>3</v>
          </cell>
          <cell r="AB108" t="str">
            <v/>
          </cell>
          <cell r="AF108" t="str">
            <v/>
          </cell>
          <cell r="AG108" t="str">
            <v/>
          </cell>
          <cell r="AH108" t="e">
            <v>#VALUE!</v>
          </cell>
          <cell r="AI108" t="e">
            <v>#VALUE!</v>
          </cell>
        </row>
        <row r="109">
          <cell r="D109" t="str">
            <v>ali-j3</v>
          </cell>
          <cell r="E109">
            <v>288027</v>
          </cell>
          <cell r="F109">
            <v>7.8E-2</v>
          </cell>
          <cell r="G109">
            <v>77.683000000000007</v>
          </cell>
          <cell r="H109">
            <v>-29.849</v>
          </cell>
          <cell r="I109">
            <v>0.6825</v>
          </cell>
          <cell r="J109">
            <v>-25</v>
          </cell>
          <cell r="K109">
            <v>-29.891979493639653</v>
          </cell>
          <cell r="L109">
            <v>-7.8240000000000011E-3</v>
          </cell>
          <cell r="M109">
            <v>-29.899803493639652</v>
          </cell>
          <cell r="N109" t="str">
            <v>*</v>
          </cell>
          <cell r="O109">
            <v>-29.836675540941926</v>
          </cell>
          <cell r="P109">
            <v>-30.06</v>
          </cell>
          <cell r="Q109">
            <v>-0.22332445905807319</v>
          </cell>
          <cell r="R109">
            <v>-30.123127952697725</v>
          </cell>
          <cell r="S109">
            <v>-30.06</v>
          </cell>
          <cell r="T109">
            <v>5.9761528877189454E-2</v>
          </cell>
          <cell r="U109">
            <v>71.309010256410261</v>
          </cell>
          <cell r="V109">
            <v>72.495553941706092</v>
          </cell>
          <cell r="W109">
            <v>0.98060662547642452</v>
          </cell>
          <cell r="X109">
            <v>69.926087913602217</v>
          </cell>
          <cell r="Y109">
            <v>2583</v>
          </cell>
          <cell r="AA109">
            <v>3</v>
          </cell>
          <cell r="AB109" t="str">
            <v/>
          </cell>
          <cell r="AF109" t="str">
            <v/>
          </cell>
          <cell r="AG109" t="str">
            <v/>
          </cell>
          <cell r="AH109" t="e">
            <v>#VALUE!</v>
          </cell>
          <cell r="AI109" t="e">
            <v>#VALUE!</v>
          </cell>
        </row>
        <row r="110">
          <cell r="AB110" t="str">
            <v/>
          </cell>
          <cell r="AF110" t="str">
            <v/>
          </cell>
          <cell r="AG110" t="str">
            <v/>
          </cell>
          <cell r="AH110" t="e">
            <v>#VALUE!</v>
          </cell>
          <cell r="AI110" t="e">
            <v>#VALUE!</v>
          </cell>
        </row>
        <row r="111">
          <cell r="D111" t="str">
            <v>ali-j3</v>
          </cell>
          <cell r="E111">
            <v>289849</v>
          </cell>
          <cell r="F111">
            <v>8.5000000000000006E-2</v>
          </cell>
          <cell r="G111">
            <v>81.308999999999997</v>
          </cell>
          <cell r="H111">
            <v>-29.771000000000001</v>
          </cell>
          <cell r="I111">
            <v>0.75</v>
          </cell>
          <cell r="J111">
            <v>-25</v>
          </cell>
          <cell r="K111">
            <v>-29.815417755930437</v>
          </cell>
          <cell r="L111">
            <v>0</v>
          </cell>
          <cell r="M111">
            <v>-29.815417755930437</v>
          </cell>
          <cell r="N111" t="str">
            <v>*</v>
          </cell>
          <cell r="R111">
            <v>-30.077239969336919</v>
          </cell>
          <cell r="U111">
            <v>71.09</v>
          </cell>
          <cell r="V111">
            <v>71.254119849999995</v>
          </cell>
          <cell r="W111">
            <v>1.0022341185370771</v>
          </cell>
          <cell r="X111">
            <v>71.248823486800816</v>
          </cell>
          <cell r="Y111">
            <v>2284</v>
          </cell>
          <cell r="AA111">
            <v>4</v>
          </cell>
          <cell r="AB111" t="str">
            <v/>
          </cell>
          <cell r="AF111" t="str">
            <v/>
          </cell>
          <cell r="AG111" t="str">
            <v/>
          </cell>
          <cell r="AH111" t="e">
            <v>#VALUE!</v>
          </cell>
          <cell r="AI111" t="e">
            <v>#VALUE!</v>
          </cell>
        </row>
        <row r="112">
          <cell r="D112" t="str">
            <v>bl (blank)</v>
          </cell>
          <cell r="E112">
            <v>289850</v>
          </cell>
          <cell r="F112">
            <v>0</v>
          </cell>
          <cell r="G112">
            <v>1.6850000000000001</v>
          </cell>
          <cell r="H112">
            <v>-33.228000000000002</v>
          </cell>
          <cell r="I112">
            <v>0.75</v>
          </cell>
          <cell r="J112">
            <v>-25</v>
          </cell>
          <cell r="U112">
            <v>0</v>
          </cell>
          <cell r="W112">
            <v>1.0022341185370771</v>
          </cell>
          <cell r="X112">
            <v>0</v>
          </cell>
          <cell r="Y112">
            <v>48</v>
          </cell>
          <cell r="AA112">
            <v>4</v>
          </cell>
          <cell r="AB112" t="str">
            <v/>
          </cell>
          <cell r="AF112" t="str">
            <v/>
          </cell>
          <cell r="AG112" t="str">
            <v/>
          </cell>
          <cell r="AH112" t="e">
            <v>#VALUE!</v>
          </cell>
          <cell r="AI112" t="e">
            <v>#VALUE!</v>
          </cell>
        </row>
        <row r="113">
          <cell r="D113" t="str">
            <v>ali-j3</v>
          </cell>
          <cell r="E113">
            <v>289851</v>
          </cell>
          <cell r="F113">
            <v>7.1999999999999995E-2</v>
          </cell>
          <cell r="G113">
            <v>69.191000000000003</v>
          </cell>
          <cell r="H113">
            <v>-29.643999999999998</v>
          </cell>
          <cell r="I113">
            <v>0.75</v>
          </cell>
          <cell r="J113">
            <v>-25</v>
          </cell>
          <cell r="K113">
            <v>-29.694890548063295</v>
          </cell>
          <cell r="L113">
            <v>-1.4670000000000001E-2</v>
          </cell>
          <cell r="M113">
            <v>-29.709560548063294</v>
          </cell>
          <cell r="N113" t="str">
            <v>*</v>
          </cell>
          <cell r="R113">
            <v>-29.971382761469776</v>
          </cell>
          <cell r="U113">
            <v>71.418239700000001</v>
          </cell>
          <cell r="W113">
            <v>1.0022341185370771</v>
          </cell>
          <cell r="X113">
            <v>71.577796513199189</v>
          </cell>
          <cell r="Y113">
            <v>1924</v>
          </cell>
          <cell r="AA113">
            <v>4</v>
          </cell>
          <cell r="AB113" t="str">
            <v/>
          </cell>
          <cell r="AF113" t="str">
            <v/>
          </cell>
          <cell r="AG113" t="str">
            <v/>
          </cell>
          <cell r="AH113" t="e">
            <v>#VALUE!</v>
          </cell>
          <cell r="AI113" t="e">
            <v>#VALUE!</v>
          </cell>
        </row>
        <row r="114">
          <cell r="D114" t="str">
            <v>ali-j3 [Ref] (71,09%C)</v>
          </cell>
          <cell r="E114">
            <v>289852</v>
          </cell>
          <cell r="F114">
            <v>8.3000000000000004E-2</v>
          </cell>
          <cell r="G114">
            <v>79.757000000000005</v>
          </cell>
          <cell r="H114">
            <v>-29.666</v>
          </cell>
          <cell r="I114">
            <v>0.75</v>
          </cell>
          <cell r="J114">
            <v>-25</v>
          </cell>
          <cell r="K114">
            <v>-29.71029354361006</v>
          </cell>
          <cell r="L114">
            <v>-3.2599999999999999E-3</v>
          </cell>
          <cell r="M114">
            <v>-29.713553543610061</v>
          </cell>
          <cell r="N114" t="str">
            <v>*</v>
          </cell>
          <cell r="R114">
            <v>-29.975375757016543</v>
          </cell>
          <cell r="U114">
            <v>71.413309999999996</v>
          </cell>
          <cell r="V114" t="str">
            <v>ref.</v>
          </cell>
          <cell r="W114">
            <v>1.0022341185370771</v>
          </cell>
          <cell r="Y114">
            <v>2204</v>
          </cell>
          <cell r="AA114">
            <v>4</v>
          </cell>
          <cell r="AB114" t="str">
            <v/>
          </cell>
          <cell r="AF114" t="str">
            <v/>
          </cell>
          <cell r="AG114" t="str">
            <v/>
          </cell>
          <cell r="AH114" t="e">
            <v>#VALUE!</v>
          </cell>
          <cell r="AI114" t="e">
            <v>#VALUE!</v>
          </cell>
        </row>
        <row r="115">
          <cell r="D115" t="str">
            <v>H.Mugo.R.1.0.5_E</v>
          </cell>
          <cell r="E115">
            <v>289853</v>
          </cell>
          <cell r="F115">
            <v>8.6999999999999994E-2</v>
          </cell>
          <cell r="G115">
            <v>52.593000000000004</v>
          </cell>
          <cell r="H115">
            <v>-26.088999999999999</v>
          </cell>
          <cell r="I115">
            <v>0.75</v>
          </cell>
          <cell r="J115">
            <v>-25</v>
          </cell>
          <cell r="K115">
            <v>-26.10475429662635</v>
          </cell>
          <cell r="L115">
            <v>-3.4026250000000001E-2</v>
          </cell>
          <cell r="M115">
            <v>-26.13878054662635</v>
          </cell>
          <cell r="R115">
            <v>-26.400602760032832</v>
          </cell>
          <cell r="U115">
            <v>44.9280641</v>
          </cell>
          <cell r="W115">
            <v>1.0426034290479198</v>
          </cell>
          <cell r="X115">
            <v>46.842153691144745</v>
          </cell>
          <cell r="Y115">
            <v>1449</v>
          </cell>
          <cell r="AA115">
            <v>4</v>
          </cell>
          <cell r="AB115" t="str">
            <v/>
          </cell>
          <cell r="AF115" t="str">
            <v/>
          </cell>
          <cell r="AG115" t="str">
            <v/>
          </cell>
          <cell r="AH115" t="e">
            <v>#VALUE!</v>
          </cell>
          <cell r="AI115" t="e">
            <v>#VALUE!</v>
          </cell>
        </row>
        <row r="116">
          <cell r="D116" t="str">
            <v>H.Mugo.R.2.0.5_E</v>
          </cell>
          <cell r="E116">
            <v>289854</v>
          </cell>
          <cell r="F116">
            <v>7.8E-2</v>
          </cell>
          <cell r="G116">
            <v>48.146999999999998</v>
          </cell>
          <cell r="H116">
            <v>-25.949000000000002</v>
          </cell>
          <cell r="I116">
            <v>0.75</v>
          </cell>
          <cell r="J116">
            <v>-25</v>
          </cell>
          <cell r="K116">
            <v>-25.964016773213494</v>
          </cell>
          <cell r="L116">
            <v>-3.9242249999999999E-2</v>
          </cell>
          <cell r="M116">
            <v>-26.003259023213495</v>
          </cell>
          <cell r="R116">
            <v>-26.265081236619977</v>
          </cell>
          <cell r="U116">
            <v>45.8759023</v>
          </cell>
          <cell r="W116">
            <v>1.0426034290479198</v>
          </cell>
          <cell r="X116">
            <v>47.830373048647353</v>
          </cell>
          <cell r="Y116">
            <v>1321</v>
          </cell>
          <cell r="AA116">
            <v>4</v>
          </cell>
          <cell r="AB116" t="str">
            <v/>
          </cell>
          <cell r="AF116">
            <v>0.15219698467622342</v>
          </cell>
          <cell r="AG116">
            <v>40.46</v>
          </cell>
          <cell r="AH116">
            <v>6.1578899999999992E-2</v>
          </cell>
          <cell r="AI116">
            <v>-25.993528801902901</v>
          </cell>
        </row>
        <row r="117">
          <cell r="D117" t="str">
            <v>H.Mugo.R.3.0.5_E</v>
          </cell>
          <cell r="E117">
            <v>289855</v>
          </cell>
          <cell r="F117">
            <v>4.2999999999999997E-2</v>
          </cell>
          <cell r="G117">
            <v>24.594000000000001</v>
          </cell>
          <cell r="H117">
            <v>-26.11</v>
          </cell>
          <cell r="I117">
            <v>0.75</v>
          </cell>
          <cell r="J117">
            <v>-25</v>
          </cell>
          <cell r="K117">
            <v>-26.144914443885256</v>
          </cell>
          <cell r="L117">
            <v>-6.589275E-2</v>
          </cell>
          <cell r="M117">
            <v>-26.210807193885255</v>
          </cell>
          <cell r="R117">
            <v>-26.472629407291738</v>
          </cell>
          <cell r="U117">
            <v>42.508127600000002</v>
          </cell>
          <cell r="W117">
            <v>1.0426034290479198</v>
          </cell>
          <cell r="X117">
            <v>44.319119598166523</v>
          </cell>
          <cell r="Y117">
            <v>667</v>
          </cell>
          <cell r="AA117">
            <v>4</v>
          </cell>
          <cell r="AB117" t="str">
            <v/>
          </cell>
          <cell r="AF117">
            <v>0.77380516962843293</v>
          </cell>
          <cell r="AG117">
            <v>18.57</v>
          </cell>
          <cell r="AH117">
            <v>0.14369562</v>
          </cell>
          <cell r="AI117">
            <v>-26.377309686274174</v>
          </cell>
        </row>
        <row r="118">
          <cell r="D118" t="str">
            <v>H.Mugo.R.4.0.5_E</v>
          </cell>
          <cell r="E118">
            <v>289856</v>
          </cell>
          <cell r="F118">
            <v>8.1000000000000003E-2</v>
          </cell>
          <cell r="G118">
            <v>54.268999999999998</v>
          </cell>
          <cell r="H118">
            <v>-27.757000000000001</v>
          </cell>
          <cell r="I118">
            <v>0.75</v>
          </cell>
          <cell r="J118">
            <v>-25</v>
          </cell>
          <cell r="K118">
            <v>-27.795635811580933</v>
          </cell>
          <cell r="L118">
            <v>-3.2885249999999998E-2</v>
          </cell>
          <cell r="M118">
            <v>-27.828521061580933</v>
          </cell>
          <cell r="R118">
            <v>-28.090343274987415</v>
          </cell>
          <cell r="U118">
            <v>49.792986900000002</v>
          </cell>
          <cell r="W118">
            <v>1.0426034290479198</v>
          </cell>
          <cell r="X118">
            <v>51.914338884478155</v>
          </cell>
          <cell r="Y118">
            <v>1477</v>
          </cell>
          <cell r="AA118">
            <v>4</v>
          </cell>
          <cell r="AB118" t="str">
            <v/>
          </cell>
          <cell r="AF118">
            <v>0.11775580702799286</v>
          </cell>
          <cell r="AG118">
            <v>50.37</v>
          </cell>
          <cell r="AH118">
            <v>5.9313599999999994E-2</v>
          </cell>
          <cell r="AI118">
            <v>-28.086546316302037</v>
          </cell>
        </row>
        <row r="119">
          <cell r="D119" t="str">
            <v>H.Mugo.R.5.0.5_E</v>
          </cell>
          <cell r="E119">
            <v>289857</v>
          </cell>
          <cell r="F119">
            <v>0.122</v>
          </cell>
          <cell r="G119">
            <v>70.260000000000005</v>
          </cell>
          <cell r="H119">
            <v>-26.34</v>
          </cell>
          <cell r="I119">
            <v>0.75</v>
          </cell>
          <cell r="J119">
            <v>-25</v>
          </cell>
          <cell r="K119">
            <v>-26.354458351316357</v>
          </cell>
          <cell r="L119">
            <v>-1.5933249999999999E-2</v>
          </cell>
          <cell r="M119">
            <v>-26.370391601316356</v>
          </cell>
          <cell r="R119">
            <v>-26.632213814722839</v>
          </cell>
          <cell r="U119">
            <v>42.801033699999998</v>
          </cell>
          <cell r="W119">
            <v>1.0426034290479198</v>
          </cell>
          <cell r="X119">
            <v>44.624504502415576</v>
          </cell>
          <cell r="Y119">
            <v>1893</v>
          </cell>
          <cell r="AA119">
            <v>4</v>
          </cell>
          <cell r="AB119" t="str">
            <v/>
          </cell>
          <cell r="AF119">
            <v>0.11733383908963867</v>
          </cell>
          <cell r="AG119">
            <v>50.09</v>
          </cell>
          <cell r="AH119">
            <v>5.8772520000000016E-2</v>
          </cell>
          <cell r="AI119">
            <v>-26.402546721554597</v>
          </cell>
        </row>
        <row r="120">
          <cell r="D120" t="str">
            <v>M.Mugo.R.6.0.5_E</v>
          </cell>
          <cell r="E120">
            <v>289858</v>
          </cell>
          <cell r="F120">
            <v>9.8000000000000004E-2</v>
          </cell>
          <cell r="G120">
            <v>57.533999999999999</v>
          </cell>
          <cell r="H120">
            <v>-27.670999999999999</v>
          </cell>
          <cell r="I120">
            <v>0.75</v>
          </cell>
          <cell r="J120">
            <v>-25</v>
          </cell>
          <cell r="K120">
            <v>-27.70627842349958</v>
          </cell>
          <cell r="L120">
            <v>-2.7058000000000002E-2</v>
          </cell>
          <cell r="M120">
            <v>-27.73333642349958</v>
          </cell>
          <cell r="R120">
            <v>-27.995158636906062</v>
          </cell>
          <cell r="U120">
            <v>43.631183900000003</v>
          </cell>
          <cell r="W120">
            <v>1.0426034290479198</v>
          </cell>
          <cell r="X120">
            <v>45.490021947560393</v>
          </cell>
          <cell r="Y120">
            <v>1620</v>
          </cell>
          <cell r="AA120">
            <v>4</v>
          </cell>
          <cell r="AB120" t="str">
            <v/>
          </cell>
          <cell r="AF120">
            <v>0.18988743856890114</v>
          </cell>
          <cell r="AG120">
            <v>50.87</v>
          </cell>
          <cell r="AH120">
            <v>9.6595740000000013E-2</v>
          </cell>
          <cell r="AI120">
            <v>-27.984500695832622</v>
          </cell>
        </row>
        <row r="121">
          <cell r="D121" t="str">
            <v>M.Mugo.R.7.0.5_E</v>
          </cell>
          <cell r="E121">
            <v>289859</v>
          </cell>
          <cell r="F121">
            <v>7.6999999999999999E-2</v>
          </cell>
          <cell r="G121">
            <v>51.564</v>
          </cell>
          <cell r="H121">
            <v>-26.53</v>
          </cell>
          <cell r="I121">
            <v>0.75</v>
          </cell>
          <cell r="J121">
            <v>-25</v>
          </cell>
          <cell r="K121">
            <v>-26.55258235919235</v>
          </cell>
          <cell r="L121">
            <v>-2.9299250000000002E-2</v>
          </cell>
          <cell r="M121">
            <v>-26.581881609192351</v>
          </cell>
          <cell r="R121">
            <v>-26.843703822598833</v>
          </cell>
          <cell r="U121">
            <v>49.768866899999999</v>
          </cell>
          <cell r="W121">
            <v>1.0426034290479198</v>
          </cell>
          <cell r="X121">
            <v>51.889191289769514</v>
          </cell>
          <cell r="Y121">
            <v>1565</v>
          </cell>
          <cell r="AA121">
            <v>4</v>
          </cell>
          <cell r="AB121" t="str">
            <v/>
          </cell>
          <cell r="AF121">
            <v>0.11108218196297033</v>
          </cell>
          <cell r="AG121">
            <v>50.23</v>
          </cell>
          <cell r="AH121">
            <v>5.5796579999999991E-2</v>
          </cell>
          <cell r="AI121">
            <v>-26.63456150676307</v>
          </cell>
        </row>
        <row r="122">
          <cell r="D122" t="str">
            <v>ali-j3</v>
          </cell>
          <cell r="E122">
            <v>289860</v>
          </cell>
          <cell r="F122">
            <v>7.5999999999999998E-2</v>
          </cell>
          <cell r="G122">
            <v>66.957999999999998</v>
          </cell>
          <cell r="H122">
            <v>-29.757000000000001</v>
          </cell>
          <cell r="I122">
            <v>0.75</v>
          </cell>
          <cell r="J122">
            <v>-25</v>
          </cell>
          <cell r="K122">
            <v>-29.810886992508458</v>
          </cell>
          <cell r="L122">
            <v>-1.2062E-2</v>
          </cell>
          <cell r="M122">
            <v>-29.822948992508458</v>
          </cell>
          <cell r="N122" t="str">
            <v>*</v>
          </cell>
          <cell r="R122">
            <v>-30.08477120591494</v>
          </cell>
          <cell r="U122">
            <v>65.475749500000006</v>
          </cell>
          <cell r="V122" t="str">
            <v>*</v>
          </cell>
          <cell r="W122">
            <v>1.0426034290479198</v>
          </cell>
          <cell r="X122">
            <v>68.265240948182623</v>
          </cell>
          <cell r="Y122">
            <v>1988</v>
          </cell>
          <cell r="AA122">
            <v>4</v>
          </cell>
          <cell r="AB122" t="str">
            <v/>
          </cell>
          <cell r="AF122" t="str">
            <v/>
          </cell>
          <cell r="AG122" t="str">
            <v/>
          </cell>
          <cell r="AH122" t="e">
            <v>#VALUE!</v>
          </cell>
          <cell r="AI122" t="e">
            <v>#VALUE!</v>
          </cell>
        </row>
        <row r="123">
          <cell r="D123" t="str">
            <v>bl</v>
          </cell>
          <cell r="E123">
            <v>289861</v>
          </cell>
          <cell r="F123">
            <v>0</v>
          </cell>
          <cell r="G123">
            <v>0.90100000000000002</v>
          </cell>
          <cell r="H123">
            <v>-27.260999999999999</v>
          </cell>
          <cell r="I123">
            <v>0.75</v>
          </cell>
          <cell r="J123">
            <v>-25</v>
          </cell>
          <cell r="U123">
            <v>0</v>
          </cell>
          <cell r="Y123">
            <v>27</v>
          </cell>
          <cell r="AA123">
            <v>4</v>
          </cell>
          <cell r="AB123" t="str">
            <v/>
          </cell>
          <cell r="AF123" t="str">
            <v/>
          </cell>
          <cell r="AG123" t="str">
            <v/>
          </cell>
          <cell r="AH123" t="e">
            <v>#VALUE!</v>
          </cell>
          <cell r="AI123" t="e">
            <v>#VALUE!</v>
          </cell>
        </row>
        <row r="124">
          <cell r="D124" t="str">
            <v>bl</v>
          </cell>
          <cell r="E124">
            <v>289862</v>
          </cell>
          <cell r="F124">
            <v>0</v>
          </cell>
          <cell r="G124">
            <v>0.59899999999999998</v>
          </cell>
          <cell r="H124">
            <v>-32.517000000000003</v>
          </cell>
          <cell r="I124">
            <v>0.75</v>
          </cell>
          <cell r="J124">
            <v>-25</v>
          </cell>
          <cell r="U124">
            <v>0</v>
          </cell>
          <cell r="Y124">
            <v>18</v>
          </cell>
          <cell r="AA124">
            <v>4</v>
          </cell>
          <cell r="AB124" t="str">
            <v/>
          </cell>
          <cell r="AF124" t="str">
            <v/>
          </cell>
          <cell r="AG124" t="str">
            <v/>
          </cell>
          <cell r="AH124" t="e">
            <v>#VALUE!</v>
          </cell>
          <cell r="AI124" t="e">
            <v>#VALUE!</v>
          </cell>
        </row>
        <row r="125">
          <cell r="D125" t="str">
            <v>ali-j3</v>
          </cell>
          <cell r="E125">
            <v>289863</v>
          </cell>
          <cell r="F125">
            <v>8.2000000000000003E-2</v>
          </cell>
          <cell r="G125">
            <v>75.959999999999994</v>
          </cell>
          <cell r="H125">
            <v>-29.744</v>
          </cell>
          <cell r="I125">
            <v>0.75</v>
          </cell>
          <cell r="J125">
            <v>-25</v>
          </cell>
          <cell r="K125">
            <v>-29.791307538891104</v>
          </cell>
          <cell r="L125">
            <v>-2.89325E-3</v>
          </cell>
          <cell r="M125">
            <v>-29.794200788891104</v>
          </cell>
          <cell r="N125" t="str">
            <v>*</v>
          </cell>
          <cell r="R125">
            <v>-30.056023002297586</v>
          </cell>
          <cell r="U125">
            <v>68.843085099999996</v>
          </cell>
          <cell r="V125" t="str">
            <v>*</v>
          </cell>
          <cell r="W125">
            <v>1.0426034290479198</v>
          </cell>
          <cell r="X125">
            <v>71.776036591497757</v>
          </cell>
          <cell r="Y125">
            <v>2213</v>
          </cell>
          <cell r="AA125">
            <v>4</v>
          </cell>
          <cell r="AB125" t="str">
            <v/>
          </cell>
          <cell r="AF125" t="str">
            <v/>
          </cell>
          <cell r="AG125" t="str">
            <v/>
          </cell>
          <cell r="AH125" t="e">
            <v>#VALUE!</v>
          </cell>
          <cell r="AI125" t="e">
            <v>#VALUE!</v>
          </cell>
        </row>
        <row r="126">
          <cell r="D126" t="str">
            <v>ali-j3</v>
          </cell>
          <cell r="E126">
            <v>289864</v>
          </cell>
          <cell r="F126">
            <v>7.3999999999999996E-2</v>
          </cell>
          <cell r="G126">
            <v>68.826999999999998</v>
          </cell>
          <cell r="H126">
            <v>-29.741</v>
          </cell>
          <cell r="I126">
            <v>0.75</v>
          </cell>
          <cell r="J126">
            <v>-25</v>
          </cell>
          <cell r="K126">
            <v>-29.793231296913788</v>
          </cell>
          <cell r="L126">
            <v>-1.1369250000000001E-2</v>
          </cell>
          <cell r="M126">
            <v>-29.80460054691379</v>
          </cell>
          <cell r="N126" t="str">
            <v>*</v>
          </cell>
          <cell r="R126">
            <v>-30.066422760320272</v>
          </cell>
          <cell r="U126">
            <v>69.122484</v>
          </cell>
          <cell r="V126" t="str">
            <v>*</v>
          </cell>
          <cell r="W126">
            <v>1.0426034290479198</v>
          </cell>
          <cell r="X126">
            <v>72.067338842709972</v>
          </cell>
          <cell r="Y126">
            <v>2005</v>
          </cell>
          <cell r="AA126">
            <v>4</v>
          </cell>
          <cell r="AB126" t="str">
            <v/>
          </cell>
          <cell r="AF126" t="str">
            <v/>
          </cell>
          <cell r="AG126" t="str">
            <v/>
          </cell>
          <cell r="AH126" t="e">
            <v>#VALUE!</v>
          </cell>
          <cell r="AI126" t="e">
            <v>#VALUE!</v>
          </cell>
        </row>
        <row r="127">
          <cell r="D127" t="str">
            <v>M.Mugo.R.8.0.5_E</v>
          </cell>
          <cell r="E127">
            <v>289865</v>
          </cell>
          <cell r="F127">
            <v>9.1999999999999998E-2</v>
          </cell>
          <cell r="G127">
            <v>48.165999999999997</v>
          </cell>
          <cell r="H127">
            <v>-28.318999999999999</v>
          </cell>
          <cell r="I127">
            <v>0.75</v>
          </cell>
          <cell r="J127">
            <v>-25</v>
          </cell>
          <cell r="K127">
            <v>-28.371498101906528</v>
          </cell>
          <cell r="L127">
            <v>-3.6512000000000003E-2</v>
          </cell>
          <cell r="M127">
            <v>-28.408010101906527</v>
          </cell>
          <cell r="R127">
            <v>-28.669832315313009</v>
          </cell>
          <cell r="U127">
            <v>38.908735200000002</v>
          </cell>
          <cell r="W127">
            <v>1.0426034290479198</v>
          </cell>
          <cell r="X127">
            <v>40.566380739437506</v>
          </cell>
          <cell r="Y127">
            <v>1388</v>
          </cell>
          <cell r="AA127">
            <v>4</v>
          </cell>
          <cell r="AB127" t="str">
            <v/>
          </cell>
          <cell r="AF127">
            <v>0.20125993129925238</v>
          </cell>
          <cell r="AG127">
            <v>49.49</v>
          </cell>
          <cell r="AH127">
            <v>9.9603540000000004E-2</v>
          </cell>
          <cell r="AI127">
            <v>-28.717499479745214</v>
          </cell>
        </row>
        <row r="128">
          <cell r="D128" t="str">
            <v>M.Mugo.R.9.0.5_E</v>
          </cell>
          <cell r="E128">
            <v>289866</v>
          </cell>
          <cell r="F128">
            <v>9.1999999999999998E-2</v>
          </cell>
          <cell r="G128">
            <v>55.430999999999997</v>
          </cell>
          <cell r="H128">
            <v>-27.776</v>
          </cell>
          <cell r="I128">
            <v>0.75</v>
          </cell>
          <cell r="J128">
            <v>-25</v>
          </cell>
          <cell r="K128">
            <v>-27.814075382674051</v>
          </cell>
          <cell r="L128">
            <v>-2.8362000000000002E-2</v>
          </cell>
          <cell r="M128">
            <v>-27.842437382674053</v>
          </cell>
          <cell r="R128">
            <v>-28.104259596080535</v>
          </cell>
          <cell r="U128">
            <v>44.778039499999998</v>
          </cell>
          <cell r="W128">
            <v>1.0426034290479198</v>
          </cell>
          <cell r="X128">
            <v>46.685737528743196</v>
          </cell>
          <cell r="Y128">
            <v>1588</v>
          </cell>
          <cell r="AA128">
            <v>4</v>
          </cell>
          <cell r="AB128" t="str">
            <v/>
          </cell>
          <cell r="AF128">
            <v>0.22389100860046909</v>
          </cell>
          <cell r="AG128">
            <v>51.16</v>
          </cell>
          <cell r="AH128">
            <v>0.11454263999999999</v>
          </cell>
          <cell r="AI128">
            <v>-28.103457059585295</v>
          </cell>
        </row>
        <row r="129">
          <cell r="D129" t="str">
            <v>M.Mugo.R.10.0.5_E</v>
          </cell>
          <cell r="E129">
            <v>289867</v>
          </cell>
          <cell r="F129">
            <v>9.5000000000000001E-2</v>
          </cell>
          <cell r="G129">
            <v>44.222000000000001</v>
          </cell>
          <cell r="H129">
            <v>-25.978999999999999</v>
          </cell>
          <cell r="I129">
            <v>0.75</v>
          </cell>
          <cell r="J129">
            <v>-25</v>
          </cell>
          <cell r="K129">
            <v>-25.995890182186233</v>
          </cell>
          <cell r="L129">
            <v>-4.14835E-2</v>
          </cell>
          <cell r="M129">
            <v>-26.037373682186232</v>
          </cell>
          <cell r="R129">
            <v>-26.299195895592714</v>
          </cell>
          <cell r="U129">
            <v>34.595669200000003</v>
          </cell>
          <cell r="W129">
            <v>1.0426034290479198</v>
          </cell>
          <cell r="X129">
            <v>36.069563338127509</v>
          </cell>
          <cell r="Y129">
            <v>1266</v>
          </cell>
          <cell r="AA129">
            <v>4</v>
          </cell>
          <cell r="AB129" t="str">
            <v/>
          </cell>
          <cell r="AF129">
            <v>0.15544377990430625</v>
          </cell>
          <cell r="AG129">
            <v>50.16</v>
          </cell>
          <cell r="AH129">
            <v>7.7970600000000015E-2</v>
          </cell>
          <cell r="AI129">
            <v>-26.094987861462439</v>
          </cell>
        </row>
        <row r="130">
          <cell r="D130" t="str">
            <v>L.Mugo.R.11.0.5_E</v>
          </cell>
          <cell r="E130">
            <v>289868</v>
          </cell>
          <cell r="F130">
            <v>7.5999999999999998E-2</v>
          </cell>
          <cell r="G130">
            <v>43.523000000000003</v>
          </cell>
          <cell r="H130">
            <v>-28.196000000000002</v>
          </cell>
          <cell r="I130">
            <v>0.75</v>
          </cell>
          <cell r="J130">
            <v>-25</v>
          </cell>
          <cell r="K130">
            <v>-28.252040025249574</v>
          </cell>
          <cell r="L130">
            <v>-4.2013250000000002E-2</v>
          </cell>
          <cell r="M130">
            <v>-28.294053275249574</v>
          </cell>
          <cell r="R130">
            <v>-28.555875488656056</v>
          </cell>
          <cell r="U130">
            <v>42.559675800000001</v>
          </cell>
          <cell r="W130">
            <v>1.0426034290479198</v>
          </cell>
          <cell r="X130">
            <v>44.372863928247767</v>
          </cell>
          <cell r="Y130">
            <v>1253</v>
          </cell>
          <cell r="AA130">
            <v>4</v>
          </cell>
          <cell r="AB130" t="str">
            <v/>
          </cell>
          <cell r="AF130">
            <v>0.18690708980418635</v>
          </cell>
          <cell r="AG130">
            <v>29.62</v>
          </cell>
          <cell r="AH130">
            <v>5.5361880000000002E-2</v>
          </cell>
          <cell r="AI130">
            <v>-28.6290415982036</v>
          </cell>
        </row>
        <row r="131">
          <cell r="D131" t="str">
            <v>L.Mugo.R.12.0.5_E</v>
          </cell>
          <cell r="E131">
            <v>289869</v>
          </cell>
          <cell r="F131">
            <v>9.7000000000000003E-2</v>
          </cell>
          <cell r="G131">
            <v>65.584000000000003</v>
          </cell>
          <cell r="H131">
            <v>-27.966999999999999</v>
          </cell>
          <cell r="I131">
            <v>0.75</v>
          </cell>
          <cell r="J131">
            <v>-25</v>
          </cell>
          <cell r="K131">
            <v>-28.001322269179752</v>
          </cell>
          <cell r="L131">
            <v>-1.57295E-2</v>
          </cell>
          <cell r="M131">
            <v>-28.017051769179751</v>
          </cell>
          <cell r="R131">
            <v>-28.278873982586234</v>
          </cell>
          <cell r="U131">
            <v>50.248804100000001</v>
          </cell>
          <cell r="W131">
            <v>1.0426034290479198</v>
          </cell>
          <cell r="X131">
            <v>52.389575460217173</v>
          </cell>
          <cell r="Y131">
            <v>1898</v>
          </cell>
          <cell r="AA131">
            <v>4</v>
          </cell>
          <cell r="AB131" t="str">
            <v/>
          </cell>
          <cell r="AF131">
            <v>0.22179972216709665</v>
          </cell>
          <cell r="AG131">
            <v>50.39</v>
          </cell>
          <cell r="AH131">
            <v>0.11176488000000001</v>
          </cell>
          <cell r="AI131">
            <v>-28.291298252093213</v>
          </cell>
        </row>
        <row r="132">
          <cell r="D132" t="str">
            <v>L.Mugo.R.13.0.5_E</v>
          </cell>
          <cell r="E132">
            <v>289870</v>
          </cell>
          <cell r="F132">
            <v>9.0999999999999998E-2</v>
          </cell>
          <cell r="G132">
            <v>48.969000000000001</v>
          </cell>
          <cell r="H132">
            <v>-26.965</v>
          </cell>
          <cell r="I132">
            <v>0.75</v>
          </cell>
          <cell r="J132">
            <v>-25</v>
          </cell>
          <cell r="K132">
            <v>-26.995563678218129</v>
          </cell>
          <cell r="L132">
            <v>-3.5371E-2</v>
          </cell>
          <cell r="M132">
            <v>-27.030934678218131</v>
          </cell>
          <cell r="R132">
            <v>-27.292756891624613</v>
          </cell>
          <cell r="U132">
            <v>39.993292599999997</v>
          </cell>
          <cell r="W132">
            <v>1.0426034290479198</v>
          </cell>
          <cell r="X132">
            <v>41.69714400367679</v>
          </cell>
          <cell r="Y132">
            <v>1416</v>
          </cell>
          <cell r="AA132">
            <v>4</v>
          </cell>
          <cell r="AB132" t="str">
            <v/>
          </cell>
          <cell r="AF132">
            <v>0.21102692689381408</v>
          </cell>
          <cell r="AG132">
            <v>30.23</v>
          </cell>
          <cell r="AH132">
            <v>6.3793439999999993E-2</v>
          </cell>
          <cell r="AI132">
            <v>-27.176829757064503</v>
          </cell>
        </row>
        <row r="133">
          <cell r="D133" t="str">
            <v>L.Mugo.R.14.0.5_E</v>
          </cell>
          <cell r="E133">
            <v>289871</v>
          </cell>
          <cell r="F133">
            <v>8.4000000000000005E-2</v>
          </cell>
          <cell r="G133">
            <v>57.194000000000003</v>
          </cell>
          <cell r="H133">
            <v>-27.890999999999998</v>
          </cell>
          <cell r="I133">
            <v>0.75</v>
          </cell>
          <cell r="J133">
            <v>-25</v>
          </cell>
          <cell r="K133">
            <v>-27.929414180426615</v>
          </cell>
          <cell r="L133">
            <v>-2.5590999999999999E-2</v>
          </cell>
          <cell r="M133">
            <v>-27.955005180426614</v>
          </cell>
          <cell r="R133">
            <v>-28.216827393833096</v>
          </cell>
          <cell r="U133">
            <v>50.602135500000003</v>
          </cell>
          <cell r="W133">
            <v>1.0426034290479198</v>
          </cell>
          <cell r="X133">
            <v>52.757959989447478</v>
          </cell>
          <cell r="Y133">
            <v>1656</v>
          </cell>
          <cell r="AA133">
            <v>4</v>
          </cell>
          <cell r="AB133" t="str">
            <v/>
          </cell>
          <cell r="AF133">
            <v>0.13260360144057623</v>
          </cell>
          <cell r="AG133">
            <v>49.98</v>
          </cell>
          <cell r="AH133">
            <v>6.6275279999999992E-2</v>
          </cell>
          <cell r="AI133">
            <v>-28.230555539851355</v>
          </cell>
        </row>
        <row r="134">
          <cell r="D134" t="str">
            <v>caf-j3 (28.84%N)</v>
          </cell>
          <cell r="E134">
            <v>289872</v>
          </cell>
          <cell r="F134">
            <v>0.11799999999999999</v>
          </cell>
          <cell r="G134">
            <v>77.742999999999995</v>
          </cell>
          <cell r="H134">
            <v>-39.975999999999999</v>
          </cell>
          <cell r="I134">
            <v>0.75</v>
          </cell>
          <cell r="J134">
            <v>-25</v>
          </cell>
          <cell r="K134">
            <v>-40.121883391996676</v>
          </cell>
          <cell r="L134">
            <v>-1.58925E-3</v>
          </cell>
          <cell r="M134">
            <v>-40.123472641996678</v>
          </cell>
          <cell r="R134">
            <v>-40.38529485540316</v>
          </cell>
          <cell r="S134">
            <v>-40.46</v>
          </cell>
          <cell r="U134">
            <v>48.957729700000002</v>
          </cell>
          <cell r="W134">
            <v>1.0426034290479198</v>
          </cell>
          <cell r="X134">
            <v>51.043496863621186</v>
          </cell>
          <cell r="Y134">
            <v>2245</v>
          </cell>
          <cell r="AA134">
            <v>4</v>
          </cell>
          <cell r="AB134" t="str">
            <v/>
          </cell>
          <cell r="AF134" t="str">
            <v/>
          </cell>
          <cell r="AG134" t="str">
            <v/>
          </cell>
          <cell r="AH134" t="e">
            <v>#VALUE!</v>
          </cell>
          <cell r="AI134" t="e">
            <v>#VALUE!</v>
          </cell>
        </row>
        <row r="135">
          <cell r="D135" t="str">
            <v>L.Mugo.R.15.0.5_E</v>
          </cell>
          <cell r="E135">
            <v>289873</v>
          </cell>
          <cell r="F135">
            <v>1.0999999999999999E-2</v>
          </cell>
          <cell r="G135">
            <v>6.2270000000000003</v>
          </cell>
          <cell r="H135">
            <v>-25.44</v>
          </cell>
          <cell r="I135">
            <v>0.75</v>
          </cell>
          <cell r="J135">
            <v>-25</v>
          </cell>
          <cell r="K135">
            <v>-25.500251962753332</v>
          </cell>
          <cell r="L135">
            <v>-8.5778750000000001E-2</v>
          </cell>
          <cell r="M135">
            <v>-25.586030712753331</v>
          </cell>
          <cell r="R135">
            <v>-25.847852926159813</v>
          </cell>
          <cell r="U135">
            <v>42.071607100000001</v>
          </cell>
          <cell r="W135">
            <v>1.0426034290479198</v>
          </cell>
          <cell r="X135">
            <v>43.864001828016811</v>
          </cell>
          <cell r="Y135">
            <v>179</v>
          </cell>
          <cell r="AA135">
            <v>4</v>
          </cell>
          <cell r="AB135" t="str">
            <v/>
          </cell>
          <cell r="AF135">
            <v>0.12352016376663254</v>
          </cell>
          <cell r="AG135">
            <v>9.77</v>
          </cell>
          <cell r="AH135">
            <v>1.2067919999999999E-2</v>
          </cell>
          <cell r="AI135">
            <v>-21.578990794375475</v>
          </cell>
        </row>
        <row r="136">
          <cell r="D136" t="str">
            <v>D.Mugo.R.16.0.5_E</v>
          </cell>
          <cell r="E136">
            <v>289874</v>
          </cell>
          <cell r="F136">
            <v>6.5000000000000002E-2</v>
          </cell>
          <cell r="G136">
            <v>35.043999999999997</v>
          </cell>
          <cell r="H136">
            <v>-26.745000000000001</v>
          </cell>
          <cell r="I136">
            <v>0.75</v>
          </cell>
          <cell r="J136">
            <v>-25</v>
          </cell>
          <cell r="K136">
            <v>-26.783162652359014</v>
          </cell>
          <cell r="L136">
            <v>-5.1956250000000002E-2</v>
          </cell>
          <cell r="M136">
            <v>-26.835118902359014</v>
          </cell>
          <cell r="R136">
            <v>-27.096941115765496</v>
          </cell>
          <cell r="U136">
            <v>40.0684313</v>
          </cell>
          <cell r="W136">
            <v>1.0426034290479198</v>
          </cell>
          <cell r="X136">
            <v>41.775483869950996</v>
          </cell>
          <cell r="Y136">
            <v>1009</v>
          </cell>
          <cell r="AA136">
            <v>4</v>
          </cell>
          <cell r="AB136" t="str">
            <v/>
          </cell>
          <cell r="AF136">
            <v>8.610976853668105E-2</v>
          </cell>
          <cell r="AG136">
            <v>25.49</v>
          </cell>
          <cell r="AH136">
            <v>2.1949379999999998E-2</v>
          </cell>
          <cell r="AI136">
            <v>-26.52647772146328</v>
          </cell>
        </row>
        <row r="137">
          <cell r="D137" t="str">
            <v>D.Mugo.R.17.0.5_E</v>
          </cell>
          <cell r="E137">
            <v>289875</v>
          </cell>
          <cell r="F137">
            <v>0.02</v>
          </cell>
          <cell r="G137">
            <v>11.218999999999999</v>
          </cell>
          <cell r="H137">
            <v>-26.154</v>
          </cell>
          <cell r="I137">
            <v>0.75</v>
          </cell>
          <cell r="J137">
            <v>-25</v>
          </cell>
          <cell r="K137">
            <v>-26.23667265259337</v>
          </cell>
          <cell r="L137">
            <v>-7.9869999999999997E-2</v>
          </cell>
          <cell r="M137">
            <v>-26.31654265259337</v>
          </cell>
          <cell r="R137">
            <v>-26.578364865999852</v>
          </cell>
          <cell r="U137">
            <v>41.688236000000003</v>
          </cell>
          <cell r="W137">
            <v>1.0426034290479198</v>
          </cell>
          <cell r="X137">
            <v>43.464297804558939</v>
          </cell>
          <cell r="Y137">
            <v>324</v>
          </cell>
          <cell r="AA137">
            <v>4</v>
          </cell>
          <cell r="AB137" t="str">
            <v/>
          </cell>
          <cell r="AF137">
            <v>0.35436439790575924</v>
          </cell>
          <cell r="AG137">
            <v>11.46</v>
          </cell>
          <cell r="AH137">
            <v>4.0610160000000013E-2</v>
          </cell>
          <cell r="AI137">
            <v>-26.208277726576402</v>
          </cell>
        </row>
        <row r="138">
          <cell r="D138" t="str">
            <v>D.Mugo.R.18.0.5_E</v>
          </cell>
          <cell r="E138">
            <v>289876</v>
          </cell>
          <cell r="F138">
            <v>5.2999999999999999E-2</v>
          </cell>
          <cell r="G138">
            <v>27.841000000000001</v>
          </cell>
          <cell r="H138">
            <v>-27.274999999999999</v>
          </cell>
          <cell r="I138">
            <v>0.75</v>
          </cell>
          <cell r="J138">
            <v>-25</v>
          </cell>
          <cell r="K138">
            <v>-27.337982171200768</v>
          </cell>
          <cell r="L138">
            <v>-6.0513750000000005E-2</v>
          </cell>
          <cell r="M138">
            <v>-27.398495921200766</v>
          </cell>
          <cell r="R138">
            <v>-27.660318134607248</v>
          </cell>
          <cell r="U138">
            <v>39.040202399999998</v>
          </cell>
          <cell r="W138">
            <v>1.0426034290479198</v>
          </cell>
          <cell r="X138">
            <v>40.703448892964829</v>
          </cell>
          <cell r="Y138">
            <v>799</v>
          </cell>
          <cell r="AA138">
            <v>4</v>
          </cell>
          <cell r="AB138" t="str">
            <v/>
          </cell>
          <cell r="AE138">
            <v>44082</v>
          </cell>
          <cell r="AF138">
            <v>2.3004310344827583E-2</v>
          </cell>
          <cell r="AG138">
            <v>27.84</v>
          </cell>
          <cell r="AH138">
            <v>6.4043999999999993E-3</v>
          </cell>
          <cell r="AI138">
            <v>-30.086682406190814</v>
          </cell>
        </row>
        <row r="139">
          <cell r="D139" t="str">
            <v>SuccC6_1_8_E</v>
          </cell>
          <cell r="E139">
            <v>289877</v>
          </cell>
          <cell r="F139">
            <v>8.4000000000000005E-2</v>
          </cell>
          <cell r="G139">
            <v>45.494</v>
          </cell>
          <cell r="H139">
            <v>-10.798</v>
          </cell>
          <cell r="I139">
            <v>0.75</v>
          </cell>
          <cell r="J139">
            <v>-25</v>
          </cell>
          <cell r="K139">
            <v>-10.559945735741104</v>
          </cell>
          <cell r="L139">
            <v>-3.9731250000000003E-2</v>
          </cell>
          <cell r="M139">
            <v>-10.599676985741105</v>
          </cell>
          <cell r="R139">
            <v>-10.861499199147588</v>
          </cell>
          <cell r="U139">
            <v>40.257898300000001</v>
          </cell>
          <cell r="W139">
            <v>1.0426034290479198</v>
          </cell>
          <cell r="X139">
            <v>41.97302281384242</v>
          </cell>
          <cell r="Y139">
            <v>1309</v>
          </cell>
          <cell r="Z139" t="str">
            <v>Succ_C6</v>
          </cell>
          <cell r="AA139">
            <v>4</v>
          </cell>
          <cell r="AB139" t="str">
            <v>SuccC6_1_8_E</v>
          </cell>
          <cell r="AC139">
            <v>8</v>
          </cell>
          <cell r="AD139">
            <v>0.97</v>
          </cell>
          <cell r="AF139" t="str">
            <v/>
          </cell>
          <cell r="AG139" t="str">
            <v/>
          </cell>
          <cell r="AH139" t="e">
            <v>#VALUE!</v>
          </cell>
          <cell r="AI139" t="e">
            <v>#VALUE!</v>
          </cell>
        </row>
        <row r="140">
          <cell r="D140" t="str">
            <v>SuccC6_1.5_8_E</v>
          </cell>
          <cell r="E140">
            <v>289878</v>
          </cell>
          <cell r="F140">
            <v>0.10199999999999999</v>
          </cell>
          <cell r="G140">
            <v>62.914999999999999</v>
          </cell>
          <cell r="H140">
            <v>-10.507999999999999</v>
          </cell>
          <cell r="I140">
            <v>0.75</v>
          </cell>
          <cell r="J140">
            <v>-25</v>
          </cell>
          <cell r="K140">
            <v>-10.333158851443738</v>
          </cell>
          <cell r="L140">
            <v>-1.9478499999999999E-2</v>
          </cell>
          <cell r="M140">
            <v>-10.352637351443738</v>
          </cell>
          <cell r="R140">
            <v>-10.61445956485022</v>
          </cell>
          <cell r="U140">
            <v>45.849538899999999</v>
          </cell>
          <cell r="W140">
            <v>1.0426034290479198</v>
          </cell>
          <cell r="X140">
            <v>47.802886477405991</v>
          </cell>
          <cell r="Y140">
            <v>1806</v>
          </cell>
          <cell r="Z140" t="str">
            <v>Succ_C6</v>
          </cell>
          <cell r="AA140">
            <v>4</v>
          </cell>
          <cell r="AB140" t="str">
            <v>SuccC6_1.5_8_E</v>
          </cell>
          <cell r="AC140">
            <v>8</v>
          </cell>
          <cell r="AD140">
            <v>1.44</v>
          </cell>
          <cell r="AF140" t="str">
            <v/>
          </cell>
          <cell r="AG140" t="str">
            <v/>
          </cell>
          <cell r="AH140" t="e">
            <v>#VALUE!</v>
          </cell>
          <cell r="AI140" t="e">
            <v>#VALUE!</v>
          </cell>
        </row>
        <row r="141">
          <cell r="D141" t="str">
            <v>SuccC6_2_9_E</v>
          </cell>
          <cell r="E141">
            <v>289879</v>
          </cell>
          <cell r="F141">
            <v>8.7999999999999995E-2</v>
          </cell>
          <cell r="G141">
            <v>44.564999999999998</v>
          </cell>
          <cell r="H141">
            <v>-10.596</v>
          </cell>
          <cell r="I141">
            <v>0.75</v>
          </cell>
          <cell r="J141">
            <v>-25</v>
          </cell>
          <cell r="K141">
            <v>-10.349440602533379</v>
          </cell>
          <cell r="L141">
            <v>-4.08315E-2</v>
          </cell>
          <cell r="M141">
            <v>-10.390272102533379</v>
          </cell>
          <cell r="R141">
            <v>-10.652094315939861</v>
          </cell>
          <cell r="U141">
            <v>37.6439643</v>
          </cell>
          <cell r="W141">
            <v>1.0426034290479198</v>
          </cell>
          <cell r="X141">
            <v>39.247726262137476</v>
          </cell>
          <cell r="Y141">
            <v>1282</v>
          </cell>
          <cell r="Z141" t="str">
            <v>Succ_C6</v>
          </cell>
          <cell r="AA141">
            <v>4</v>
          </cell>
          <cell r="AB141" t="str">
            <v>SuccC6_2_9_E</v>
          </cell>
          <cell r="AC141">
            <v>9</v>
          </cell>
          <cell r="AD141">
            <v>2.08</v>
          </cell>
          <cell r="AF141" t="str">
            <v/>
          </cell>
          <cell r="AG141" t="str">
            <v/>
          </cell>
          <cell r="AH141" t="e">
            <v>#VALUE!</v>
          </cell>
          <cell r="AI141" t="e">
            <v>#VALUE!</v>
          </cell>
        </row>
        <row r="142">
          <cell r="D142" t="str">
            <v>ali-j3</v>
          </cell>
          <cell r="E142">
            <v>289880</v>
          </cell>
          <cell r="F142">
            <v>6.3E-2</v>
          </cell>
          <cell r="G142">
            <v>59.755000000000003</v>
          </cell>
          <cell r="H142">
            <v>-29.753</v>
          </cell>
          <cell r="I142">
            <v>0.75</v>
          </cell>
          <cell r="J142">
            <v>-25</v>
          </cell>
          <cell r="K142">
            <v>-29.813414371663416</v>
          </cell>
          <cell r="L142">
            <v>-2.2942250000000001E-2</v>
          </cell>
          <cell r="M142">
            <v>-29.836356621663416</v>
          </cell>
          <cell r="N142" t="str">
            <v>*</v>
          </cell>
          <cell r="R142">
            <v>-30.098178835069898</v>
          </cell>
          <cell r="U142">
            <v>70.489376199999995</v>
          </cell>
          <cell r="W142">
            <v>1.0426034290479198</v>
          </cell>
          <cell r="X142">
            <v>73.492465337568817</v>
          </cell>
          <cell r="Y142">
            <v>1721</v>
          </cell>
          <cell r="AA142">
            <v>4</v>
          </cell>
          <cell r="AB142" t="str">
            <v/>
          </cell>
          <cell r="AF142" t="str">
            <v/>
          </cell>
          <cell r="AG142" t="str">
            <v/>
          </cell>
          <cell r="AH142" t="e">
            <v>#VALUE!</v>
          </cell>
          <cell r="AI142" t="e">
            <v>#VALUE!</v>
          </cell>
        </row>
        <row r="143">
          <cell r="D143" t="str">
            <v>std3_2019_15_E</v>
          </cell>
          <cell r="E143">
            <v>289881</v>
          </cell>
          <cell r="F143">
            <v>6.5000000000000002E-2</v>
          </cell>
          <cell r="G143">
            <v>35.091000000000001</v>
          </cell>
          <cell r="H143">
            <v>-27.82</v>
          </cell>
          <cell r="I143">
            <v>0.75</v>
          </cell>
          <cell r="J143">
            <v>-25</v>
          </cell>
          <cell r="K143">
            <v>-27.881588189045164</v>
          </cell>
          <cell r="L143">
            <v>-5.1915500000000003E-2</v>
          </cell>
          <cell r="M143">
            <v>-27.933503689045164</v>
          </cell>
          <cell r="R143">
            <v>-28.195325902451646</v>
          </cell>
          <cell r="U143">
            <v>40.1214388</v>
          </cell>
          <cell r="W143">
            <v>1.0426034290479198</v>
          </cell>
          <cell r="X143">
            <v>41.830749671216253</v>
          </cell>
          <cell r="Y143">
            <v>1010</v>
          </cell>
          <cell r="Z143" t="str">
            <v>Std3</v>
          </cell>
          <cell r="AA143">
            <v>4</v>
          </cell>
          <cell r="AB143" t="str">
            <v>std3_2019_15_E</v>
          </cell>
          <cell r="AC143">
            <v>15</v>
          </cell>
          <cell r="AF143" t="str">
            <v/>
          </cell>
          <cell r="AG143" t="str">
            <v/>
          </cell>
          <cell r="AH143" t="e">
            <v>#VALUE!</v>
          </cell>
          <cell r="AI143" t="e">
            <v>#VALUE!</v>
          </cell>
        </row>
        <row r="144">
          <cell r="D144" t="str">
            <v>caf-j3</v>
          </cell>
          <cell r="E144">
            <v>289882</v>
          </cell>
          <cell r="F144">
            <v>0.11600000000000001</v>
          </cell>
          <cell r="G144">
            <v>75.492999999999995</v>
          </cell>
          <cell r="H144">
            <v>-40.018000000000001</v>
          </cell>
          <cell r="I144">
            <v>0.75</v>
          </cell>
          <cell r="J144">
            <v>-25</v>
          </cell>
          <cell r="K144">
            <v>-40.168696386283663</v>
          </cell>
          <cell r="L144">
            <v>-4.4417500000000004E-3</v>
          </cell>
          <cell r="M144">
            <v>-40.173138136283661</v>
          </cell>
          <cell r="R144">
            <v>-40.434960349690144</v>
          </cell>
          <cell r="S144">
            <v>-40.46</v>
          </cell>
          <cell r="U144">
            <v>48.360401799999998</v>
          </cell>
          <cell r="W144">
            <v>1.0426034290479198</v>
          </cell>
          <cell r="X144">
            <v>50.420720746815192</v>
          </cell>
          <cell r="Y144">
            <v>2175</v>
          </cell>
          <cell r="AA144">
            <v>4</v>
          </cell>
          <cell r="AB144" t="str">
            <v/>
          </cell>
          <cell r="AF144" t="str">
            <v/>
          </cell>
          <cell r="AG144" t="str">
            <v/>
          </cell>
          <cell r="AH144" t="e">
            <v>#VALUE!</v>
          </cell>
          <cell r="AI144" t="e">
            <v>#VALUE!</v>
          </cell>
        </row>
        <row r="145">
          <cell r="D145" t="str">
            <v>ali-j3</v>
          </cell>
          <cell r="E145">
            <v>289883</v>
          </cell>
          <cell r="F145">
            <v>6.7000000000000004E-2</v>
          </cell>
          <cell r="G145">
            <v>61.795999999999999</v>
          </cell>
          <cell r="H145">
            <v>-29.809000000000001</v>
          </cell>
          <cell r="I145">
            <v>0.75</v>
          </cell>
          <cell r="J145">
            <v>-25</v>
          </cell>
          <cell r="K145">
            <v>-29.868082495167581</v>
          </cell>
          <cell r="L145">
            <v>-2.0701000000000001E-2</v>
          </cell>
          <cell r="M145">
            <v>-29.88878349516758</v>
          </cell>
          <cell r="N145" t="str">
            <v>*</v>
          </cell>
          <cell r="O145">
            <v>-29.798177786593516</v>
          </cell>
          <cell r="P145">
            <v>-30.06</v>
          </cell>
          <cell r="Q145">
            <v>-0.26182221340648226</v>
          </cell>
          <cell r="R145">
            <v>-30.150605708574062</v>
          </cell>
          <cell r="S145">
            <v>-30.0545458807043</v>
          </cell>
          <cell r="T145">
            <v>6.3223594641671543E-2</v>
          </cell>
          <cell r="U145">
            <v>68.545207399999995</v>
          </cell>
          <cell r="V145">
            <v>68.495180439999984</v>
          </cell>
          <cell r="W145">
            <v>1.0426034290479198</v>
          </cell>
          <cell r="X145">
            <v>71.465468280040838</v>
          </cell>
          <cell r="Y145">
            <v>1776</v>
          </cell>
          <cell r="AA145">
            <v>4</v>
          </cell>
          <cell r="AB145" t="str">
            <v/>
          </cell>
          <cell r="AF145" t="str">
            <v/>
          </cell>
          <cell r="AG145" t="str">
            <v/>
          </cell>
          <cell r="AH145" t="e">
            <v>#VALUE!</v>
          </cell>
          <cell r="AI145" t="e">
            <v>#VALUE!</v>
          </cell>
        </row>
        <row r="146">
          <cell r="AB146" t="str">
            <v/>
          </cell>
          <cell r="AF146" t="str">
            <v/>
          </cell>
          <cell r="AG146" t="str">
            <v/>
          </cell>
          <cell r="AH146" t="e">
            <v>#VALUE!</v>
          </cell>
          <cell r="AI146" t="e">
            <v>#VALUE!</v>
          </cell>
        </row>
        <row r="147">
          <cell r="D147" t="str">
            <v>ali-j3</v>
          </cell>
          <cell r="E147">
            <v>289816</v>
          </cell>
          <cell r="F147">
            <v>6.6000000000000003E-2</v>
          </cell>
          <cell r="G147">
            <v>51.222000000000001</v>
          </cell>
          <cell r="H147">
            <v>-29.747</v>
          </cell>
          <cell r="I147">
            <v>0.56499999999999995</v>
          </cell>
          <cell r="J147">
            <v>-25</v>
          </cell>
          <cell r="K147">
            <v>-29.799945397477149</v>
          </cell>
          <cell r="L147">
            <v>0</v>
          </cell>
          <cell r="M147">
            <v>-29.799945397477149</v>
          </cell>
          <cell r="N147" t="str">
            <v>*</v>
          </cell>
          <cell r="R147">
            <v>-30.100688652525154</v>
          </cell>
          <cell r="U147">
            <v>1174.975576</v>
          </cell>
          <cell r="V147">
            <v>1182.9966779000001</v>
          </cell>
          <cell r="W147">
            <v>6.0093152692698694E-2</v>
          </cell>
          <cell r="X147">
            <v>70.607986698759603</v>
          </cell>
          <cell r="Y147">
            <v>1785</v>
          </cell>
          <cell r="AA147">
            <v>5</v>
          </cell>
          <cell r="AB147" t="str">
            <v/>
          </cell>
          <cell r="AF147" t="str">
            <v/>
          </cell>
          <cell r="AG147" t="str">
            <v/>
          </cell>
          <cell r="AH147" t="e">
            <v>#VALUE!</v>
          </cell>
          <cell r="AI147" t="e">
            <v>#VALUE!</v>
          </cell>
        </row>
        <row r="148">
          <cell r="D148" t="str">
            <v>bl (blank)</v>
          </cell>
          <cell r="E148">
            <v>289817</v>
          </cell>
          <cell r="F148">
            <v>0</v>
          </cell>
          <cell r="G148">
            <v>0.73399999999999999</v>
          </cell>
          <cell r="H148">
            <v>-25.306999999999999</v>
          </cell>
          <cell r="I148">
            <v>0.56499999999999995</v>
          </cell>
          <cell r="J148">
            <v>-25</v>
          </cell>
          <cell r="U148">
            <v>0</v>
          </cell>
          <cell r="W148">
            <v>6.0093152692698694E-2</v>
          </cell>
          <cell r="X148">
            <v>0</v>
          </cell>
          <cell r="Y148">
            <v>26</v>
          </cell>
          <cell r="AA148">
            <v>5</v>
          </cell>
          <cell r="AB148" t="str">
            <v/>
          </cell>
          <cell r="AF148" t="str">
            <v/>
          </cell>
          <cell r="AG148" t="str">
            <v/>
          </cell>
          <cell r="AH148" t="e">
            <v>#VALUE!</v>
          </cell>
          <cell r="AI148" t="e">
            <v>#VALUE!</v>
          </cell>
        </row>
        <row r="149">
          <cell r="D149" t="str">
            <v>ali-j3</v>
          </cell>
          <cell r="E149">
            <v>289818</v>
          </cell>
          <cell r="F149">
            <v>8.4000000000000005E-2</v>
          </cell>
          <cell r="G149">
            <v>66.081000000000003</v>
          </cell>
          <cell r="H149">
            <v>-29.619</v>
          </cell>
          <cell r="I149">
            <v>0.56499999999999995</v>
          </cell>
          <cell r="J149">
            <v>-25</v>
          </cell>
          <cell r="K149">
            <v>-29.658833552109407</v>
          </cell>
          <cell r="L149">
            <v>2.0945500000000002E-2</v>
          </cell>
          <cell r="M149">
            <v>-29.637888052109407</v>
          </cell>
          <cell r="N149" t="str">
            <v>*</v>
          </cell>
          <cell r="R149">
            <v>-29.938631307157411</v>
          </cell>
          <cell r="U149">
            <v>1191.0177798</v>
          </cell>
          <cell r="W149">
            <v>6.0093152692698694E-2</v>
          </cell>
          <cell r="X149">
            <v>71.572013301240389</v>
          </cell>
          <cell r="Y149">
            <v>2299</v>
          </cell>
          <cell r="AA149">
            <v>5</v>
          </cell>
          <cell r="AB149" t="str">
            <v/>
          </cell>
          <cell r="AF149" t="str">
            <v/>
          </cell>
          <cell r="AG149" t="str">
            <v/>
          </cell>
          <cell r="AH149" t="e">
            <v>#VALUE!</v>
          </cell>
          <cell r="AI149" t="e">
            <v>#VALUE!</v>
          </cell>
        </row>
        <row r="150">
          <cell r="D150" t="str">
            <v>ali-j3 [Ref] (71,09%C)</v>
          </cell>
          <cell r="E150">
            <v>289819</v>
          </cell>
          <cell r="F150">
            <v>6.7000000000000004E-2</v>
          </cell>
          <cell r="G150">
            <v>52.854999999999997</v>
          </cell>
          <cell r="H150">
            <v>-29.687000000000001</v>
          </cell>
          <cell r="I150">
            <v>0.56499999999999995</v>
          </cell>
          <cell r="J150">
            <v>-25</v>
          </cell>
          <cell r="K150">
            <v>-29.73764362210748</v>
          </cell>
          <cell r="L150">
            <v>2.0375000000000002E-3</v>
          </cell>
          <cell r="M150">
            <v>-29.73560612210748</v>
          </cell>
          <cell r="N150" t="str">
            <v>*</v>
          </cell>
          <cell r="R150">
            <v>-30.036349377155485</v>
          </cell>
          <cell r="U150">
            <v>71.09</v>
          </cell>
          <cell r="V150" t="str">
            <v>ref.</v>
          </cell>
          <cell r="Y150">
            <v>1835</v>
          </cell>
          <cell r="AA150">
            <v>5</v>
          </cell>
          <cell r="AB150" t="str">
            <v/>
          </cell>
          <cell r="AF150" t="str">
            <v/>
          </cell>
          <cell r="AG150" t="str">
            <v/>
          </cell>
          <cell r="AH150" t="e">
            <v>#VALUE!</v>
          </cell>
          <cell r="AI150" t="e">
            <v>#VALUE!</v>
          </cell>
        </row>
        <row r="151">
          <cell r="D151" t="str">
            <v>H.Larix.R.1.0.5_E</v>
          </cell>
          <cell r="E151">
            <v>289820</v>
          </cell>
          <cell r="F151">
            <v>7.6999999999999999E-2</v>
          </cell>
          <cell r="G151">
            <v>34.316000000000003</v>
          </cell>
          <cell r="H151">
            <v>-26.710999999999999</v>
          </cell>
          <cell r="I151">
            <v>0.56499999999999995</v>
          </cell>
          <cell r="J151">
            <v>-25</v>
          </cell>
          <cell r="K151">
            <v>-26.739642558738996</v>
          </cell>
          <cell r="L151">
            <v>-2.4368500000000001E-2</v>
          </cell>
          <cell r="M151">
            <v>-26.764011058738998</v>
          </cell>
          <cell r="R151">
            <v>-27.064754313787002</v>
          </cell>
          <cell r="U151">
            <v>40.161952300000003</v>
          </cell>
          <cell r="W151">
            <v>0.92998828391040111</v>
          </cell>
          <cell r="X151">
            <v>37.350145097968387</v>
          </cell>
          <cell r="Y151">
            <v>1187</v>
          </cell>
          <cell r="AA151">
            <v>5</v>
          </cell>
          <cell r="AB151" t="str">
            <v/>
          </cell>
          <cell r="AF151">
            <v>0.10284246241365298</v>
          </cell>
          <cell r="AG151">
            <v>49.22</v>
          </cell>
          <cell r="AH151">
            <v>5.0619059999999994E-2</v>
          </cell>
          <cell r="AI151">
            <v>-26.871041879356621</v>
          </cell>
        </row>
        <row r="152">
          <cell r="D152" t="str">
            <v>H.Larix.R.12.0.5_E</v>
          </cell>
          <cell r="E152">
            <v>289821</v>
          </cell>
          <cell r="F152">
            <v>0.11600000000000001</v>
          </cell>
          <cell r="G152">
            <v>50.277000000000001</v>
          </cell>
          <cell r="H152">
            <v>-27.177</v>
          </cell>
          <cell r="I152">
            <v>0.56499999999999995</v>
          </cell>
          <cell r="J152">
            <v>-25</v>
          </cell>
          <cell r="K152">
            <v>-27.201742617476665</v>
          </cell>
          <cell r="L152">
            <v>-2.1597500000000002E-3</v>
          </cell>
          <cell r="M152">
            <v>-27.203902367476665</v>
          </cell>
          <cell r="R152">
            <v>-27.50464562252467</v>
          </cell>
          <cell r="U152">
            <v>39.0593954</v>
          </cell>
          <cell r="W152">
            <v>0.92998828391040111</v>
          </cell>
          <cell r="X152">
            <v>36.324780098623812</v>
          </cell>
          <cell r="Y152">
            <v>1732</v>
          </cell>
          <cell r="AA152">
            <v>5</v>
          </cell>
          <cell r="AB152" t="str">
            <v/>
          </cell>
          <cell r="AF152" t="str">
            <v/>
          </cell>
          <cell r="AG152" t="str">
            <v/>
          </cell>
          <cell r="AH152" t="e">
            <v>#VALUE!</v>
          </cell>
          <cell r="AI152" t="e">
            <v>#VALUE!</v>
          </cell>
        </row>
        <row r="153">
          <cell r="D153" t="str">
            <v>H.Larix.R.3.0.5_E</v>
          </cell>
          <cell r="E153">
            <v>289822</v>
          </cell>
          <cell r="F153">
            <v>9.5000000000000001E-2</v>
          </cell>
          <cell r="G153">
            <v>45.610999999999997</v>
          </cell>
          <cell r="H153">
            <v>-28.053000000000001</v>
          </cell>
          <cell r="I153">
            <v>0.56499999999999995</v>
          </cell>
          <cell r="J153">
            <v>-25</v>
          </cell>
          <cell r="K153">
            <v>-28.091292967189094</v>
          </cell>
          <cell r="L153">
            <v>-8.7205000000000008E-3</v>
          </cell>
          <cell r="M153">
            <v>-28.100013467189093</v>
          </cell>
          <cell r="R153">
            <v>-28.400756722237098</v>
          </cell>
          <cell r="U153">
            <v>43.266598999999999</v>
          </cell>
          <cell r="W153">
            <v>0.92998828391040111</v>
          </cell>
          <cell r="X153">
            <v>40.237430154649473</v>
          </cell>
          <cell r="Y153">
            <v>1571</v>
          </cell>
          <cell r="AA153">
            <v>5</v>
          </cell>
          <cell r="AB153" t="str">
            <v/>
          </cell>
          <cell r="AF153">
            <v>0</v>
          </cell>
          <cell r="AG153">
            <v>49.62</v>
          </cell>
          <cell r="AH153">
            <v>0</v>
          </cell>
          <cell r="AI153">
            <v>-28.115120000000001</v>
          </cell>
        </row>
        <row r="154">
          <cell r="D154" t="str">
            <v>H.Larix.R.4.0.5_E</v>
          </cell>
          <cell r="E154">
            <v>289823</v>
          </cell>
          <cell r="F154">
            <v>0.08</v>
          </cell>
          <cell r="G154">
            <v>34.841999999999999</v>
          </cell>
          <cell r="H154">
            <v>-27.501000000000001</v>
          </cell>
          <cell r="I154">
            <v>0.56499999999999995</v>
          </cell>
          <cell r="J154">
            <v>-25</v>
          </cell>
          <cell r="K154">
            <v>-27.542224873822096</v>
          </cell>
          <cell r="L154">
            <v>-2.3879500000000001E-2</v>
          </cell>
          <cell r="M154">
            <v>-27.566104373822096</v>
          </cell>
          <cell r="R154">
            <v>-27.866847628870101</v>
          </cell>
          <cell r="U154">
            <v>39.248940500000003</v>
          </cell>
          <cell r="W154">
            <v>0.92998828391040111</v>
          </cell>
          <cell r="X154">
            <v>36.501054820896442</v>
          </cell>
          <cell r="Y154">
            <v>1199</v>
          </cell>
          <cell r="AA154">
            <v>5</v>
          </cell>
          <cell r="AB154" t="str">
            <v/>
          </cell>
          <cell r="AF154">
            <v>8.0620254652301659E-2</v>
          </cell>
          <cell r="AG154">
            <v>51.05</v>
          </cell>
          <cell r="AH154">
            <v>4.1156639999999994E-2</v>
          </cell>
          <cell r="AI154">
            <v>-27.808039686184181</v>
          </cell>
        </row>
        <row r="155">
          <cell r="D155" t="str">
            <v>H.Larix.R.5.0.5_E</v>
          </cell>
          <cell r="E155">
            <v>289824</v>
          </cell>
          <cell r="F155">
            <v>0.10100000000000001</v>
          </cell>
          <cell r="G155">
            <v>47.890999999999998</v>
          </cell>
          <cell r="H155">
            <v>-27.753</v>
          </cell>
          <cell r="I155">
            <v>0.56499999999999995</v>
          </cell>
          <cell r="J155">
            <v>-25</v>
          </cell>
          <cell r="K155">
            <v>-27.785866606093901</v>
          </cell>
          <cell r="L155">
            <v>-5.74575E-3</v>
          </cell>
          <cell r="M155">
            <v>-27.7916123560939</v>
          </cell>
          <cell r="R155">
            <v>-28.092355611141905</v>
          </cell>
          <cell r="U155">
            <v>42.730644300000002</v>
          </cell>
          <cell r="W155">
            <v>0.92998828391040111</v>
          </cell>
          <cell r="X155">
            <v>39.738998562942761</v>
          </cell>
          <cell r="Y155">
            <v>1644</v>
          </cell>
          <cell r="AA155">
            <v>5</v>
          </cell>
          <cell r="AB155" t="str">
            <v/>
          </cell>
          <cell r="AF155">
            <v>0.10239906487434249</v>
          </cell>
          <cell r="AG155">
            <v>51.33</v>
          </cell>
          <cell r="AH155">
            <v>5.2561440000000001E-2</v>
          </cell>
          <cell r="AI155">
            <v>-28.08833983041858</v>
          </cell>
        </row>
        <row r="156">
          <cell r="D156" t="str">
            <v>M.Larix.R.6.0.5_E</v>
          </cell>
          <cell r="E156">
            <v>289825</v>
          </cell>
          <cell r="F156">
            <v>0.122</v>
          </cell>
          <cell r="G156">
            <v>48.487000000000002</v>
          </cell>
          <cell r="H156">
            <v>-27.007000000000001</v>
          </cell>
          <cell r="I156">
            <v>0.56499999999999995</v>
          </cell>
          <cell r="J156">
            <v>-25</v>
          </cell>
          <cell r="K156">
            <v>-27.030662514085389</v>
          </cell>
          <cell r="L156">
            <v>-4.8900000000000002E-3</v>
          </cell>
          <cell r="M156">
            <v>-27.035552514085389</v>
          </cell>
          <cell r="R156">
            <v>-27.336295769133393</v>
          </cell>
          <cell r="U156">
            <v>35.816513999999998</v>
          </cell>
          <cell r="W156">
            <v>0.92998828391040111</v>
          </cell>
          <cell r="X156">
            <v>33.308938390512857</v>
          </cell>
          <cell r="Y156">
            <v>1665</v>
          </cell>
          <cell r="AA156">
            <v>5</v>
          </cell>
          <cell r="AB156" t="str">
            <v/>
          </cell>
          <cell r="AF156">
            <v>6.4142391304347818E-2</v>
          </cell>
          <cell r="AG156">
            <v>49.68</v>
          </cell>
          <cell r="AH156">
            <v>3.1865939999999995E-2</v>
          </cell>
          <cell r="AI156">
            <v>-27.080355431718711</v>
          </cell>
        </row>
        <row r="157">
          <cell r="D157" t="str">
            <v>M.Larix.R.7.0.5_E</v>
          </cell>
          <cell r="E157">
            <v>289826</v>
          </cell>
          <cell r="F157">
            <v>0.11</v>
          </cell>
          <cell r="G157">
            <v>49.790999999999997</v>
          </cell>
          <cell r="H157">
            <v>-27.581</v>
          </cell>
          <cell r="I157">
            <v>0.56499999999999995</v>
          </cell>
          <cell r="J157">
            <v>-25</v>
          </cell>
          <cell r="K157">
            <v>-27.610623877625642</v>
          </cell>
          <cell r="L157">
            <v>-3.0155E-3</v>
          </cell>
          <cell r="M157">
            <v>-27.613639377625642</v>
          </cell>
          <cell r="R157">
            <v>-27.914382632673647</v>
          </cell>
          <cell r="U157">
            <v>40.791082199999998</v>
          </cell>
          <cell r="W157">
            <v>0.92998828391040111</v>
          </cell>
          <cell r="X157">
            <v>37.935228534026109</v>
          </cell>
          <cell r="Y157">
            <v>1711</v>
          </cell>
          <cell r="AA157">
            <v>5</v>
          </cell>
          <cell r="AB157" t="str">
            <v/>
          </cell>
          <cell r="AF157">
            <v>0.10276805637110981</v>
          </cell>
          <cell r="AG157">
            <v>51.09</v>
          </cell>
          <cell r="AH157">
            <v>5.2504200000000001E-2</v>
          </cell>
          <cell r="AI157">
            <v>-27.878925879909307</v>
          </cell>
        </row>
        <row r="158">
          <cell r="D158" t="str">
            <v>ali-j3</v>
          </cell>
          <cell r="E158">
            <v>289827</v>
          </cell>
          <cell r="F158">
            <v>6.7000000000000004E-2</v>
          </cell>
          <cell r="G158">
            <v>53.796999999999997</v>
          </cell>
          <cell r="H158">
            <v>-29.786999999999999</v>
          </cell>
          <cell r="I158">
            <v>0.56499999999999995</v>
          </cell>
          <cell r="J158">
            <v>-25</v>
          </cell>
          <cell r="K158">
            <v>-29.837808818004206</v>
          </cell>
          <cell r="L158">
            <v>2.2005000000000002E-3</v>
          </cell>
          <cell r="M158">
            <v>-29.835608318004205</v>
          </cell>
          <cell r="N158" t="str">
            <v>*</v>
          </cell>
          <cell r="R158">
            <v>-30.13635157305221</v>
          </cell>
          <cell r="U158">
            <v>72.357680700000003</v>
          </cell>
          <cell r="V158" t="str">
            <v>*</v>
          </cell>
          <cell r="W158">
            <v>0.92998828391040111</v>
          </cell>
          <cell r="X158">
            <v>67.291795301929753</v>
          </cell>
          <cell r="Y158">
            <v>1839</v>
          </cell>
          <cell r="AA158">
            <v>5</v>
          </cell>
          <cell r="AB158" t="str">
            <v/>
          </cell>
          <cell r="AF158" t="str">
            <v/>
          </cell>
          <cell r="AG158" t="str">
            <v/>
          </cell>
          <cell r="AH158" t="e">
            <v>#VALUE!</v>
          </cell>
          <cell r="AI158" t="e">
            <v>#VALUE!</v>
          </cell>
        </row>
        <row r="159">
          <cell r="D159" t="str">
            <v>bl</v>
          </cell>
          <cell r="E159">
            <v>289828</v>
          </cell>
          <cell r="F159">
            <v>0</v>
          </cell>
          <cell r="G159">
            <v>0.54900000000000004</v>
          </cell>
          <cell r="H159">
            <v>-25.806999999999999</v>
          </cell>
          <cell r="I159">
            <v>0.56499999999999995</v>
          </cell>
          <cell r="J159">
            <v>-25</v>
          </cell>
          <cell r="U159">
            <v>0</v>
          </cell>
          <cell r="Y159">
            <v>19</v>
          </cell>
          <cell r="AA159">
            <v>5</v>
          </cell>
          <cell r="AB159" t="str">
            <v/>
          </cell>
          <cell r="AF159" t="str">
            <v/>
          </cell>
          <cell r="AG159" t="str">
            <v/>
          </cell>
          <cell r="AH159" t="e">
            <v>#VALUE!</v>
          </cell>
          <cell r="AI159" t="e">
            <v>#VALUE!</v>
          </cell>
        </row>
        <row r="160">
          <cell r="D160" t="str">
            <v>bl</v>
          </cell>
          <cell r="E160">
            <v>289829</v>
          </cell>
          <cell r="F160">
            <v>0</v>
          </cell>
          <cell r="G160">
            <v>0.58099999999999996</v>
          </cell>
          <cell r="H160">
            <v>-30.396999999999998</v>
          </cell>
          <cell r="I160">
            <v>0.56499999999999995</v>
          </cell>
          <cell r="J160">
            <v>-25</v>
          </cell>
          <cell r="U160">
            <v>0</v>
          </cell>
          <cell r="Y160">
            <v>20</v>
          </cell>
          <cell r="AA160">
            <v>5</v>
          </cell>
          <cell r="AB160" t="str">
            <v/>
          </cell>
          <cell r="AF160" t="str">
            <v/>
          </cell>
          <cell r="AG160" t="str">
            <v/>
          </cell>
          <cell r="AH160" t="e">
            <v>#VALUE!</v>
          </cell>
          <cell r="AI160" t="e">
            <v>#VALUE!</v>
          </cell>
        </row>
        <row r="161">
          <cell r="D161" t="str">
            <v>ali-j3</v>
          </cell>
          <cell r="E161">
            <v>289830</v>
          </cell>
          <cell r="F161">
            <v>7.0999999999999994E-2</v>
          </cell>
          <cell r="G161">
            <v>56.045000000000002</v>
          </cell>
          <cell r="H161">
            <v>-29.731000000000002</v>
          </cell>
          <cell r="I161">
            <v>0.56499999999999995</v>
          </cell>
          <cell r="J161">
            <v>-25</v>
          </cell>
          <cell r="K161">
            <v>-29.779179794520548</v>
          </cell>
          <cell r="L161">
            <v>3.4230000000000003E-3</v>
          </cell>
          <cell r="M161">
            <v>-29.775756794520547</v>
          </cell>
          <cell r="N161" t="str">
            <v>*</v>
          </cell>
          <cell r="R161">
            <v>-30.076500049568551</v>
          </cell>
          <cell r="U161">
            <v>71.134283400000001</v>
          </cell>
          <cell r="V161" t="str">
            <v>*</v>
          </cell>
          <cell r="W161">
            <v>0.92998828391040111</v>
          </cell>
          <cell r="X161">
            <v>66.154050146362138</v>
          </cell>
          <cell r="Y161">
            <v>1869</v>
          </cell>
          <cell r="AA161">
            <v>5</v>
          </cell>
          <cell r="AB161" t="str">
            <v/>
          </cell>
          <cell r="AF161" t="str">
            <v/>
          </cell>
          <cell r="AG161" t="str">
            <v/>
          </cell>
          <cell r="AH161" t="e">
            <v>#VALUE!</v>
          </cell>
          <cell r="AI161" t="e">
            <v>#VALUE!</v>
          </cell>
        </row>
        <row r="162">
          <cell r="D162" t="str">
            <v>ali-j3</v>
          </cell>
          <cell r="E162">
            <v>289831</v>
          </cell>
          <cell r="F162">
            <v>0.06</v>
          </cell>
          <cell r="G162">
            <v>49.533000000000001</v>
          </cell>
          <cell r="H162">
            <v>-29.713999999999999</v>
          </cell>
          <cell r="I162">
            <v>0.56499999999999995</v>
          </cell>
          <cell r="J162">
            <v>-25</v>
          </cell>
          <cell r="K162">
            <v>-29.768390826662309</v>
          </cell>
          <cell r="L162">
            <v>-5.58275E-3</v>
          </cell>
          <cell r="M162">
            <v>-29.773973576662307</v>
          </cell>
          <cell r="N162" t="str">
            <v>*</v>
          </cell>
          <cell r="R162">
            <v>-30.074716831710312</v>
          </cell>
          <cell r="U162">
            <v>74.394826100000003</v>
          </cell>
          <cell r="V162" t="str">
            <v>*</v>
          </cell>
          <cell r="W162">
            <v>0.92998828391040111</v>
          </cell>
          <cell r="X162">
            <v>69.186316656551725</v>
          </cell>
          <cell r="Y162">
            <v>1648</v>
          </cell>
          <cell r="AA162">
            <v>5</v>
          </cell>
          <cell r="AB162" t="str">
            <v/>
          </cell>
          <cell r="AF162" t="str">
            <v/>
          </cell>
          <cell r="AG162" t="str">
            <v/>
          </cell>
          <cell r="AH162" t="e">
            <v>#VALUE!</v>
          </cell>
          <cell r="AI162" t="e">
            <v>#VALUE!</v>
          </cell>
        </row>
        <row r="163">
          <cell r="D163" t="str">
            <v>M.Larix.R.8.0.5_E</v>
          </cell>
          <cell r="E163">
            <v>289832</v>
          </cell>
          <cell r="F163">
            <v>9.0999999999999998E-2</v>
          </cell>
          <cell r="G163">
            <v>38.26</v>
          </cell>
          <cell r="H163">
            <v>-26.977</v>
          </cell>
          <cell r="I163">
            <v>0.56499999999999995</v>
          </cell>
          <cell r="J163">
            <v>-25</v>
          </cell>
          <cell r="K163">
            <v>-27.006632709908477</v>
          </cell>
          <cell r="L163">
            <v>-2.106775E-2</v>
          </cell>
          <cell r="M163">
            <v>-27.027700459908477</v>
          </cell>
          <cell r="R163">
            <v>-27.328443714956482</v>
          </cell>
          <cell r="U163">
            <v>37.889069399999997</v>
          </cell>
          <cell r="W163">
            <v>0.92998828391040111</v>
          </cell>
          <cell r="X163">
            <v>35.23639063026809</v>
          </cell>
          <cell r="Y163">
            <v>1268</v>
          </cell>
          <cell r="AA163">
            <v>5</v>
          </cell>
          <cell r="AB163" t="str">
            <v/>
          </cell>
          <cell r="AF163">
            <v>7.1078740157480308E-2</v>
          </cell>
          <cell r="AG163">
            <v>49.53</v>
          </cell>
          <cell r="AH163">
            <v>3.5205300000000002E-2</v>
          </cell>
          <cell r="AI163">
            <v>-27.101518256058139</v>
          </cell>
        </row>
        <row r="164">
          <cell r="D164" t="str">
            <v>M.Larix.R.9.0.5_E</v>
          </cell>
          <cell r="E164">
            <v>289833</v>
          </cell>
          <cell r="F164">
            <v>9.0999999999999998E-2</v>
          </cell>
          <cell r="G164">
            <v>44.32</v>
          </cell>
          <cell r="H164">
            <v>-28.068000000000001</v>
          </cell>
          <cell r="I164">
            <v>0.56499999999999995</v>
          </cell>
          <cell r="J164">
            <v>-25</v>
          </cell>
          <cell r="K164">
            <v>-28.107616500971318</v>
          </cell>
          <cell r="L164">
            <v>-1.3121500000000001E-2</v>
          </cell>
          <cell r="M164">
            <v>-28.120738000971318</v>
          </cell>
          <cell r="R164">
            <v>-28.421481256019323</v>
          </cell>
          <cell r="U164">
            <v>43.890577899999997</v>
          </cell>
          <cell r="W164">
            <v>0.92998828391040111</v>
          </cell>
          <cell r="X164">
            <v>40.817723221056774</v>
          </cell>
          <cell r="Y164">
            <v>1463</v>
          </cell>
          <cell r="AA164">
            <v>5</v>
          </cell>
          <cell r="AB164" t="str">
            <v/>
          </cell>
          <cell r="AF164">
            <v>7.0644923448831609E-2</v>
          </cell>
          <cell r="AG164">
            <v>49.64</v>
          </cell>
          <cell r="AH164">
            <v>3.5068140000000012E-2</v>
          </cell>
          <cell r="AI164">
            <v>-28.510300401142288</v>
          </cell>
        </row>
        <row r="165">
          <cell r="D165" t="str">
            <v>M.Larix.R.10.0.5_E</v>
          </cell>
          <cell r="E165">
            <v>289834</v>
          </cell>
          <cell r="F165">
            <v>8.2000000000000003E-2</v>
          </cell>
          <cell r="G165">
            <v>35.387</v>
          </cell>
          <cell r="H165">
            <v>-28.538</v>
          </cell>
          <cell r="I165">
            <v>0.56499999999999995</v>
          </cell>
          <cell r="J165">
            <v>-25</v>
          </cell>
          <cell r="K165">
            <v>-28.595405375911781</v>
          </cell>
          <cell r="L165">
            <v>-2.3186749999999999E-2</v>
          </cell>
          <cell r="M165">
            <v>-28.618592125911782</v>
          </cell>
          <cell r="R165">
            <v>-28.919335380959787</v>
          </cell>
          <cell r="U165">
            <v>38.889456500000001</v>
          </cell>
          <cell r="W165">
            <v>0.92998828391040111</v>
          </cell>
          <cell r="X165">
            <v>36.166738912643197</v>
          </cell>
          <cell r="Y165">
            <v>1216</v>
          </cell>
          <cell r="AA165">
            <v>5</v>
          </cell>
          <cell r="AB165" t="str">
            <v/>
          </cell>
          <cell r="AF165">
            <v>5.7891872509960168E-2</v>
          </cell>
          <cell r="AG165">
            <v>50.2</v>
          </cell>
          <cell r="AH165">
            <v>2.9061720000000006E-2</v>
          </cell>
          <cell r="AI165">
            <v>-29.2186110626144</v>
          </cell>
        </row>
        <row r="166">
          <cell r="D166" t="str">
            <v>L.Larix.R.11.0.5_E</v>
          </cell>
          <cell r="E166">
            <v>289835</v>
          </cell>
          <cell r="F166">
            <v>8.6999999999999994E-2</v>
          </cell>
          <cell r="G166">
            <v>33.392000000000003</v>
          </cell>
          <cell r="H166">
            <v>-27.783000000000001</v>
          </cell>
          <cell r="I166">
            <v>0.56499999999999995</v>
          </cell>
          <cell r="J166">
            <v>-25</v>
          </cell>
          <cell r="K166">
            <v>-27.830899442532061</v>
          </cell>
          <cell r="L166">
            <v>-2.6324500000000001E-2</v>
          </cell>
          <cell r="M166">
            <v>-27.857223942532062</v>
          </cell>
          <cell r="R166">
            <v>-28.157967197580067</v>
          </cell>
          <cell r="U166">
            <v>34.5884511</v>
          </cell>
          <cell r="W166">
            <v>0.92998828391040111</v>
          </cell>
          <cell r="X166">
            <v>32.166854281607826</v>
          </cell>
          <cell r="Y166">
            <v>1139</v>
          </cell>
          <cell r="AA166">
            <v>5</v>
          </cell>
          <cell r="AB166" t="str">
            <v/>
          </cell>
          <cell r="AF166">
            <v>3.5423869143780297E-2</v>
          </cell>
          <cell r="AG166">
            <v>49.52</v>
          </cell>
          <cell r="AH166">
            <v>1.7541900000000003E-2</v>
          </cell>
          <cell r="AI166">
            <v>-28.192926560434433</v>
          </cell>
        </row>
        <row r="167">
          <cell r="D167" t="str">
            <v>L.Larix.R.12.0.5_E</v>
          </cell>
          <cell r="E167">
            <v>289836</v>
          </cell>
          <cell r="F167">
            <v>0.10100000000000001</v>
          </cell>
          <cell r="G167">
            <v>46.140999999999998</v>
          </cell>
          <cell r="H167">
            <v>-26.869</v>
          </cell>
          <cell r="I167">
            <v>0.56499999999999995</v>
          </cell>
          <cell r="J167">
            <v>-25</v>
          </cell>
          <cell r="K167">
            <v>-26.892169760400208</v>
          </cell>
          <cell r="L167">
            <v>-1.08395E-2</v>
          </cell>
          <cell r="M167">
            <v>-26.903009260400207</v>
          </cell>
          <cell r="R167">
            <v>-27.203752515448212</v>
          </cell>
          <cell r="U167">
            <v>41.169589999999999</v>
          </cell>
          <cell r="W167">
            <v>0.92998828391040111</v>
          </cell>
          <cell r="X167">
            <v>38.28723635339481</v>
          </cell>
          <cell r="Y167">
            <v>1519</v>
          </cell>
          <cell r="AA167">
            <v>5</v>
          </cell>
          <cell r="AB167" t="str">
            <v/>
          </cell>
          <cell r="AF167">
            <v>8.8870658444400244E-2</v>
          </cell>
          <cell r="AG167">
            <v>50.27</v>
          </cell>
          <cell r="AH167">
            <v>4.4675280000000005E-2</v>
          </cell>
          <cell r="AI167">
            <v>-27.008522644242458</v>
          </cell>
        </row>
        <row r="168">
          <cell r="D168" t="str">
            <v>L.Larix.R.13.0.5_E</v>
          </cell>
          <cell r="E168">
            <v>289837</v>
          </cell>
          <cell r="F168">
            <v>6.7000000000000004E-2</v>
          </cell>
          <cell r="G168">
            <v>28.58</v>
          </cell>
          <cell r="H168">
            <v>-26.582999999999998</v>
          </cell>
          <cell r="I168">
            <v>0.56499999999999995</v>
          </cell>
          <cell r="J168">
            <v>-25</v>
          </cell>
          <cell r="K168">
            <v>-26.614925575584508</v>
          </cell>
          <cell r="L168">
            <v>-3.4596750000000003E-2</v>
          </cell>
          <cell r="M168">
            <v>-26.649522325584506</v>
          </cell>
          <cell r="R168">
            <v>-26.950265580632511</v>
          </cell>
          <cell r="U168">
            <v>38.442047899999999</v>
          </cell>
          <cell r="W168">
            <v>0.92998828391040111</v>
          </cell>
          <cell r="X168">
            <v>35.750654156522437</v>
          </cell>
          <cell r="Y168">
            <v>936</v>
          </cell>
          <cell r="AA168">
            <v>5</v>
          </cell>
          <cell r="AB168" t="str">
            <v/>
          </cell>
          <cell r="AF168">
            <v>3.2660471914804763E-2</v>
          </cell>
          <cell r="AG168">
            <v>47.89</v>
          </cell>
          <cell r="AH168">
            <v>1.5641100000000002E-2</v>
          </cell>
          <cell r="AI168">
            <v>-25.767029185066072</v>
          </cell>
        </row>
        <row r="169">
          <cell r="D169" t="str">
            <v>L.Larix.R.14.0.5_E</v>
          </cell>
          <cell r="E169">
            <v>289838</v>
          </cell>
          <cell r="F169">
            <v>8.3000000000000004E-2</v>
          </cell>
          <cell r="G169">
            <v>37.506</v>
          </cell>
          <cell r="H169">
            <v>-27.808</v>
          </cell>
          <cell r="I169">
            <v>0.56499999999999995</v>
          </cell>
          <cell r="J169">
            <v>-25</v>
          </cell>
          <cell r="K169">
            <v>-27.850947402614981</v>
          </cell>
          <cell r="L169">
            <v>-2.2983E-2</v>
          </cell>
          <cell r="M169">
            <v>-27.873930402614981</v>
          </cell>
          <cell r="R169">
            <v>-28.174673657662986</v>
          </cell>
          <cell r="U169">
            <v>40.721993300000001</v>
          </cell>
          <cell r="W169">
            <v>0.92998828391040111</v>
          </cell>
          <cell r="X169">
            <v>37.870976666477851</v>
          </cell>
          <cell r="Y169">
            <v>1221</v>
          </cell>
          <cell r="AA169">
            <v>5</v>
          </cell>
          <cell r="AB169" t="str">
            <v/>
          </cell>
          <cell r="AF169">
            <v>0</v>
          </cell>
          <cell r="AG169">
            <v>48.68</v>
          </cell>
          <cell r="AH169">
            <v>0</v>
          </cell>
          <cell r="AI169">
            <v>-28.115120000000001</v>
          </cell>
        </row>
        <row r="170">
          <cell r="D170" t="str">
            <v>caf-j3 (49,44%C)</v>
          </cell>
          <cell r="E170">
            <v>289839</v>
          </cell>
          <cell r="F170">
            <v>9.8000000000000004E-2</v>
          </cell>
          <cell r="G170">
            <v>56.624000000000002</v>
          </cell>
          <cell r="H170">
            <v>-39.917000000000002</v>
          </cell>
          <cell r="I170">
            <v>0.56499999999999995</v>
          </cell>
          <cell r="J170">
            <v>-25</v>
          </cell>
          <cell r="K170">
            <v>-40.067343477407732</v>
          </cell>
          <cell r="L170">
            <v>-6.5200000000000002E-4</v>
          </cell>
          <cell r="M170">
            <v>-40.067995477407734</v>
          </cell>
          <cell r="R170">
            <v>-40.368738732455739</v>
          </cell>
          <cell r="S170">
            <v>-40.46</v>
          </cell>
          <cell r="U170">
            <v>52.062811000000004</v>
          </cell>
          <cell r="W170">
            <v>0.92998828391040111</v>
          </cell>
          <cell r="X170">
            <v>48.41780425744156</v>
          </cell>
          <cell r="Y170">
            <v>1769</v>
          </cell>
          <cell r="AA170">
            <v>5</v>
          </cell>
          <cell r="AB170" t="str">
            <v/>
          </cell>
          <cell r="AF170" t="str">
            <v/>
          </cell>
          <cell r="AG170" t="str">
            <v/>
          </cell>
          <cell r="AH170" t="e">
            <v>#VALUE!</v>
          </cell>
          <cell r="AI170" t="e">
            <v>#VALUE!</v>
          </cell>
        </row>
        <row r="171">
          <cell r="D171" t="str">
            <v>L.Larix.R.15.0.5_E</v>
          </cell>
          <cell r="E171">
            <v>289840</v>
          </cell>
          <cell r="F171">
            <v>9.2999999999999999E-2</v>
          </cell>
          <cell r="G171">
            <v>50.430999999999997</v>
          </cell>
          <cell r="H171">
            <v>-28.045000000000002</v>
          </cell>
          <cell r="I171">
            <v>0.56499999999999995</v>
          </cell>
          <cell r="J171">
            <v>-25</v>
          </cell>
          <cell r="K171">
            <v>-28.079500962579715</v>
          </cell>
          <cell r="L171">
            <v>-1.1084E-2</v>
          </cell>
          <cell r="M171">
            <v>-28.090584962579715</v>
          </cell>
          <cell r="R171">
            <v>-28.39132821762772</v>
          </cell>
          <cell r="U171">
            <v>48.867891299999997</v>
          </cell>
          <cell r="W171">
            <v>0.92998828391040111</v>
          </cell>
          <cell r="X171">
            <v>45.446566368407019</v>
          </cell>
          <cell r="Y171">
            <v>1513</v>
          </cell>
          <cell r="AA171">
            <v>5</v>
          </cell>
          <cell r="AB171" t="str">
            <v/>
          </cell>
          <cell r="AF171">
            <v>0.10530483774636673</v>
          </cell>
          <cell r="AG171">
            <v>50.23</v>
          </cell>
          <cell r="AH171">
            <v>5.2894620000000003E-2</v>
          </cell>
          <cell r="AI171">
            <v>-28.439692420675712</v>
          </cell>
        </row>
        <row r="172">
          <cell r="D172" t="str">
            <v>D.Larix.R.16.0.5_E</v>
          </cell>
          <cell r="E172">
            <v>289841</v>
          </cell>
          <cell r="F172">
            <v>8.8999999999999996E-2</v>
          </cell>
          <cell r="G172">
            <v>50.816000000000003</v>
          </cell>
          <cell r="H172">
            <v>-28.817</v>
          </cell>
          <cell r="I172">
            <v>0.56499999999999995</v>
          </cell>
          <cell r="J172">
            <v>-25</v>
          </cell>
          <cell r="K172">
            <v>-28.859916658374956</v>
          </cell>
          <cell r="L172">
            <v>-1.1613750000000001E-2</v>
          </cell>
          <cell r="M172">
            <v>-28.871530408374955</v>
          </cell>
          <cell r="R172">
            <v>-29.17227366342296</v>
          </cell>
          <cell r="U172">
            <v>51.453555000000001</v>
          </cell>
          <cell r="W172">
            <v>0.92998828391040111</v>
          </cell>
          <cell r="X172">
            <v>47.851203315539443</v>
          </cell>
          <cell r="Y172">
            <v>1500</v>
          </cell>
          <cell r="AA172">
            <v>5</v>
          </cell>
          <cell r="AB172" t="str">
            <v/>
          </cell>
          <cell r="AF172">
            <v>0.14964050329538645</v>
          </cell>
          <cell r="AG172">
            <v>50.07</v>
          </cell>
          <cell r="AH172">
            <v>7.4924999999999992E-2</v>
          </cell>
          <cell r="AI172">
            <v>-29.296555348151802</v>
          </cell>
        </row>
        <row r="173">
          <cell r="D173" t="str">
            <v>D.Larix.R.18.0.5_E</v>
          </cell>
          <cell r="E173">
            <v>289842</v>
          </cell>
          <cell r="F173">
            <v>9.6000000000000002E-2</v>
          </cell>
          <cell r="G173">
            <v>51.398000000000003</v>
          </cell>
          <cell r="H173">
            <v>-26.632999999999999</v>
          </cell>
          <cell r="I173">
            <v>0.56499999999999995</v>
          </cell>
          <cell r="J173">
            <v>-25</v>
          </cell>
          <cell r="K173">
            <v>-26.651150512462372</v>
          </cell>
          <cell r="L173">
            <v>-9.8207499999999996E-3</v>
          </cell>
          <cell r="M173">
            <v>-26.660971262462372</v>
          </cell>
          <cell r="R173">
            <v>-26.961714517510377</v>
          </cell>
          <cell r="U173">
            <v>48.248624200000002</v>
          </cell>
          <cell r="W173">
            <v>0.92998828391040111</v>
          </cell>
          <cell r="X173">
            <v>44.870655220795854</v>
          </cell>
          <cell r="Y173">
            <v>1544</v>
          </cell>
          <cell r="AA173">
            <v>5</v>
          </cell>
          <cell r="AB173" t="str">
            <v/>
          </cell>
          <cell r="AE173">
            <v>44090</v>
          </cell>
          <cell r="AF173">
            <v>0.18373743148003133</v>
          </cell>
          <cell r="AG173">
            <v>51.08</v>
          </cell>
          <cell r="AH173">
            <v>9.3853080000000005E-2</v>
          </cell>
          <cell r="AI173">
            <v>-26.855971328216548</v>
          </cell>
        </row>
        <row r="174">
          <cell r="D174" t="str">
            <v>SuccC6_1_11_E</v>
          </cell>
          <cell r="E174">
            <v>289843</v>
          </cell>
          <cell r="F174">
            <v>8.3000000000000004E-2</v>
          </cell>
          <cell r="G174">
            <v>44.8</v>
          </cell>
          <cell r="H174">
            <v>-10.52</v>
          </cell>
          <cell r="I174">
            <v>0.56499999999999995</v>
          </cell>
          <cell r="J174">
            <v>-25</v>
          </cell>
          <cell r="K174">
            <v>-10.335051429863229</v>
          </cell>
          <cell r="L174">
            <v>-1.9723000000000001E-2</v>
          </cell>
          <cell r="M174">
            <v>-10.35477442986323</v>
          </cell>
          <cell r="R174">
            <v>-10.655517684911235</v>
          </cell>
          <cell r="U174">
            <v>48.650433300000003</v>
          </cell>
          <cell r="W174">
            <v>0.92998828391040111</v>
          </cell>
          <cell r="X174">
            <v>45.244332976164436</v>
          </cell>
          <cell r="Y174">
            <v>1301</v>
          </cell>
          <cell r="Z174" t="str">
            <v>Succ_C6</v>
          </cell>
          <cell r="AA174">
            <v>5</v>
          </cell>
          <cell r="AB174" t="str">
            <v>SuccC6_1_11_E</v>
          </cell>
          <cell r="AC174">
            <v>11</v>
          </cell>
          <cell r="AD174">
            <v>1.05</v>
          </cell>
          <cell r="AF174" t="str">
            <v/>
          </cell>
          <cell r="AG174" t="str">
            <v/>
          </cell>
          <cell r="AH174" t="e">
            <v>#VALUE!</v>
          </cell>
          <cell r="AI174" t="e">
            <v>#VALUE!</v>
          </cell>
        </row>
        <row r="175">
          <cell r="D175" t="str">
            <v>SuccC6_1.5_9_E</v>
          </cell>
          <cell r="E175">
            <v>289844</v>
          </cell>
          <cell r="F175">
            <v>0.125</v>
          </cell>
          <cell r="G175">
            <v>67.317999999999998</v>
          </cell>
          <cell r="H175">
            <v>-10.618</v>
          </cell>
          <cell r="I175">
            <v>0.56499999999999995</v>
          </cell>
          <cell r="J175">
            <v>-25</v>
          </cell>
          <cell r="K175">
            <v>-10.496270190103814</v>
          </cell>
          <cell r="L175">
            <v>6.6830000000000006E-3</v>
          </cell>
          <cell r="M175">
            <v>-10.489587190103814</v>
          </cell>
          <cell r="R175">
            <v>-10.790330445151818</v>
          </cell>
          <cell r="U175">
            <v>48.541530299999998</v>
          </cell>
          <cell r="W175">
            <v>0.92998828391040111</v>
          </cell>
          <cell r="X175">
            <v>45.143054462081736</v>
          </cell>
          <cell r="Y175">
            <v>1949</v>
          </cell>
          <cell r="Z175" t="str">
            <v>Succ_C6</v>
          </cell>
          <cell r="AA175">
            <v>5</v>
          </cell>
          <cell r="AB175" t="str">
            <v>SuccC6_1.5_9_E</v>
          </cell>
          <cell r="AC175">
            <v>9</v>
          </cell>
          <cell r="AD175">
            <v>1.52</v>
          </cell>
          <cell r="AF175" t="str">
            <v/>
          </cell>
          <cell r="AG175" t="str">
            <v/>
          </cell>
          <cell r="AH175" t="e">
            <v>#VALUE!</v>
          </cell>
          <cell r="AI175" t="e">
            <v>#VALUE!</v>
          </cell>
        </row>
        <row r="176">
          <cell r="D176" t="str">
            <v>SuccC6_2_11_E</v>
          </cell>
          <cell r="E176">
            <v>289845</v>
          </cell>
          <cell r="F176">
            <v>0.151</v>
          </cell>
          <cell r="G176">
            <v>77.893000000000001</v>
          </cell>
          <cell r="H176">
            <v>-10.598000000000001</v>
          </cell>
          <cell r="I176">
            <v>0.56499999999999995</v>
          </cell>
          <cell r="J176">
            <v>-25</v>
          </cell>
          <cell r="K176">
            <v>-10.492771234223051</v>
          </cell>
          <cell r="L176">
            <v>2.0171250000000002E-2</v>
          </cell>
          <cell r="M176">
            <v>-10.47259998422305</v>
          </cell>
          <cell r="R176">
            <v>-10.773343239271055</v>
          </cell>
          <cell r="U176">
            <v>46.495533299999998</v>
          </cell>
          <cell r="W176">
            <v>0.92998828391040111</v>
          </cell>
          <cell r="X176">
            <v>43.240301223165908</v>
          </cell>
          <cell r="Y176">
            <v>2280</v>
          </cell>
          <cell r="Z176" t="str">
            <v>Succ_C6</v>
          </cell>
          <cell r="AA176">
            <v>5</v>
          </cell>
          <cell r="AB176" t="str">
            <v>SuccC6_2_11_E</v>
          </cell>
          <cell r="AC176">
            <v>11</v>
          </cell>
          <cell r="AD176">
            <v>1.92</v>
          </cell>
          <cell r="AF176" t="str">
            <v/>
          </cell>
          <cell r="AG176" t="str">
            <v/>
          </cell>
          <cell r="AH176" t="e">
            <v>#VALUE!</v>
          </cell>
          <cell r="AI176" t="e">
            <v>#VALUE!</v>
          </cell>
        </row>
        <row r="177">
          <cell r="D177" t="str">
            <v>st3.2019_17_E</v>
          </cell>
          <cell r="E177">
            <v>289846</v>
          </cell>
          <cell r="F177">
            <v>6.6000000000000003E-2</v>
          </cell>
          <cell r="G177">
            <v>32.71</v>
          </cell>
          <cell r="H177">
            <v>-27.891999999999999</v>
          </cell>
          <cell r="I177">
            <v>0.56499999999999995</v>
          </cell>
          <cell r="J177">
            <v>-25</v>
          </cell>
          <cell r="K177">
            <v>-27.942831544563692</v>
          </cell>
          <cell r="L177">
            <v>-3.4433749999999999E-2</v>
          </cell>
          <cell r="M177">
            <v>-27.977265294563693</v>
          </cell>
          <cell r="R177">
            <v>-28.278008549611698</v>
          </cell>
          <cell r="U177">
            <v>44.662882400000001</v>
          </cell>
          <cell r="W177">
            <v>0.92998828391040111</v>
          </cell>
          <cell r="X177">
            <v>41.53595735766806</v>
          </cell>
          <cell r="Y177">
            <v>940</v>
          </cell>
          <cell r="Z177" t="str">
            <v>Std3</v>
          </cell>
          <cell r="AA177">
            <v>5</v>
          </cell>
          <cell r="AB177" t="str">
            <v>st3.2019_17_E</v>
          </cell>
          <cell r="AC177">
            <v>17</v>
          </cell>
          <cell r="AF177" t="str">
            <v/>
          </cell>
          <cell r="AG177" t="str">
            <v/>
          </cell>
          <cell r="AH177" t="e">
            <v>#VALUE!</v>
          </cell>
          <cell r="AI177" t="e">
            <v>#VALUE!</v>
          </cell>
        </row>
        <row r="178">
          <cell r="D178" t="str">
            <v>ali-j3</v>
          </cell>
          <cell r="E178">
            <v>289848</v>
          </cell>
          <cell r="F178">
            <v>6.5000000000000002E-2</v>
          </cell>
          <cell r="G178">
            <v>63.387999999999998</v>
          </cell>
          <cell r="H178">
            <v>-29.715</v>
          </cell>
          <cell r="I178">
            <v>0.56499999999999995</v>
          </cell>
          <cell r="J178">
            <v>-25</v>
          </cell>
          <cell r="K178">
            <v>-29.757404453782847</v>
          </cell>
          <cell r="L178">
            <v>1.3855E-3</v>
          </cell>
          <cell r="M178">
            <v>-29.756018953782846</v>
          </cell>
          <cell r="N178" t="str">
            <v>*</v>
          </cell>
          <cell r="O178">
            <v>-29.759256744951994</v>
          </cell>
          <cell r="P178">
            <v>-30.06</v>
          </cell>
          <cell r="Q178">
            <v>-0.3007432550480047</v>
          </cell>
          <cell r="R178">
            <v>-30.05676220883085</v>
          </cell>
          <cell r="S178">
            <v>-30.06</v>
          </cell>
          <cell r="T178">
            <v>6.2281833598196987E-2</v>
          </cell>
          <cell r="U178">
            <v>87.880502699999994</v>
          </cell>
          <cell r="V178">
            <v>76.441823225000007</v>
          </cell>
          <cell r="W178">
            <v>0.92998828391040111</v>
          </cell>
          <cell r="X178">
            <v>81.72783789515637</v>
          </cell>
          <cell r="Y178">
            <v>1819</v>
          </cell>
          <cell r="AA178">
            <v>5</v>
          </cell>
          <cell r="AB178" t="str">
            <v/>
          </cell>
          <cell r="AF178" t="str">
            <v/>
          </cell>
          <cell r="AG178" t="str">
            <v/>
          </cell>
          <cell r="AH178" t="e">
            <v>#VALUE!</v>
          </cell>
          <cell r="AI178" t="e">
            <v>#VALUE!</v>
          </cell>
        </row>
        <row r="179">
          <cell r="D179" t="str">
            <v>ali-j3</v>
          </cell>
          <cell r="E179">
            <v>293714</v>
          </cell>
          <cell r="F179">
            <v>6.6000000000000003E-2</v>
          </cell>
          <cell r="G179">
            <v>48.441000000000003</v>
          </cell>
          <cell r="H179">
            <v>-29.654</v>
          </cell>
          <cell r="I179">
            <v>0.53049999999999997</v>
          </cell>
          <cell r="J179">
            <v>-25</v>
          </cell>
          <cell r="K179">
            <v>-29.705532482441221</v>
          </cell>
          <cell r="L179">
            <v>0</v>
          </cell>
          <cell r="M179">
            <v>-29.705532482441221</v>
          </cell>
          <cell r="N179" t="str">
            <v>*</v>
          </cell>
          <cell r="R179">
            <v>-29.98856882494194</v>
          </cell>
          <cell r="U179">
            <v>572.34086400000001</v>
          </cell>
          <cell r="V179">
            <v>572.05073785000002</v>
          </cell>
          <cell r="W179">
            <v>0.12427219352462548</v>
          </cell>
          <cell r="X179">
            <v>71.126054613059353</v>
          </cell>
          <cell r="Y179">
            <v>1499</v>
          </cell>
          <cell r="AA179">
            <v>6</v>
          </cell>
          <cell r="AB179" t="str">
            <v/>
          </cell>
          <cell r="AF179" t="str">
            <v/>
          </cell>
          <cell r="AG179" t="str">
            <v/>
          </cell>
          <cell r="AH179" t="e">
            <v>#VALUE!</v>
          </cell>
          <cell r="AI179" t="e">
            <v>#VALUE!</v>
          </cell>
        </row>
        <row r="180">
          <cell r="D180" t="str">
            <v>bl (blank)</v>
          </cell>
          <cell r="E180">
            <v>293715</v>
          </cell>
          <cell r="F180">
            <v>0</v>
          </cell>
          <cell r="G180">
            <v>0.36899999999999999</v>
          </cell>
          <cell r="H180">
            <v>-29.488</v>
          </cell>
          <cell r="I180">
            <v>0.53049999999999997</v>
          </cell>
          <cell r="J180">
            <v>-25</v>
          </cell>
          <cell r="U180">
            <v>0</v>
          </cell>
          <cell r="W180">
            <v>0.12427219352462548</v>
          </cell>
          <cell r="X180">
            <v>0</v>
          </cell>
          <cell r="Y180">
            <v>13</v>
          </cell>
          <cell r="AA180">
            <v>6</v>
          </cell>
          <cell r="AB180" t="str">
            <v/>
          </cell>
          <cell r="AF180" t="str">
            <v/>
          </cell>
          <cell r="AG180" t="str">
            <v/>
          </cell>
          <cell r="AH180" t="e">
            <v>#VALUE!</v>
          </cell>
          <cell r="AI180" t="e">
            <v>#VALUE!</v>
          </cell>
        </row>
        <row r="181">
          <cell r="D181" t="str">
            <v>ali-j3</v>
          </cell>
          <cell r="E181">
            <v>293716</v>
          </cell>
          <cell r="F181">
            <v>6.0999999999999999E-2</v>
          </cell>
          <cell r="G181">
            <v>44.725999999999999</v>
          </cell>
          <cell r="H181">
            <v>-29.62</v>
          </cell>
          <cell r="I181">
            <v>0.53049999999999997</v>
          </cell>
          <cell r="J181">
            <v>-25</v>
          </cell>
          <cell r="K181">
            <v>-29.675456098471567</v>
          </cell>
          <cell r="L181">
            <v>-3.1319999999999998E-3</v>
          </cell>
          <cell r="M181">
            <v>-29.678588098471568</v>
          </cell>
          <cell r="N181" t="str">
            <v>*</v>
          </cell>
          <cell r="R181">
            <v>-29.961624440972287</v>
          </cell>
          <cell r="U181">
            <v>571.76061170000003</v>
          </cell>
          <cell r="W181">
            <v>0.12427219352462548</v>
          </cell>
          <cell r="X181">
            <v>71.053945386940654</v>
          </cell>
          <cell r="Y181">
            <v>1383</v>
          </cell>
          <cell r="AA181">
            <v>6</v>
          </cell>
          <cell r="AB181" t="str">
            <v/>
          </cell>
          <cell r="AF181" t="str">
            <v/>
          </cell>
          <cell r="AG181" t="str">
            <v/>
          </cell>
          <cell r="AH181" t="e">
            <v>#VALUE!</v>
          </cell>
          <cell r="AI181" t="e">
            <v>#VALUE!</v>
          </cell>
        </row>
        <row r="182">
          <cell r="D182" t="str">
            <v>ali-j3 [Ref] (71,09%C)</v>
          </cell>
          <cell r="E182">
            <v>293717</v>
          </cell>
          <cell r="F182">
            <v>6.5000000000000002E-2</v>
          </cell>
          <cell r="G182">
            <v>46.052999999999997</v>
          </cell>
          <cell r="H182">
            <v>-29.797000000000001</v>
          </cell>
          <cell r="I182">
            <v>0.53049999999999997</v>
          </cell>
          <cell r="J182">
            <v>-25</v>
          </cell>
          <cell r="K182">
            <v>-29.852902213191282</v>
          </cell>
          <cell r="L182">
            <v>-2.1059999999999998E-3</v>
          </cell>
          <cell r="M182">
            <v>-29.855008213191283</v>
          </cell>
          <cell r="N182" t="str">
            <v>*</v>
          </cell>
          <cell r="R182">
            <v>-30.138044555692002</v>
          </cell>
          <cell r="U182">
            <v>71.09</v>
          </cell>
          <cell r="V182" t="str">
            <v>ref.</v>
          </cell>
          <cell r="Y182">
            <v>1421</v>
          </cell>
          <cell r="AA182">
            <v>6</v>
          </cell>
          <cell r="AB182" t="str">
            <v/>
          </cell>
          <cell r="AF182" t="str">
            <v/>
          </cell>
          <cell r="AG182" t="str">
            <v/>
          </cell>
          <cell r="AH182" t="e">
            <v>#VALUE!</v>
          </cell>
          <cell r="AI182" t="e">
            <v>#VALUE!</v>
          </cell>
        </row>
        <row r="183">
          <cell r="D183" t="str">
            <v>H.Mugo.R.1.0.5_1_E</v>
          </cell>
          <cell r="E183">
            <v>293718</v>
          </cell>
          <cell r="F183">
            <v>0.11899999999999999</v>
          </cell>
          <cell r="G183">
            <v>47.850999999999999</v>
          </cell>
          <cell r="H183">
            <v>-25.581</v>
          </cell>
          <cell r="I183">
            <v>0.53049999999999997</v>
          </cell>
          <cell r="J183">
            <v>-25</v>
          </cell>
          <cell r="K183">
            <v>-25.587513466679347</v>
          </cell>
          <cell r="L183">
            <v>-5.9400000000000002E-4</v>
          </cell>
          <cell r="M183">
            <v>-25.588107466679347</v>
          </cell>
          <cell r="R183">
            <v>-25.871143809180065</v>
          </cell>
          <cell r="U183">
            <v>40.347918499999999</v>
          </cell>
          <cell r="W183">
            <v>0.95516962695097396</v>
          </cell>
          <cell r="X183">
            <v>38.539106261893302</v>
          </cell>
          <cell r="Y183">
            <v>1477</v>
          </cell>
          <cell r="AA183">
            <v>6</v>
          </cell>
          <cell r="AB183" t="str">
            <v/>
          </cell>
          <cell r="AF183">
            <v>1.7962633227597145</v>
          </cell>
          <cell r="AG183">
            <v>50.44</v>
          </cell>
          <cell r="AH183">
            <v>0.90603522000000003</v>
          </cell>
          <cell r="AI183">
            <v>-25.851451727595872</v>
          </cell>
        </row>
        <row r="184">
          <cell r="D184" t="str">
            <v>H.Mugo.R.2.0.5_1_E</v>
          </cell>
          <cell r="E184">
            <v>293719</v>
          </cell>
          <cell r="F184">
            <v>7.9000000000000001E-2</v>
          </cell>
          <cell r="G184">
            <v>31.798999999999999</v>
          </cell>
          <cell r="H184">
            <v>-24.844000000000001</v>
          </cell>
          <cell r="I184">
            <v>0.53049999999999997</v>
          </cell>
          <cell r="J184">
            <v>-25</v>
          </cell>
          <cell r="K184">
            <v>-24.841353310839981</v>
          </cell>
          <cell r="L184">
            <v>-1.3958999999999999E-2</v>
          </cell>
          <cell r="M184">
            <v>-24.855312310839981</v>
          </cell>
          <cell r="R184">
            <v>-25.138348653340699</v>
          </cell>
          <cell r="U184">
            <v>40.389718600000002</v>
          </cell>
          <cell r="W184">
            <v>0.95516962695097396</v>
          </cell>
          <cell r="X184">
            <v>38.579032447816815</v>
          </cell>
          <cell r="Y184">
            <v>982</v>
          </cell>
          <cell r="AA184">
            <v>6</v>
          </cell>
          <cell r="AB184" t="str">
            <v/>
          </cell>
          <cell r="AF184">
            <v>0.86066933540614077</v>
          </cell>
          <cell r="AG184">
            <v>51.46</v>
          </cell>
          <cell r="AH184">
            <v>0.44290044000000001</v>
          </cell>
          <cell r="AI184">
            <v>-25.084414793009891</v>
          </cell>
        </row>
        <row r="185">
          <cell r="D185" t="str">
            <v>H.Mugo.R.3.0.5_1_E</v>
          </cell>
          <cell r="E185">
            <v>293720</v>
          </cell>
          <cell r="F185">
            <v>0.17</v>
          </cell>
          <cell r="G185">
            <v>68.533000000000001</v>
          </cell>
          <cell r="H185">
            <v>-24.922000000000001</v>
          </cell>
          <cell r="I185">
            <v>0.53049999999999997</v>
          </cell>
          <cell r="J185">
            <v>-25</v>
          </cell>
          <cell r="K185">
            <v>-24.92139150766516</v>
          </cell>
          <cell r="L185">
            <v>1.6659E-2</v>
          </cell>
          <cell r="M185">
            <v>-24.904732507665159</v>
          </cell>
          <cell r="R185">
            <v>-25.187768850165877</v>
          </cell>
          <cell r="U185">
            <v>40.451693900000002</v>
          </cell>
          <cell r="W185">
            <v>0.95516962695097396</v>
          </cell>
          <cell r="X185">
            <v>38.638229371997994</v>
          </cell>
          <cell r="Y185">
            <v>2116</v>
          </cell>
          <cell r="AA185">
            <v>6</v>
          </cell>
          <cell r="AB185" t="str">
            <v/>
          </cell>
          <cell r="AF185">
            <v>2.127447619047619</v>
          </cell>
          <cell r="AG185">
            <v>51.03</v>
          </cell>
          <cell r="AH185">
            <v>1.08563652</v>
          </cell>
          <cell r="AI185">
            <v>-25.166360716897614</v>
          </cell>
        </row>
        <row r="186">
          <cell r="D186" t="str">
            <v>H.Mugo.R.4.0.5_1_E</v>
          </cell>
          <cell r="E186">
            <v>293721</v>
          </cell>
          <cell r="F186">
            <v>0.109</v>
          </cell>
          <cell r="G186">
            <v>46.033000000000001</v>
          </cell>
          <cell r="H186">
            <v>-24.824000000000002</v>
          </cell>
          <cell r="I186">
            <v>0.53049999999999997</v>
          </cell>
          <cell r="J186">
            <v>-25</v>
          </cell>
          <cell r="K186">
            <v>-24.821948068787432</v>
          </cell>
          <cell r="L186">
            <v>-2.052E-3</v>
          </cell>
          <cell r="M186">
            <v>-24.824000068787431</v>
          </cell>
          <cell r="R186">
            <v>-25.107036411288149</v>
          </cell>
          <cell r="U186">
            <v>42.376967</v>
          </cell>
          <cell r="W186">
            <v>0.95516962695097396</v>
          </cell>
          <cell r="X186">
            <v>40.477191760703732</v>
          </cell>
          <cell r="Y186">
            <v>1423</v>
          </cell>
          <cell r="AA186">
            <v>6</v>
          </cell>
          <cell r="AB186" t="str">
            <v/>
          </cell>
          <cell r="AF186">
            <v>0.93539499404052462</v>
          </cell>
          <cell r="AG186">
            <v>50.34</v>
          </cell>
          <cell r="AH186">
            <v>0.47087784000000016</v>
          </cell>
          <cell r="AI186">
            <v>-25.055828563746644</v>
          </cell>
        </row>
        <row r="187">
          <cell r="D187" t="str">
            <v>H.Mugo.R.5.0.5_1_E</v>
          </cell>
          <cell r="E187">
            <v>293722</v>
          </cell>
          <cell r="F187">
            <v>0.10100000000000001</v>
          </cell>
          <cell r="G187">
            <v>40.453000000000003</v>
          </cell>
          <cell r="H187">
            <v>-23.506</v>
          </cell>
          <cell r="I187">
            <v>0.53049999999999997</v>
          </cell>
          <cell r="J187">
            <v>-25</v>
          </cell>
          <cell r="K187">
            <v>-23.486147360510991</v>
          </cell>
          <cell r="L187">
            <v>-6.7499999999999999E-3</v>
          </cell>
          <cell r="M187">
            <v>-23.492897360510991</v>
          </cell>
          <cell r="R187">
            <v>-23.775933703011709</v>
          </cell>
          <cell r="U187">
            <v>40.190155099999998</v>
          </cell>
          <cell r="W187">
            <v>0.95516962695097396</v>
          </cell>
          <cell r="X187">
            <v>38.388415453968783</v>
          </cell>
          <cell r="Y187">
            <v>1249</v>
          </cell>
          <cell r="AA187">
            <v>6</v>
          </cell>
          <cell r="AB187" t="str">
            <v/>
          </cell>
          <cell r="AF187">
            <v>0.63060685309176834</v>
          </cell>
          <cell r="AG187">
            <v>50.78</v>
          </cell>
          <cell r="AH187">
            <v>0.32022215999999998</v>
          </cell>
          <cell r="AI187">
            <v>-23.666436235437743</v>
          </cell>
        </row>
        <row r="188">
          <cell r="D188" t="str">
            <v>M.Mugo.R.6.0.5_1_E</v>
          </cell>
          <cell r="E188">
            <v>293723</v>
          </cell>
          <cell r="F188">
            <v>7.8E-2</v>
          </cell>
          <cell r="G188">
            <v>29.048999999999999</v>
          </cell>
          <cell r="H188">
            <v>-26.411000000000001</v>
          </cell>
          <cell r="I188">
            <v>0.53049999999999997</v>
          </cell>
          <cell r="J188">
            <v>-25</v>
          </cell>
          <cell r="K188">
            <v>-26.437247365745044</v>
          </cell>
          <cell r="L188">
            <v>-1.6308E-2</v>
          </cell>
          <cell r="M188">
            <v>-26.453555365745043</v>
          </cell>
          <cell r="R188">
            <v>-26.736591708245761</v>
          </cell>
          <cell r="U188">
            <v>37.369059900000003</v>
          </cell>
          <cell r="W188">
            <v>0.95516962695097396</v>
          </cell>
          <cell r="X188">
            <v>35.693791004191603</v>
          </cell>
          <cell r="Y188">
            <v>895</v>
          </cell>
          <cell r="AA188">
            <v>6</v>
          </cell>
          <cell r="AB188" t="str">
            <v/>
          </cell>
          <cell r="AF188">
            <v>0.45494546675621222</v>
          </cell>
          <cell r="AG188">
            <v>29.78</v>
          </cell>
          <cell r="AH188">
            <v>0.13548276000000001</v>
          </cell>
          <cell r="AI188">
            <v>-26.65144152778764</v>
          </cell>
        </row>
        <row r="189">
          <cell r="D189" t="str">
            <v>M.Mugo.R.7.0.5_1_E</v>
          </cell>
          <cell r="E189">
            <v>293724</v>
          </cell>
          <cell r="F189">
            <v>0.106</v>
          </cell>
          <cell r="G189">
            <v>46.776000000000003</v>
          </cell>
          <cell r="H189">
            <v>-25.224</v>
          </cell>
          <cell r="I189">
            <v>0.53049999999999997</v>
          </cell>
          <cell r="J189">
            <v>-25</v>
          </cell>
          <cell r="K189">
            <v>-25.226569590554757</v>
          </cell>
          <cell r="L189">
            <v>-1.539E-3</v>
          </cell>
          <cell r="M189">
            <v>-25.228108590554758</v>
          </cell>
          <cell r="R189">
            <v>-25.511144933055476</v>
          </cell>
          <cell r="U189">
            <v>44.2791493</v>
          </cell>
          <cell r="W189">
            <v>0.95516962695097396</v>
          </cell>
          <cell r="X189">
            <v>42.294098518587482</v>
          </cell>
          <cell r="Y189">
            <v>1442</v>
          </cell>
          <cell r="AA189">
            <v>6</v>
          </cell>
          <cell r="AB189" t="str">
            <v/>
          </cell>
          <cell r="AF189">
            <v>0.89323870445344122</v>
          </cell>
          <cell r="AG189">
            <v>49.4</v>
          </cell>
          <cell r="AH189">
            <v>0.44125991999999997</v>
          </cell>
          <cell r="AI189">
            <v>-25.463786891314353</v>
          </cell>
        </row>
        <row r="190">
          <cell r="D190" t="str">
            <v>ali-j3</v>
          </cell>
          <cell r="E190">
            <v>293725</v>
          </cell>
          <cell r="F190">
            <v>7.1999999999999995E-2</v>
          </cell>
          <cell r="G190">
            <v>52.362000000000002</v>
          </cell>
          <cell r="H190">
            <v>-29.553999999999998</v>
          </cell>
          <cell r="I190">
            <v>0.53049999999999997</v>
          </cell>
          <cell r="J190">
            <v>-25</v>
          </cell>
          <cell r="K190">
            <v>-29.600610593943834</v>
          </cell>
          <cell r="L190">
            <v>3.0509999999999999E-3</v>
          </cell>
          <cell r="M190">
            <v>-29.597559593943835</v>
          </cell>
          <cell r="N190" t="str">
            <v>*</v>
          </cell>
          <cell r="R190">
            <v>-29.880595936444553</v>
          </cell>
          <cell r="U190">
            <v>72.9703181</v>
          </cell>
          <cell r="V190" t="str">
            <v>*</v>
          </cell>
          <cell r="W190">
            <v>0.95516962695097396</v>
          </cell>
          <cell r="X190">
            <v>69.699031518070896</v>
          </cell>
          <cell r="Y190">
            <v>1612</v>
          </cell>
          <cell r="AA190">
            <v>6</v>
          </cell>
          <cell r="AB190" t="str">
            <v/>
          </cell>
          <cell r="AF190" t="str">
            <v/>
          </cell>
          <cell r="AG190" t="str">
            <v/>
          </cell>
          <cell r="AH190" t="e">
            <v>#VALUE!</v>
          </cell>
          <cell r="AI190" t="e">
            <v>#VALUE!</v>
          </cell>
        </row>
        <row r="191">
          <cell r="D191" t="str">
            <v>bl</v>
          </cell>
          <cell r="E191">
            <v>293726</v>
          </cell>
          <cell r="F191">
            <v>0</v>
          </cell>
          <cell r="G191">
            <v>0.40400000000000003</v>
          </cell>
          <cell r="H191">
            <v>-29.957000000000001</v>
          </cell>
          <cell r="I191">
            <v>0.53049999999999997</v>
          </cell>
          <cell r="J191">
            <v>-25</v>
          </cell>
          <cell r="U191">
            <v>0</v>
          </cell>
          <cell r="Y191">
            <v>14</v>
          </cell>
          <cell r="AA191">
            <v>6</v>
          </cell>
          <cell r="AB191" t="str">
            <v/>
          </cell>
          <cell r="AF191" t="str">
            <v/>
          </cell>
          <cell r="AG191" t="str">
            <v/>
          </cell>
          <cell r="AH191" t="e">
            <v>#VALUE!</v>
          </cell>
          <cell r="AI191" t="e">
            <v>#VALUE!</v>
          </cell>
        </row>
        <row r="192">
          <cell r="D192" t="str">
            <v>bl</v>
          </cell>
          <cell r="E192">
            <v>293727</v>
          </cell>
          <cell r="F192">
            <v>0</v>
          </cell>
          <cell r="G192">
            <v>0.65700000000000003</v>
          </cell>
          <cell r="H192">
            <v>-25.859000000000002</v>
          </cell>
          <cell r="I192">
            <v>0.53049999999999997</v>
          </cell>
          <cell r="J192">
            <v>-25</v>
          </cell>
          <cell r="U192">
            <v>0</v>
          </cell>
          <cell r="Y192">
            <v>21</v>
          </cell>
          <cell r="AA192">
            <v>6</v>
          </cell>
          <cell r="AB192" t="str">
            <v/>
          </cell>
          <cell r="AF192" t="str">
            <v/>
          </cell>
          <cell r="AG192" t="str">
            <v/>
          </cell>
          <cell r="AH192" t="e">
            <v>#VALUE!</v>
          </cell>
          <cell r="AI192" t="e">
            <v>#VALUE!</v>
          </cell>
        </row>
        <row r="193">
          <cell r="D193" t="str">
            <v>ali-j3</v>
          </cell>
          <cell r="E193">
            <v>293728</v>
          </cell>
          <cell r="F193">
            <v>7.1999999999999995E-2</v>
          </cell>
          <cell r="G193">
            <v>53.859000000000002</v>
          </cell>
          <cell r="H193">
            <v>-29.914999999999999</v>
          </cell>
          <cell r="I193">
            <v>0.53049999999999997</v>
          </cell>
          <cell r="J193">
            <v>-25</v>
          </cell>
          <cell r="K193">
            <v>-29.963893321582262</v>
          </cell>
          <cell r="L193">
            <v>4.0229999999999997E-3</v>
          </cell>
          <cell r="M193">
            <v>-29.959870321582262</v>
          </cell>
          <cell r="N193" t="str">
            <v>*</v>
          </cell>
          <cell r="R193">
            <v>-30.24290666408298</v>
          </cell>
          <cell r="U193">
            <v>75.055598500000002</v>
          </cell>
          <cell r="V193" t="str">
            <v>*</v>
          </cell>
          <cell r="W193">
            <v>0.95516962695097396</v>
          </cell>
          <cell r="X193">
            <v>71.69082801982708</v>
          </cell>
          <cell r="Y193">
            <v>1648</v>
          </cell>
          <cell r="AA193">
            <v>6</v>
          </cell>
          <cell r="AB193" t="str">
            <v/>
          </cell>
          <cell r="AF193" t="str">
            <v/>
          </cell>
          <cell r="AG193" t="str">
            <v/>
          </cell>
          <cell r="AH193" t="e">
            <v>#VALUE!</v>
          </cell>
          <cell r="AI193" t="e">
            <v>#VALUE!</v>
          </cell>
        </row>
        <row r="194">
          <cell r="D194" t="str">
            <v>ali-j3</v>
          </cell>
          <cell r="E194">
            <v>293729</v>
          </cell>
          <cell r="F194">
            <v>7.1999999999999995E-2</v>
          </cell>
          <cell r="G194">
            <v>51.914999999999999</v>
          </cell>
          <cell r="H194">
            <v>-29.681000000000001</v>
          </cell>
          <cell r="I194">
            <v>0.53049999999999997</v>
          </cell>
          <cell r="J194">
            <v>-25</v>
          </cell>
          <cell r="K194">
            <v>-29.729327229028204</v>
          </cell>
          <cell r="L194">
            <v>2.349E-3</v>
          </cell>
          <cell r="M194">
            <v>-29.726978229028205</v>
          </cell>
          <cell r="N194" t="str">
            <v>*</v>
          </cell>
          <cell r="R194">
            <v>-30.010014571528924</v>
          </cell>
          <cell r="U194">
            <v>72.347220899999996</v>
          </cell>
          <cell r="V194" t="str">
            <v>*</v>
          </cell>
          <cell r="W194">
            <v>0.95516962695097396</v>
          </cell>
          <cell r="X194">
            <v>69.103867997992708</v>
          </cell>
          <cell r="Y194">
            <v>1586</v>
          </cell>
          <cell r="AA194">
            <v>6</v>
          </cell>
          <cell r="AB194" t="str">
            <v/>
          </cell>
          <cell r="AF194" t="str">
            <v/>
          </cell>
          <cell r="AG194" t="str">
            <v/>
          </cell>
          <cell r="AH194" t="e">
            <v>#VALUE!</v>
          </cell>
          <cell r="AI194" t="e">
            <v>#VALUE!</v>
          </cell>
        </row>
        <row r="195">
          <cell r="D195" t="str">
            <v>M.Mugo.R.8.0.5_1_E</v>
          </cell>
          <cell r="E195">
            <v>293730</v>
          </cell>
          <cell r="F195">
            <v>0.115</v>
          </cell>
          <cell r="G195">
            <v>51.670999999999999</v>
          </cell>
          <cell r="H195">
            <v>-26.637</v>
          </cell>
          <cell r="I195">
            <v>0.53049999999999997</v>
          </cell>
          <cell r="J195">
            <v>-25</v>
          </cell>
          <cell r="K195">
            <v>-26.653981228185096</v>
          </cell>
          <cell r="L195">
            <v>2.1329999999999999E-3</v>
          </cell>
          <cell r="M195">
            <v>-26.651848228185095</v>
          </cell>
          <cell r="R195">
            <v>-26.934884570685814</v>
          </cell>
          <cell r="U195">
            <v>45.084254399999999</v>
          </cell>
          <cell r="W195">
            <v>0.95516962695097396</v>
          </cell>
          <cell r="X195">
            <v>43.063110456610808</v>
          </cell>
          <cell r="Y195">
            <v>1578</v>
          </cell>
          <cell r="AA195">
            <v>6</v>
          </cell>
          <cell r="AB195" t="str">
            <v/>
          </cell>
          <cell r="AF195">
            <v>1.1204091808468539</v>
          </cell>
          <cell r="AG195">
            <v>50.54</v>
          </cell>
          <cell r="AH195">
            <v>0.56625479999999995</v>
          </cell>
          <cell r="AI195">
            <v>-26.918224833752621</v>
          </cell>
        </row>
        <row r="196">
          <cell r="D196" t="str">
            <v>M.Mugo.R.9.0.5_1_E</v>
          </cell>
          <cell r="E196">
            <v>293731</v>
          </cell>
          <cell r="F196">
            <v>8.1000000000000003E-2</v>
          </cell>
          <cell r="G196">
            <v>35.954000000000001</v>
          </cell>
          <cell r="H196">
            <v>-25.327999999999999</v>
          </cell>
          <cell r="I196">
            <v>0.53049999999999997</v>
          </cell>
          <cell r="J196">
            <v>-25</v>
          </cell>
          <cell r="K196">
            <v>-25.33291210637006</v>
          </cell>
          <cell r="L196">
            <v>-1.0773E-2</v>
          </cell>
          <cell r="M196">
            <v>-25.34368510637006</v>
          </cell>
          <cell r="R196">
            <v>-25.626721448870779</v>
          </cell>
          <cell r="U196">
            <v>44.540138399999996</v>
          </cell>
          <cell r="W196">
            <v>0.95516962695097396</v>
          </cell>
          <cell r="X196">
            <v>42.543387379872748</v>
          </cell>
          <cell r="Y196">
            <v>1100</v>
          </cell>
          <cell r="AA196">
            <v>6</v>
          </cell>
          <cell r="AB196" t="str">
            <v/>
          </cell>
          <cell r="AF196">
            <v>0.89247677799607084</v>
          </cell>
          <cell r="AG196">
            <v>50.9</v>
          </cell>
          <cell r="AH196">
            <v>0.45427068000000004</v>
          </cell>
          <cell r="AI196">
            <v>-25.582784441911219</v>
          </cell>
        </row>
        <row r="197">
          <cell r="D197" t="str">
            <v>M.Mugo.R.10.0.5_1_E</v>
          </cell>
          <cell r="E197">
            <v>293732</v>
          </cell>
          <cell r="F197">
            <v>0.13400000000000001</v>
          </cell>
          <cell r="G197">
            <v>55.277000000000001</v>
          </cell>
          <cell r="H197">
            <v>-23.969000000000001</v>
          </cell>
          <cell r="I197">
            <v>0.53049999999999997</v>
          </cell>
          <cell r="J197">
            <v>-25</v>
          </cell>
          <cell r="K197">
            <v>-23.959009489191093</v>
          </cell>
          <cell r="L197">
            <v>5.1029999999999999E-3</v>
          </cell>
          <cell r="M197">
            <v>-23.953906489191095</v>
          </cell>
          <cell r="R197">
            <v>-24.236942831691813</v>
          </cell>
          <cell r="U197">
            <v>41.393388199999997</v>
          </cell>
          <cell r="W197">
            <v>0.95516962695097396</v>
          </cell>
          <cell r="X197">
            <v>39.537707165230842</v>
          </cell>
          <cell r="Y197">
            <v>1688</v>
          </cell>
          <cell r="AA197">
            <v>6</v>
          </cell>
          <cell r="AB197" t="str">
            <v/>
          </cell>
          <cell r="AF197">
            <v>1.0343715976331362</v>
          </cell>
          <cell r="AG197">
            <v>50.7</v>
          </cell>
          <cell r="AH197">
            <v>0.52442640000000007</v>
          </cell>
          <cell r="AI197">
            <v>-24.177767088693741</v>
          </cell>
        </row>
        <row r="198">
          <cell r="D198" t="str">
            <v>L.Mugo.R.11.0.5_1_E</v>
          </cell>
          <cell r="E198">
            <v>293733</v>
          </cell>
          <cell r="F198">
            <v>8.4000000000000005E-2</v>
          </cell>
          <cell r="G198">
            <v>34.832000000000001</v>
          </cell>
          <cell r="H198">
            <v>-26.8</v>
          </cell>
          <cell r="I198">
            <v>0.53049999999999997</v>
          </cell>
          <cell r="J198">
            <v>-25</v>
          </cell>
          <cell r="K198">
            <v>-26.827838432721599</v>
          </cell>
          <cell r="L198">
            <v>-1.1745E-2</v>
          </cell>
          <cell r="M198">
            <v>-26.8395834327216</v>
          </cell>
          <cell r="R198">
            <v>-27.122619775222319</v>
          </cell>
          <cell r="U198">
            <v>41.608138500000003</v>
          </cell>
          <cell r="W198">
            <v>0.95516962695097396</v>
          </cell>
          <cell r="X198">
            <v>39.742830129169462</v>
          </cell>
          <cell r="Y198">
            <v>1064</v>
          </cell>
          <cell r="AA198">
            <v>6</v>
          </cell>
          <cell r="AB198" t="str">
            <v/>
          </cell>
          <cell r="AF198">
            <v>0.94383927229582776</v>
          </cell>
          <cell r="AG198">
            <v>50.57</v>
          </cell>
          <cell r="AH198">
            <v>0.47729952000000009</v>
          </cell>
          <cell r="AI198">
            <v>-27.10595516992322</v>
          </cell>
        </row>
        <row r="199">
          <cell r="D199" t="str">
            <v>L.Mugo.R.12.0.5_1_E</v>
          </cell>
          <cell r="E199">
            <v>293734</v>
          </cell>
          <cell r="F199">
            <v>0.16400000000000001</v>
          </cell>
          <cell r="G199">
            <v>71.031999999999996</v>
          </cell>
          <cell r="H199">
            <v>-25.010999999999999</v>
          </cell>
          <cell r="I199">
            <v>0.53049999999999997</v>
          </cell>
          <cell r="J199">
            <v>-25</v>
          </cell>
          <cell r="K199">
            <v>-25.011082771288557</v>
          </cell>
          <cell r="L199">
            <v>1.8252000000000001E-2</v>
          </cell>
          <cell r="M199">
            <v>-24.992830771288556</v>
          </cell>
          <cell r="R199">
            <v>-25.275867113789275</v>
          </cell>
          <cell r="U199">
            <v>43.460455500000002</v>
          </cell>
          <cell r="W199">
            <v>0.95516962695097396</v>
          </cell>
          <cell r="X199">
            <v>41.512107067054409</v>
          </cell>
          <cell r="Y199">
            <v>2175</v>
          </cell>
          <cell r="AA199">
            <v>6</v>
          </cell>
          <cell r="AB199" t="str">
            <v/>
          </cell>
          <cell r="AF199">
            <v>1.8475943678613631</v>
          </cell>
          <cell r="AG199">
            <v>50.78</v>
          </cell>
          <cell r="AH199">
            <v>0.93820842000000026</v>
          </cell>
          <cell r="AI199">
            <v>-25.251812824028931</v>
          </cell>
        </row>
        <row r="200">
          <cell r="D200" t="str">
            <v>L.Mugo.R.13.0.5_1_E</v>
          </cell>
          <cell r="E200">
            <v>293735</v>
          </cell>
          <cell r="F200">
            <v>0.104</v>
          </cell>
          <cell r="G200">
            <v>43.341999999999999</v>
          </cell>
          <cell r="H200">
            <v>-25.617000000000001</v>
          </cell>
          <cell r="I200">
            <v>0.53049999999999997</v>
          </cell>
          <cell r="J200">
            <v>-25</v>
          </cell>
          <cell r="K200">
            <v>-25.624645574203196</v>
          </cell>
          <cell r="L200">
            <v>-4.6709999999999998E-3</v>
          </cell>
          <cell r="M200">
            <v>-25.629316574203195</v>
          </cell>
          <cell r="R200">
            <v>-25.912352916703913</v>
          </cell>
          <cell r="U200">
            <v>41.817497099999997</v>
          </cell>
          <cell r="W200">
            <v>0.95516962695097396</v>
          </cell>
          <cell r="X200">
            <v>39.942803105030436</v>
          </cell>
          <cell r="Y200">
            <v>1326</v>
          </cell>
          <cell r="AA200">
            <v>6</v>
          </cell>
          <cell r="AB200" t="str">
            <v/>
          </cell>
          <cell r="AF200">
            <v>0.88012680558365375</v>
          </cell>
          <cell r="AG200">
            <v>49.43</v>
          </cell>
          <cell r="AH200">
            <v>0.43504668000000002</v>
          </cell>
          <cell r="AI200">
            <v>-25.871708870720962</v>
          </cell>
        </row>
        <row r="201">
          <cell r="D201" t="str">
            <v>L.Mugo.R.14.0.5_1_E</v>
          </cell>
          <cell r="E201">
            <v>293736</v>
          </cell>
          <cell r="F201">
            <v>8.8999999999999996E-2</v>
          </cell>
          <cell r="G201">
            <v>36.267000000000003</v>
          </cell>
          <cell r="H201">
            <v>-25.768999999999998</v>
          </cell>
          <cell r="I201">
            <v>0.53049999999999997</v>
          </cell>
          <cell r="J201">
            <v>-25</v>
          </cell>
          <cell r="K201">
            <v>-25.780415625480945</v>
          </cell>
          <cell r="L201">
            <v>-1.0557E-2</v>
          </cell>
          <cell r="M201">
            <v>-25.790972625480943</v>
          </cell>
          <cell r="R201">
            <v>-26.074008967981662</v>
          </cell>
          <cell r="U201">
            <v>40.889034299999999</v>
          </cell>
          <cell r="W201">
            <v>0.95516962695097396</v>
          </cell>
          <cell r="X201">
            <v>39.055963638716577</v>
          </cell>
          <cell r="Y201">
            <v>1108</v>
          </cell>
          <cell r="AA201">
            <v>6</v>
          </cell>
          <cell r="AB201" t="str">
            <v/>
          </cell>
          <cell r="AF201">
            <v>0.58618632309217056</v>
          </cell>
          <cell r="AG201">
            <v>50.45</v>
          </cell>
          <cell r="AH201">
            <v>0.29573100000000008</v>
          </cell>
          <cell r="AI201">
            <v>-26.018120077850423</v>
          </cell>
        </row>
        <row r="202">
          <cell r="D202" t="str">
            <v>caf-j3</v>
          </cell>
          <cell r="E202">
            <v>293737</v>
          </cell>
          <cell r="F202">
            <v>0.10100000000000001</v>
          </cell>
          <cell r="G202">
            <v>52.134</v>
          </cell>
          <cell r="H202">
            <v>-39.942</v>
          </cell>
          <cell r="I202">
            <v>0.53049999999999997</v>
          </cell>
          <cell r="J202">
            <v>-25</v>
          </cell>
          <cell r="K202">
            <v>-40.095608398655138</v>
          </cell>
          <cell r="L202">
            <v>2.673E-3</v>
          </cell>
          <cell r="M202">
            <v>-40.092935398655136</v>
          </cell>
          <cell r="R202">
            <v>-40.375971741155851</v>
          </cell>
          <cell r="S202">
            <v>-40.46</v>
          </cell>
          <cell r="U202">
            <v>51.786657300000002</v>
          </cell>
          <cell r="W202">
            <v>0.95516962695097396</v>
          </cell>
          <cell r="X202">
            <v>49.465042134278931</v>
          </cell>
          <cell r="Y202">
            <v>1598</v>
          </cell>
          <cell r="AA202">
            <v>6</v>
          </cell>
          <cell r="AB202" t="str">
            <v/>
          </cell>
          <cell r="AF202" t="str">
            <v/>
          </cell>
          <cell r="AG202" t="str">
            <v/>
          </cell>
          <cell r="AH202" t="e">
            <v>#VALUE!</v>
          </cell>
          <cell r="AI202" t="e">
            <v>#VALUE!</v>
          </cell>
        </row>
        <row r="203">
          <cell r="D203" t="str">
            <v>L.Mugo.R.15.0.5_1_E</v>
          </cell>
          <cell r="E203">
            <v>293738</v>
          </cell>
          <cell r="F203">
            <v>9.0999999999999998E-2</v>
          </cell>
          <cell r="G203">
            <v>40.414999999999999</v>
          </cell>
          <cell r="H203">
            <v>-24.53</v>
          </cell>
          <cell r="I203">
            <v>0.53049999999999997</v>
          </cell>
          <cell r="J203">
            <v>-25</v>
          </cell>
          <cell r="K203">
            <v>-24.523748574007445</v>
          </cell>
          <cell r="L203">
            <v>-7.1279999999999998E-3</v>
          </cell>
          <cell r="M203">
            <v>-24.530876574007447</v>
          </cell>
          <cell r="R203">
            <v>-24.813912916508166</v>
          </cell>
          <cell r="U203">
            <v>44.564980200000001</v>
          </cell>
          <cell r="W203">
            <v>0.95516962695097396</v>
          </cell>
          <cell r="X203">
            <v>42.567115512711538</v>
          </cell>
          <cell r="Y203">
            <v>1235</v>
          </cell>
          <cell r="AA203">
            <v>6</v>
          </cell>
          <cell r="AB203" t="str">
            <v/>
          </cell>
          <cell r="AF203">
            <v>0.80489111938835523</v>
          </cell>
          <cell r="AG203">
            <v>51.01</v>
          </cell>
          <cell r="AH203">
            <v>0.41057495999999999</v>
          </cell>
          <cell r="AI203">
            <v>-24.749299544099472</v>
          </cell>
        </row>
        <row r="204">
          <cell r="D204" t="str">
            <v>D.Mugo.R.16.0.5_1_E</v>
          </cell>
          <cell r="E204">
            <v>293739</v>
          </cell>
          <cell r="F204">
            <v>0.10199999999999999</v>
          </cell>
          <cell r="G204">
            <v>44.28</v>
          </cell>
          <cell r="H204">
            <v>-25.821999999999999</v>
          </cell>
          <cell r="I204">
            <v>0.53049999999999997</v>
          </cell>
          <cell r="J204">
            <v>-25</v>
          </cell>
          <cell r="K204">
            <v>-25.831967451056585</v>
          </cell>
          <cell r="L204">
            <v>-3.9959999999999996E-3</v>
          </cell>
          <cell r="M204">
            <v>-25.835963451056585</v>
          </cell>
          <cell r="R204">
            <v>-26.118999793557304</v>
          </cell>
          <cell r="U204">
            <v>43.560124999999999</v>
          </cell>
          <cell r="W204">
            <v>0.95516962695097396</v>
          </cell>
          <cell r="X204">
            <v>41.607308346187793</v>
          </cell>
          <cell r="Y204">
            <v>1351</v>
          </cell>
          <cell r="AA204">
            <v>6</v>
          </cell>
          <cell r="AB204" t="str">
            <v/>
          </cell>
          <cell r="AF204">
            <v>0.57895150115473448</v>
          </cell>
          <cell r="AG204">
            <v>51.96</v>
          </cell>
          <cell r="AH204">
            <v>0.30082320000000001</v>
          </cell>
          <cell r="AI204">
            <v>-26.065292926252749</v>
          </cell>
        </row>
        <row r="205">
          <cell r="D205" t="str">
            <v>D.Mugo.R.17.0.5_1_E</v>
          </cell>
          <cell r="E205">
            <v>293740</v>
          </cell>
          <cell r="F205">
            <v>7.2999999999999995E-2</v>
          </cell>
          <cell r="G205">
            <v>32.220999999999997</v>
          </cell>
          <cell r="H205">
            <v>-25.782</v>
          </cell>
          <cell r="I205">
            <v>0.53049999999999997</v>
          </cell>
          <cell r="J205">
            <v>-25</v>
          </cell>
          <cell r="K205">
            <v>-25.795090705416445</v>
          </cell>
          <cell r="L205">
            <v>-1.3958999999999999E-2</v>
          </cell>
          <cell r="M205">
            <v>-25.809049705416445</v>
          </cell>
          <cell r="R205">
            <v>-26.092086047917164</v>
          </cell>
          <cell r="U205">
            <v>44.289961099999999</v>
          </cell>
          <cell r="W205">
            <v>0.95516962695097396</v>
          </cell>
          <cell r="X205">
            <v>42.304425621560149</v>
          </cell>
          <cell r="Y205">
            <v>982</v>
          </cell>
          <cell r="AA205">
            <v>6</v>
          </cell>
          <cell r="AB205" t="str">
            <v/>
          </cell>
          <cell r="AF205">
            <v>0.53899087635054022</v>
          </cell>
          <cell r="AG205">
            <v>49.98</v>
          </cell>
          <cell r="AH205">
            <v>0.26938763999999998</v>
          </cell>
          <cell r="AI205">
            <v>-26.031111911602238</v>
          </cell>
        </row>
        <row r="206">
          <cell r="D206" t="str">
            <v>D.Mugo.R.18.0.5_1_E</v>
          </cell>
          <cell r="E206">
            <v>293741</v>
          </cell>
          <cell r="F206">
            <v>0.104</v>
          </cell>
          <cell r="G206">
            <v>45.334000000000003</v>
          </cell>
          <cell r="H206">
            <v>-25.239000000000001</v>
          </cell>
          <cell r="I206">
            <v>0.53049999999999997</v>
          </cell>
          <cell r="J206">
            <v>-25</v>
          </cell>
          <cell r="K206">
            <v>-25.24182990168179</v>
          </cell>
          <cell r="L206">
            <v>-3.1319999999999998E-3</v>
          </cell>
          <cell r="M206">
            <v>-25.244961901681791</v>
          </cell>
          <cell r="R206">
            <v>-25.527998244182509</v>
          </cell>
          <cell r="U206">
            <v>43.739474999999999</v>
          </cell>
          <cell r="W206">
            <v>0.95516962695097396</v>
          </cell>
          <cell r="X206">
            <v>41.778618018781451</v>
          </cell>
          <cell r="Y206">
            <v>1383</v>
          </cell>
          <cell r="AA206">
            <v>6</v>
          </cell>
          <cell r="AB206" t="str">
            <v/>
          </cell>
          <cell r="AE206">
            <v>44125</v>
          </cell>
          <cell r="AF206">
            <v>1.2696818823529412</v>
          </cell>
          <cell r="AG206">
            <v>51</v>
          </cell>
          <cell r="AH206">
            <v>0.64753776000000007</v>
          </cell>
          <cell r="AI206">
            <v>-25.496120005227301</v>
          </cell>
        </row>
        <row r="207">
          <cell r="D207" t="str">
            <v>SuccC6_1_12</v>
          </cell>
          <cell r="E207">
            <v>293742</v>
          </cell>
          <cell r="F207">
            <v>9.5000000000000001E-2</v>
          </cell>
          <cell r="G207">
            <v>39.749000000000002</v>
          </cell>
          <cell r="H207">
            <v>-10.605</v>
          </cell>
          <cell r="I207">
            <v>0.53049999999999997</v>
          </cell>
          <cell r="J207">
            <v>-25</v>
          </cell>
          <cell r="K207">
            <v>-10.410282009765799</v>
          </cell>
          <cell r="L207">
            <v>-7.7489999999999998E-3</v>
          </cell>
          <cell r="M207">
            <v>-10.4180310097658</v>
          </cell>
          <cell r="R207">
            <v>-10.701067352266518</v>
          </cell>
          <cell r="U207">
            <v>41.990884899999998</v>
          </cell>
          <cell r="W207">
            <v>0.95516962695097396</v>
          </cell>
          <cell r="X207">
            <v>40.108417865274284</v>
          </cell>
          <cell r="Y207">
            <v>1212</v>
          </cell>
          <cell r="Z207" t="str">
            <v>Succ_C6</v>
          </cell>
          <cell r="AA207">
            <v>6</v>
          </cell>
          <cell r="AB207" t="str">
            <v>SuccC6_1_12</v>
          </cell>
          <cell r="AC207">
            <v>12</v>
          </cell>
          <cell r="AD207">
            <v>1.02</v>
          </cell>
          <cell r="AF207" t="str">
            <v/>
          </cell>
          <cell r="AG207" t="str">
            <v/>
          </cell>
          <cell r="AH207" t="e">
            <v>#VALUE!</v>
          </cell>
          <cell r="AI207" t="e">
            <v>#VALUE!</v>
          </cell>
        </row>
        <row r="208">
          <cell r="D208" t="str">
            <v>SuccC6_1.5_10</v>
          </cell>
          <cell r="E208">
            <v>293743</v>
          </cell>
          <cell r="F208">
            <v>7.6999999999999999E-2</v>
          </cell>
          <cell r="G208">
            <v>32.469000000000001</v>
          </cell>
          <cell r="H208">
            <v>-10.657</v>
          </cell>
          <cell r="I208">
            <v>0.53049999999999997</v>
          </cell>
          <cell r="J208">
            <v>-25</v>
          </cell>
          <cell r="K208">
            <v>-10.418762089641028</v>
          </cell>
          <cell r="L208">
            <v>-1.3689E-2</v>
          </cell>
          <cell r="M208">
            <v>-10.432451089641027</v>
          </cell>
          <cell r="R208">
            <v>-10.715487432141746</v>
          </cell>
          <cell r="U208">
            <v>42.3195446</v>
          </cell>
          <cell r="W208">
            <v>0.95516962695097396</v>
          </cell>
          <cell r="X208">
            <v>40.422343628317108</v>
          </cell>
          <cell r="Y208">
            <v>992</v>
          </cell>
          <cell r="Z208" t="str">
            <v>Succ_C6</v>
          </cell>
          <cell r="AA208">
            <v>6</v>
          </cell>
          <cell r="AB208" t="str">
            <v>SuccC6_1.5_10</v>
          </cell>
          <cell r="AC208">
            <v>10</v>
          </cell>
          <cell r="AD208">
            <v>1.5</v>
          </cell>
          <cell r="AF208" t="str">
            <v/>
          </cell>
          <cell r="AG208" t="str">
            <v/>
          </cell>
          <cell r="AH208" t="e">
            <v>#VALUE!</v>
          </cell>
          <cell r="AI208" t="e">
            <v>#VALUE!</v>
          </cell>
        </row>
        <row r="209">
          <cell r="D209" t="str">
            <v>SuccC6_2_12</v>
          </cell>
          <cell r="E209">
            <v>293744</v>
          </cell>
          <cell r="F209">
            <v>9.7000000000000003E-2</v>
          </cell>
          <cell r="G209">
            <v>40.136000000000003</v>
          </cell>
          <cell r="H209">
            <v>-10.45</v>
          </cell>
          <cell r="I209">
            <v>0.53049999999999997</v>
          </cell>
          <cell r="J209">
            <v>-25</v>
          </cell>
          <cell r="K209">
            <v>-10.255108507656763</v>
          </cell>
          <cell r="L209">
            <v>-7.4519999999999994E-3</v>
          </cell>
          <cell r="M209">
            <v>-10.262560507656763</v>
          </cell>
          <cell r="R209">
            <v>-10.545596850157482</v>
          </cell>
          <cell r="U209">
            <v>41.526160400000002</v>
          </cell>
          <cell r="W209">
            <v>0.95516962695097396</v>
          </cell>
          <cell r="X209">
            <v>39.664527137974311</v>
          </cell>
          <cell r="Y209">
            <v>1223</v>
          </cell>
          <cell r="Z209" t="str">
            <v>Succ_C6</v>
          </cell>
          <cell r="AA209">
            <v>6</v>
          </cell>
          <cell r="AB209" t="str">
            <v>SuccC6_2_12</v>
          </cell>
          <cell r="AC209">
            <v>12</v>
          </cell>
          <cell r="AD209">
            <v>2.08</v>
          </cell>
          <cell r="AF209" t="str">
            <v/>
          </cell>
          <cell r="AG209" t="str">
            <v/>
          </cell>
          <cell r="AH209" t="e">
            <v>#VALUE!</v>
          </cell>
          <cell r="AI209" t="e">
            <v>#VALUE!</v>
          </cell>
        </row>
        <row r="210">
          <cell r="D210" t="str">
            <v>std2_2019_16</v>
          </cell>
          <cell r="E210">
            <v>293745</v>
          </cell>
          <cell r="F210">
            <v>4.1000000000000002E-2</v>
          </cell>
          <cell r="G210">
            <v>16.795999999999999</v>
          </cell>
          <cell r="H210">
            <v>-27.082999999999998</v>
          </cell>
          <cell r="I210">
            <v>0.53049999999999997</v>
          </cell>
          <cell r="J210">
            <v>-25</v>
          </cell>
          <cell r="K210">
            <v>-27.150937136884817</v>
          </cell>
          <cell r="L210">
            <v>-2.6648999999999999E-2</v>
          </cell>
          <cell r="M210">
            <v>-27.177586136884816</v>
          </cell>
          <cell r="R210">
            <v>-27.460622479385535</v>
          </cell>
          <cell r="U210">
            <v>41.104928200000003</v>
          </cell>
          <cell r="W210">
            <v>0.95516962695097396</v>
          </cell>
          <cell r="X210">
            <v>39.262178934640573</v>
          </cell>
          <cell r="Y210">
            <v>512</v>
          </cell>
          <cell r="Z210" t="str">
            <v>Std2</v>
          </cell>
          <cell r="AA210">
            <v>6</v>
          </cell>
          <cell r="AB210" t="str">
            <v>std2_2019_16</v>
          </cell>
          <cell r="AC210">
            <v>16</v>
          </cell>
          <cell r="AF210" t="str">
            <v/>
          </cell>
          <cell r="AG210" t="str">
            <v/>
          </cell>
          <cell r="AH210" t="e">
            <v>#VALUE!</v>
          </cell>
          <cell r="AI210" t="e">
            <v>#VALUE!</v>
          </cell>
        </row>
        <row r="211">
          <cell r="D211" t="str">
            <v>ali-j3</v>
          </cell>
          <cell r="E211">
            <v>293746</v>
          </cell>
          <cell r="F211">
            <v>6.5000000000000002E-2</v>
          </cell>
          <cell r="G211">
            <v>50.225000000000001</v>
          </cell>
          <cell r="H211">
            <v>-29.780999999999999</v>
          </cell>
          <cell r="I211">
            <v>0.53049999999999997</v>
          </cell>
          <cell r="J211">
            <v>-25</v>
          </cell>
          <cell r="K211">
            <v>-29.832038253730286</v>
          </cell>
          <cell r="L211">
            <v>8.6399999999999997E-4</v>
          </cell>
          <cell r="M211">
            <v>-29.831174253730286</v>
          </cell>
          <cell r="N211" t="str">
            <v>*</v>
          </cell>
          <cell r="R211">
            <v>-30.114210596231004</v>
          </cell>
          <cell r="U211">
            <v>77.531166299999995</v>
          </cell>
          <cell r="W211">
            <v>0.95516962695097396</v>
          </cell>
          <cell r="X211">
            <v>74.055415191844915</v>
          </cell>
          <cell r="Y211">
            <v>1531</v>
          </cell>
          <cell r="AA211">
            <v>6</v>
          </cell>
          <cell r="AB211" t="str">
            <v/>
          </cell>
          <cell r="AF211" t="str">
            <v/>
          </cell>
          <cell r="AG211" t="str">
            <v/>
          </cell>
          <cell r="AH211" t="e">
            <v>#VALUE!</v>
          </cell>
          <cell r="AI211" t="e">
            <v>#VALUE!</v>
          </cell>
        </row>
        <row r="212">
          <cell r="D212" t="str">
            <v>ali-j3</v>
          </cell>
          <cell r="E212">
            <v>293747</v>
          </cell>
          <cell r="F212">
            <v>6.2E-2</v>
          </cell>
          <cell r="G212">
            <v>45.866999999999997</v>
          </cell>
          <cell r="H212">
            <v>-29.802</v>
          </cell>
          <cell r="I212">
            <v>0.53049999999999997</v>
          </cell>
          <cell r="J212">
            <v>-25</v>
          </cell>
          <cell r="K212">
            <v>-29.85819006760557</v>
          </cell>
          <cell r="L212">
            <v>-2.8079999999999997E-3</v>
          </cell>
          <cell r="M212">
            <v>-29.860998067605571</v>
          </cell>
          <cell r="N212" t="str">
            <v>*</v>
          </cell>
          <cell r="O212">
            <v>-29.77696365749928</v>
          </cell>
          <cell r="P212">
            <v>-30.06</v>
          </cell>
          <cell r="Q212">
            <v>-0.28303634250071852</v>
          </cell>
          <cell r="R212">
            <v>-30.14403441010629</v>
          </cell>
          <cell r="S212">
            <v>-30.06</v>
          </cell>
          <cell r="T212">
            <v>0.11893028914247762</v>
          </cell>
          <cell r="U212">
            <v>74.228550900000002</v>
          </cell>
          <cell r="V212">
            <v>74.426570940000005</v>
          </cell>
          <cell r="W212">
            <v>0.95516962695097396</v>
          </cell>
          <cell r="X212">
            <v>70.900857272264389</v>
          </cell>
          <cell r="Y212">
            <v>1395</v>
          </cell>
          <cell r="AA212">
            <v>6</v>
          </cell>
          <cell r="AB212" t="str">
            <v/>
          </cell>
          <cell r="AF212" t="str">
            <v/>
          </cell>
          <cell r="AG212" t="str">
            <v/>
          </cell>
          <cell r="AH212" t="e">
            <v>#VALUE!</v>
          </cell>
          <cell r="AI212" t="e">
            <v>#VALUE!</v>
          </cell>
        </row>
        <row r="213">
          <cell r="AB213" t="str">
            <v/>
          </cell>
          <cell r="AF213" t="str">
            <v/>
          </cell>
          <cell r="AG213" t="str">
            <v/>
          </cell>
          <cell r="AH213" t="e">
            <v>#VALUE!</v>
          </cell>
          <cell r="AI213" t="e">
            <v>#VALUE!</v>
          </cell>
        </row>
        <row r="214">
          <cell r="D214" t="str">
            <v>ali-j3</v>
          </cell>
          <cell r="E214">
            <v>302331</v>
          </cell>
          <cell r="F214">
            <v>0.06</v>
          </cell>
          <cell r="G214">
            <v>57.637999999999998</v>
          </cell>
          <cell r="H214">
            <v>-29.978000000000002</v>
          </cell>
          <cell r="I214">
            <v>0.39119999999999999</v>
          </cell>
          <cell r="J214">
            <v>-25</v>
          </cell>
          <cell r="K214">
            <v>-30.01201751014904</v>
          </cell>
          <cell r="L214">
            <v>0</v>
          </cell>
          <cell r="M214">
            <v>-30.01201751014904</v>
          </cell>
          <cell r="R214">
            <v>-30.340442713129622</v>
          </cell>
          <cell r="U214">
            <v>76.024522000000005</v>
          </cell>
          <cell r="V214">
            <v>74.053075782608687</v>
          </cell>
          <cell r="W214">
            <v>0.96004773859606485</v>
          </cell>
          <cell r="X214">
            <v>72.987170423946779</v>
          </cell>
          <cell r="Y214">
            <v>1627</v>
          </cell>
          <cell r="AA214">
            <v>7</v>
          </cell>
          <cell r="AB214" t="str">
            <v/>
          </cell>
          <cell r="AF214" t="str">
            <v/>
          </cell>
          <cell r="AG214" t="str">
            <v/>
          </cell>
          <cell r="AH214" t="e">
            <v>#VALUE!</v>
          </cell>
          <cell r="AI214" t="e">
            <v>#VALUE!</v>
          </cell>
        </row>
        <row r="215">
          <cell r="D215" t="str">
            <v>bl</v>
          </cell>
          <cell r="E215">
            <v>302332</v>
          </cell>
          <cell r="F215">
            <v>0</v>
          </cell>
          <cell r="G215">
            <v>0.23699999999999999</v>
          </cell>
          <cell r="H215">
            <v>-25</v>
          </cell>
          <cell r="I215">
            <v>0.39119999999999999</v>
          </cell>
          <cell r="J215">
            <v>-25</v>
          </cell>
          <cell r="U215">
            <v>0</v>
          </cell>
          <cell r="W215">
            <v>0.96004773859606485</v>
          </cell>
          <cell r="Y215">
            <v>11</v>
          </cell>
          <cell r="AA215">
            <v>7</v>
          </cell>
          <cell r="AB215" t="str">
            <v/>
          </cell>
          <cell r="AF215" t="str">
            <v/>
          </cell>
          <cell r="AG215" t="str">
            <v/>
          </cell>
          <cell r="AH215" t="e">
            <v>#VALUE!</v>
          </cell>
          <cell r="AI215" t="e">
            <v>#VALUE!</v>
          </cell>
        </row>
        <row r="216">
          <cell r="D216" t="str">
            <v>ali-j3</v>
          </cell>
          <cell r="E216">
            <v>302333</v>
          </cell>
          <cell r="F216">
            <v>6.9000000000000006E-2</v>
          </cell>
          <cell r="G216">
            <v>62.845999999999997</v>
          </cell>
          <cell r="H216">
            <v>-29.681000000000001</v>
          </cell>
          <cell r="I216">
            <v>0.39119999999999999</v>
          </cell>
          <cell r="J216">
            <v>-25</v>
          </cell>
          <cell r="K216">
            <v>-29.710320519799922</v>
          </cell>
          <cell r="L216">
            <v>-6.64337E-3</v>
          </cell>
          <cell r="M216">
            <v>-29.716963889799921</v>
          </cell>
          <cell r="N216" t="str">
            <v>*</v>
          </cell>
          <cell r="R216">
            <v>-30.045389092780503</v>
          </cell>
          <cell r="U216">
            <v>72.081629565217384</v>
          </cell>
          <cell r="W216">
            <v>0.96004773859606485</v>
          </cell>
          <cell r="X216">
            <v>69.201805458406199</v>
          </cell>
          <cell r="Y216">
            <v>1754</v>
          </cell>
          <cell r="AA216">
            <v>7</v>
          </cell>
          <cell r="AB216" t="str">
            <v/>
          </cell>
          <cell r="AF216" t="str">
            <v/>
          </cell>
          <cell r="AG216" t="str">
            <v/>
          </cell>
          <cell r="AH216" t="e">
            <v>#VALUE!</v>
          </cell>
          <cell r="AI216" t="e">
            <v>#VALUE!</v>
          </cell>
        </row>
        <row r="217">
          <cell r="D217" t="str">
            <v>ali-j3 [Ref] (71,09%C)</v>
          </cell>
          <cell r="E217">
            <v>302334</v>
          </cell>
          <cell r="F217">
            <v>6.8000000000000005E-2</v>
          </cell>
          <cell r="G217">
            <v>61.087000000000003</v>
          </cell>
          <cell r="H217">
            <v>-29.649000000000001</v>
          </cell>
          <cell r="I217">
            <v>0.39119999999999999</v>
          </cell>
          <cell r="J217">
            <v>-25</v>
          </cell>
          <cell r="K217">
            <v>-29.678963997508891</v>
          </cell>
          <cell r="L217">
            <v>-3.8186299999999999E-3</v>
          </cell>
          <cell r="M217">
            <v>-29.682782627508892</v>
          </cell>
          <cell r="N217" t="str">
            <v>*</v>
          </cell>
          <cell r="R217">
            <v>-30.011207830489475</v>
          </cell>
          <cell r="U217">
            <v>71.094487941176482</v>
          </cell>
          <cell r="V217" t="str">
            <v>ref.</v>
          </cell>
          <cell r="W217">
            <v>1.0458383767435093</v>
          </cell>
          <cell r="X217">
            <v>74.353343863811006</v>
          </cell>
          <cell r="Y217">
            <v>1700</v>
          </cell>
          <cell r="AA217">
            <v>7</v>
          </cell>
          <cell r="AB217" t="str">
            <v/>
          </cell>
          <cell r="AF217" t="str">
            <v/>
          </cell>
          <cell r="AG217" t="str">
            <v/>
          </cell>
          <cell r="AH217" t="e">
            <v>#VALUE!</v>
          </cell>
          <cell r="AI217" t="e">
            <v>#VALUE!</v>
          </cell>
        </row>
        <row r="218">
          <cell r="D218" t="str">
            <v>H.Mugo.R.1.1_2_E</v>
          </cell>
          <cell r="E218">
            <v>302335</v>
          </cell>
          <cell r="F218">
            <v>0.14299999999999999</v>
          </cell>
          <cell r="G218">
            <v>76.355000000000004</v>
          </cell>
          <cell r="H218">
            <v>-25.236000000000001</v>
          </cell>
          <cell r="I218">
            <v>0.39119999999999999</v>
          </cell>
          <cell r="J218">
            <v>-25</v>
          </cell>
          <cell r="K218">
            <v>-25.237215357841496</v>
          </cell>
          <cell r="L218">
            <v>-2.5893449999999998E-2</v>
          </cell>
          <cell r="M218">
            <v>-25.263108807841498</v>
          </cell>
          <cell r="R218">
            <v>-25.59153401082208</v>
          </cell>
          <cell r="U218">
            <v>42.256886013986026</v>
          </cell>
          <cell r="W218">
            <v>1.0458383767435093</v>
          </cell>
          <cell r="X218">
            <v>44.193873075102651</v>
          </cell>
          <cell r="Y218">
            <v>2122</v>
          </cell>
          <cell r="AA218">
            <v>7</v>
          </cell>
          <cell r="AB218" t="str">
            <v/>
          </cell>
          <cell r="AF218">
            <v>2.8590028708133977</v>
          </cell>
          <cell r="AG218">
            <v>50.16</v>
          </cell>
          <cell r="AH218">
            <v>1.4340758400000002</v>
          </cell>
          <cell r="AI218">
            <v>-25.577587569469593</v>
          </cell>
        </row>
        <row r="219">
          <cell r="D219" t="str">
            <v>H.Mugo.R.2.1_2_E</v>
          </cell>
          <cell r="E219">
            <v>302336</v>
          </cell>
          <cell r="F219">
            <v>8.7999999999999995E-2</v>
          </cell>
          <cell r="G219">
            <v>48.3</v>
          </cell>
          <cell r="H219">
            <v>-24.876999999999999</v>
          </cell>
          <cell r="I219">
            <v>0.39119999999999999</v>
          </cell>
          <cell r="J219">
            <v>-25</v>
          </cell>
          <cell r="K219">
            <v>-24.875995641719268</v>
          </cell>
          <cell r="L219">
            <v>1.4908349999999999E-2</v>
          </cell>
          <cell r="M219">
            <v>-24.861087291719269</v>
          </cell>
          <cell r="R219">
            <v>-25.189512494699851</v>
          </cell>
          <cell r="U219">
            <v>43.437068181818184</v>
          </cell>
          <cell r="W219">
            <v>1.0458383767435093</v>
          </cell>
          <cell r="X219">
            <v>45.428152877769868</v>
          </cell>
          <cell r="Y219">
            <v>1342</v>
          </cell>
          <cell r="AA219">
            <v>7</v>
          </cell>
          <cell r="AB219" t="str">
            <v/>
          </cell>
          <cell r="AF219">
            <v>1.2632549112426037</v>
          </cell>
          <cell r="AG219">
            <v>50.7</v>
          </cell>
          <cell r="AH219">
            <v>0.64047024000000008</v>
          </cell>
          <cell r="AI219">
            <v>-25.153060716890455</v>
          </cell>
        </row>
        <row r="220">
          <cell r="D220" t="str">
            <v>H.Mugo.R.3.1_2_E</v>
          </cell>
          <cell r="E220">
            <v>302337</v>
          </cell>
          <cell r="F220">
            <v>0.107</v>
          </cell>
          <cell r="G220">
            <v>52.716999999999999</v>
          </cell>
          <cell r="H220">
            <v>-26.393000000000001</v>
          </cell>
          <cell r="I220">
            <v>0.39119999999999999</v>
          </cell>
          <cell r="J220">
            <v>-25</v>
          </cell>
          <cell r="K220">
            <v>-26.403414395957636</v>
          </cell>
          <cell r="L220">
            <v>8.6834600000000005E-3</v>
          </cell>
          <cell r="M220">
            <v>-26.394730935957636</v>
          </cell>
          <cell r="R220">
            <v>-26.723156138938219</v>
          </cell>
          <cell r="U220">
            <v>38.990872710280378</v>
          </cell>
          <cell r="W220">
            <v>1.0458383767435093</v>
          </cell>
          <cell r="X220">
            <v>40.778151023132423</v>
          </cell>
          <cell r="Y220">
            <v>1461</v>
          </cell>
          <cell r="AA220">
            <v>7</v>
          </cell>
          <cell r="AB220" t="str">
            <v/>
          </cell>
          <cell r="AF220" t="str">
            <v/>
          </cell>
          <cell r="AG220" t="str">
            <v/>
          </cell>
          <cell r="AH220" t="e">
            <v>#VALUE!</v>
          </cell>
          <cell r="AI220" t="e">
            <v>#VALUE!</v>
          </cell>
        </row>
        <row r="221">
          <cell r="D221" t="str">
            <v>H.Mugo.R.4.1_2_E</v>
          </cell>
          <cell r="E221">
            <v>302338</v>
          </cell>
          <cell r="F221">
            <v>0.10299999999999999</v>
          </cell>
          <cell r="G221">
            <v>55.216999999999999</v>
          </cell>
          <cell r="H221">
            <v>-24.64</v>
          </cell>
          <cell r="I221">
            <v>0.39119999999999999</v>
          </cell>
          <cell r="J221">
            <v>-25</v>
          </cell>
          <cell r="K221">
            <v>-24.63743128235247</v>
          </cell>
          <cell r="L221">
            <v>5.07407E-3</v>
          </cell>
          <cell r="M221">
            <v>-24.632357212352471</v>
          </cell>
          <cell r="R221">
            <v>-24.960782415333053</v>
          </cell>
          <cell r="U221">
            <v>42.425955145631072</v>
          </cell>
          <cell r="W221">
            <v>1.0458383767435093</v>
          </cell>
          <cell r="X221">
            <v>44.370692061299735</v>
          </cell>
          <cell r="Y221">
            <v>1530</v>
          </cell>
          <cell r="AA221">
            <v>7</v>
          </cell>
          <cell r="AB221" t="str">
            <v/>
          </cell>
          <cell r="AF221">
            <v>0.51709882117882122</v>
          </cell>
          <cell r="AG221">
            <v>50.05</v>
          </cell>
          <cell r="AH221">
            <v>0.25880796</v>
          </cell>
          <cell r="AI221">
            <v>-24.86170239062557</v>
          </cell>
        </row>
        <row r="222">
          <cell r="D222" t="str">
            <v>H.Mugo.R.5.1_2_E</v>
          </cell>
          <cell r="E222">
            <v>302339</v>
          </cell>
          <cell r="F222">
            <v>9.5000000000000001E-2</v>
          </cell>
          <cell r="G222">
            <v>61.62</v>
          </cell>
          <cell r="H222">
            <v>-25.510999999999999</v>
          </cell>
          <cell r="I222">
            <v>0.39119999999999999</v>
          </cell>
          <cell r="J222">
            <v>-25</v>
          </cell>
          <cell r="K222">
            <v>-25.514264855754153</v>
          </cell>
          <cell r="L222">
            <v>-4.1324899999999999E-3</v>
          </cell>
          <cell r="M222">
            <v>-25.518397345754153</v>
          </cell>
          <cell r="R222">
            <v>-25.846822548734735</v>
          </cell>
          <cell r="U222">
            <v>51.332703157894741</v>
          </cell>
          <cell r="W222">
            <v>1.0458383767435093</v>
          </cell>
          <cell r="X222">
            <v>53.685710944509054</v>
          </cell>
          <cell r="Y222">
            <v>1706</v>
          </cell>
          <cell r="AA222">
            <v>7</v>
          </cell>
          <cell r="AB222" t="str">
            <v/>
          </cell>
          <cell r="AF222">
            <v>1.4035751241804095</v>
          </cell>
          <cell r="AG222">
            <v>50.33</v>
          </cell>
          <cell r="AH222">
            <v>0.70641936000000016</v>
          </cell>
          <cell r="AI222">
            <v>-25.821228785507003</v>
          </cell>
        </row>
        <row r="223">
          <cell r="D223" t="str">
            <v>M.Mugo.R.6.1_2_E</v>
          </cell>
          <cell r="E223">
            <v>302340</v>
          </cell>
          <cell r="F223">
            <v>0.112</v>
          </cell>
          <cell r="G223">
            <v>46.493000000000002</v>
          </cell>
          <cell r="H223">
            <v>-25.641999999999999</v>
          </cell>
          <cell r="I223">
            <v>0.39119999999999999</v>
          </cell>
          <cell r="J223">
            <v>-25</v>
          </cell>
          <cell r="K223">
            <v>-25.647447735229427</v>
          </cell>
          <cell r="L223">
            <v>1.2972879999999999E-2</v>
          </cell>
          <cell r="M223">
            <v>-25.634474855229428</v>
          </cell>
          <cell r="R223">
            <v>-25.96290005821001</v>
          </cell>
          <cell r="U223">
            <v>32.852285892857147</v>
          </cell>
          <cell r="W223">
            <v>1.0458383767435093</v>
          </cell>
          <cell r="X223">
            <v>34.358181350499407</v>
          </cell>
          <cell r="Y223">
            <v>1379</v>
          </cell>
          <cell r="AA223">
            <v>7</v>
          </cell>
          <cell r="AB223" t="str">
            <v/>
          </cell>
          <cell r="AF223">
            <v>1.6630982132338503</v>
          </cell>
          <cell r="AG223">
            <v>50.93</v>
          </cell>
          <cell r="AH223">
            <v>0.84701591999999992</v>
          </cell>
          <cell r="AI223">
            <v>-25.942684805275892</v>
          </cell>
        </row>
        <row r="224">
          <cell r="D224" t="str">
            <v>M.Mugo.R.7.1_2_E</v>
          </cell>
          <cell r="E224">
            <v>302341</v>
          </cell>
          <cell r="F224">
            <v>0.11899999999999999</v>
          </cell>
          <cell r="G224">
            <v>61.914999999999999</v>
          </cell>
          <cell r="H224">
            <v>-24.81</v>
          </cell>
          <cell r="I224">
            <v>0.39119999999999999</v>
          </cell>
          <cell r="J224">
            <v>-25</v>
          </cell>
          <cell r="K224">
            <v>-24.808791882165924</v>
          </cell>
          <cell r="L224">
            <v>-1.0514309999999999E-2</v>
          </cell>
          <cell r="M224">
            <v>-24.819306192165925</v>
          </cell>
          <cell r="R224">
            <v>-25.147731395146508</v>
          </cell>
          <cell r="U224">
            <v>41.176076470588235</v>
          </cell>
          <cell r="W224">
            <v>1.0458383767435093</v>
          </cell>
          <cell r="X224">
            <v>43.063520976666609</v>
          </cell>
          <cell r="Y224">
            <v>1828</v>
          </cell>
          <cell r="AA224">
            <v>7</v>
          </cell>
          <cell r="AB224" t="str">
            <v/>
          </cell>
          <cell r="AF224">
            <v>1.8596608695652175</v>
          </cell>
          <cell r="AG224">
            <v>49.68</v>
          </cell>
          <cell r="AH224">
            <v>0.92387951999999995</v>
          </cell>
          <cell r="AI224">
            <v>-25.122198271879732</v>
          </cell>
        </row>
        <row r="225">
          <cell r="D225" t="str">
            <v>ali-j3</v>
          </cell>
          <cell r="E225">
            <v>302342</v>
          </cell>
          <cell r="F225">
            <v>7.8E-2</v>
          </cell>
          <cell r="G225">
            <v>66.813999999999993</v>
          </cell>
          <cell r="H225">
            <v>-29.745000000000001</v>
          </cell>
          <cell r="I225">
            <v>0.39119999999999999</v>
          </cell>
          <cell r="J225">
            <v>-25</v>
          </cell>
          <cell r="K225">
            <v>-29.772945886051176</v>
          </cell>
          <cell r="L225">
            <v>-1.7942329999999999E-2</v>
          </cell>
          <cell r="M225">
            <v>-29.790888216051176</v>
          </cell>
          <cell r="N225" t="str">
            <v>*</v>
          </cell>
          <cell r="R225">
            <v>-30.119313419031759</v>
          </cell>
          <cell r="U225">
            <v>67.79051230769231</v>
          </cell>
          <cell r="V225" t="str">
            <v>*</v>
          </cell>
          <cell r="W225">
            <v>1.0458383767435093</v>
          </cell>
          <cell r="X225">
            <v>70.897919350487811</v>
          </cell>
          <cell r="Y225">
            <v>1970</v>
          </cell>
          <cell r="AA225">
            <v>7</v>
          </cell>
          <cell r="AB225" t="str">
            <v/>
          </cell>
          <cell r="AF225" t="str">
            <v/>
          </cell>
          <cell r="AG225" t="str">
            <v/>
          </cell>
          <cell r="AH225" t="e">
            <v>#VALUE!</v>
          </cell>
          <cell r="AI225" t="e">
            <v>#VALUE!</v>
          </cell>
        </row>
        <row r="226">
          <cell r="D226" t="str">
            <v>bl</v>
          </cell>
          <cell r="E226">
            <v>302343</v>
          </cell>
          <cell r="F226">
            <v>0</v>
          </cell>
          <cell r="G226">
            <v>0.53600000000000003</v>
          </cell>
          <cell r="H226">
            <v>-25</v>
          </cell>
          <cell r="I226">
            <v>0.39119999999999999</v>
          </cell>
          <cell r="J226">
            <v>-25</v>
          </cell>
          <cell r="U226">
            <v>0</v>
          </cell>
          <cell r="W226">
            <v>1.0458383767435093</v>
          </cell>
          <cell r="Y226">
            <v>17</v>
          </cell>
          <cell r="AA226">
            <v>7</v>
          </cell>
          <cell r="AB226" t="str">
            <v/>
          </cell>
          <cell r="AF226" t="str">
            <v/>
          </cell>
          <cell r="AG226" t="str">
            <v/>
          </cell>
          <cell r="AH226" t="e">
            <v>#VALUE!</v>
          </cell>
          <cell r="AI226" t="e">
            <v>#VALUE!</v>
          </cell>
        </row>
        <row r="227">
          <cell r="D227" t="str">
            <v>bl</v>
          </cell>
          <cell r="E227">
            <v>302344</v>
          </cell>
          <cell r="F227">
            <v>0</v>
          </cell>
          <cell r="G227">
            <v>0.22700000000000001</v>
          </cell>
          <cell r="H227">
            <v>-25</v>
          </cell>
          <cell r="I227">
            <v>0.39119999999999999</v>
          </cell>
          <cell r="J227">
            <v>-25</v>
          </cell>
          <cell r="U227">
            <v>0</v>
          </cell>
          <cell r="W227">
            <v>1.0458383767435093</v>
          </cell>
          <cell r="Y227">
            <v>10</v>
          </cell>
          <cell r="AA227">
            <v>7</v>
          </cell>
          <cell r="AB227" t="str">
            <v/>
          </cell>
          <cell r="AF227" t="str">
            <v/>
          </cell>
          <cell r="AG227" t="str">
            <v/>
          </cell>
          <cell r="AH227" t="e">
            <v>#VALUE!</v>
          </cell>
          <cell r="AI227" t="e">
            <v>#VALUE!</v>
          </cell>
        </row>
        <row r="228">
          <cell r="D228" t="str">
            <v>ali-j3</v>
          </cell>
          <cell r="E228">
            <v>302345</v>
          </cell>
          <cell r="F228">
            <v>5.8999999999999997E-2</v>
          </cell>
          <cell r="G228">
            <v>51.320999999999998</v>
          </cell>
          <cell r="H228">
            <v>-29.706</v>
          </cell>
          <cell r="I228">
            <v>0.39119999999999999</v>
          </cell>
          <cell r="J228">
            <v>-25</v>
          </cell>
          <cell r="K228">
            <v>-29.742147544266814</v>
          </cell>
          <cell r="L228">
            <v>7.6895699999999997E-3</v>
          </cell>
          <cell r="M228">
            <v>-29.734457974266814</v>
          </cell>
          <cell r="N228" t="str">
            <v>*</v>
          </cell>
          <cell r="R228">
            <v>-30.062883177247397</v>
          </cell>
          <cell r="U228">
            <v>68.839727796610163</v>
          </cell>
          <cell r="V228" t="str">
            <v>*</v>
          </cell>
          <cell r="W228">
            <v>1.0458383767435093</v>
          </cell>
          <cell r="X228">
            <v>71.995229174271813</v>
          </cell>
          <cell r="Y228">
            <v>1480</v>
          </cell>
          <cell r="AA228">
            <v>7</v>
          </cell>
          <cell r="AB228" t="str">
            <v/>
          </cell>
          <cell r="AF228" t="str">
            <v/>
          </cell>
          <cell r="AG228" t="str">
            <v/>
          </cell>
          <cell r="AH228" t="e">
            <v>#VALUE!</v>
          </cell>
          <cell r="AI228" t="e">
            <v>#VALUE!</v>
          </cell>
        </row>
        <row r="229">
          <cell r="AA229">
            <v>7</v>
          </cell>
          <cell r="AB229" t="str">
            <v/>
          </cell>
          <cell r="AF229" t="str">
            <v/>
          </cell>
          <cell r="AG229" t="str">
            <v/>
          </cell>
          <cell r="AH229" t="e">
            <v>#VALUE!</v>
          </cell>
          <cell r="AI229" t="e">
            <v>#VALUE!</v>
          </cell>
        </row>
        <row r="230">
          <cell r="D230" t="str">
            <v>ali-j3</v>
          </cell>
          <cell r="E230">
            <v>302310</v>
          </cell>
          <cell r="F230">
            <v>5.2999999999999999E-2</v>
          </cell>
          <cell r="G230">
            <v>42.307000000000002</v>
          </cell>
          <cell r="H230">
            <v>-29.603999999999999</v>
          </cell>
          <cell r="I230">
            <v>0.39119999999999999</v>
          </cell>
          <cell r="J230">
            <v>-25</v>
          </cell>
          <cell r="K230">
            <v>-29.646969114271943</v>
          </cell>
          <cell r="L230">
            <v>7.0618499999999997E-3</v>
          </cell>
          <cell r="M230">
            <v>-29.639907264271944</v>
          </cell>
          <cell r="N230" t="str">
            <v>*</v>
          </cell>
          <cell r="R230">
            <v>-29.968332467252527</v>
          </cell>
          <cell r="U230">
            <v>63.173131698113217</v>
          </cell>
          <cell r="W230">
            <v>1.0458383767435093</v>
          </cell>
          <cell r="X230">
            <v>66.068885508958658</v>
          </cell>
          <cell r="Y230">
            <v>1492</v>
          </cell>
          <cell r="AA230">
            <v>7</v>
          </cell>
          <cell r="AB230" t="str">
            <v/>
          </cell>
          <cell r="AF230" t="str">
            <v/>
          </cell>
          <cell r="AG230" t="str">
            <v/>
          </cell>
          <cell r="AH230" t="e">
            <v>#VALUE!</v>
          </cell>
          <cell r="AI230" t="e">
            <v>#VALUE!</v>
          </cell>
        </row>
        <row r="231">
          <cell r="D231" t="str">
            <v>M.Mugo.R.8.1_2_E</v>
          </cell>
          <cell r="E231">
            <v>302311</v>
          </cell>
          <cell r="F231">
            <v>9.3000000000003524E-2</v>
          </cell>
          <cell r="G231">
            <v>42.942999999999998</v>
          </cell>
          <cell r="H231">
            <v>-26.763000000000002</v>
          </cell>
          <cell r="I231">
            <v>0.39119999999999999</v>
          </cell>
          <cell r="J231">
            <v>-25</v>
          </cell>
          <cell r="K231">
            <v>-26.779208141606233</v>
          </cell>
          <cell r="L231">
            <v>5.9110300000000003E-3</v>
          </cell>
          <cell r="M231">
            <v>-26.773297111606233</v>
          </cell>
          <cell r="R231">
            <v>-27.101722314586816</v>
          </cell>
          <cell r="U231">
            <v>36.543107741934101</v>
          </cell>
          <cell r="W231">
            <v>1.0458383767435093</v>
          </cell>
          <cell r="X231">
            <v>38.218184481987528</v>
          </cell>
          <cell r="Y231">
            <v>1514</v>
          </cell>
          <cell r="AA231">
            <v>7</v>
          </cell>
          <cell r="AB231" t="str">
            <v/>
          </cell>
          <cell r="AF231">
            <v>1.4013937842778794</v>
          </cell>
          <cell r="AG231">
            <v>49.23</v>
          </cell>
          <cell r="AH231">
            <v>0.68990616000000005</v>
          </cell>
          <cell r="AI231">
            <v>-27.090011046386739</v>
          </cell>
        </row>
        <row r="232">
          <cell r="D232" t="str">
            <v>M.Mugo.R.9.1_2_E</v>
          </cell>
          <cell r="E232">
            <v>302312</v>
          </cell>
          <cell r="F232">
            <v>9.3000000000003524E-2</v>
          </cell>
          <cell r="G232">
            <v>41.25</v>
          </cell>
          <cell r="H232">
            <v>-25.492000000000001</v>
          </cell>
          <cell r="I232">
            <v>0.39119999999999999</v>
          </cell>
          <cell r="J232">
            <v>-25</v>
          </cell>
          <cell r="K232">
            <v>-25.496710622925786</v>
          </cell>
          <cell r="L232">
            <v>8.6834600000000005E-3</v>
          </cell>
          <cell r="M232">
            <v>-25.488027162925786</v>
          </cell>
          <cell r="R232">
            <v>-25.816452365906368</v>
          </cell>
          <cell r="U232">
            <v>35.10241935483738</v>
          </cell>
          <cell r="W232">
            <v>1.0458383767435093</v>
          </cell>
          <cell r="X232">
            <v>36.71145727783307</v>
          </cell>
          <cell r="Y232">
            <v>1461</v>
          </cell>
          <cell r="AA232">
            <v>7</v>
          </cell>
          <cell r="AB232" t="str">
            <v/>
          </cell>
          <cell r="AF232">
            <v>1.2793322505800462</v>
          </cell>
          <cell r="AG232">
            <v>51.72</v>
          </cell>
          <cell r="AH232">
            <v>0.66167063999999987</v>
          </cell>
          <cell r="AI232">
            <v>-25.788740703305709</v>
          </cell>
        </row>
        <row r="233">
          <cell r="D233" t="str">
            <v>M.Mugo.R.10.1_2_E</v>
          </cell>
          <cell r="E233">
            <v>302313</v>
          </cell>
          <cell r="F233">
            <v>0.12099999999999511</v>
          </cell>
          <cell r="G233">
            <v>56.985999999999997</v>
          </cell>
          <cell r="H233">
            <v>-24.352</v>
          </cell>
          <cell r="I233">
            <v>0.39119999999999999</v>
          </cell>
          <cell r="J233">
            <v>-25</v>
          </cell>
          <cell r="K233">
            <v>-24.347520832302614</v>
          </cell>
          <cell r="L233">
            <v>-1.9773180000000001E-2</v>
          </cell>
          <cell r="M233">
            <v>-24.367294012302615</v>
          </cell>
          <cell r="R233">
            <v>-24.695719215283198</v>
          </cell>
          <cell r="U233">
            <v>37.271669752067616</v>
          </cell>
          <cell r="W233">
            <v>1.0458383767435093</v>
          </cell>
          <cell r="X233">
            <v>38.980142592022553</v>
          </cell>
          <cell r="Y233">
            <v>2005</v>
          </cell>
          <cell r="AA233">
            <v>7</v>
          </cell>
          <cell r="AB233" t="str">
            <v/>
          </cell>
          <cell r="AF233">
            <v>1.9492264210113679</v>
          </cell>
          <cell r="AG233">
            <v>51.02</v>
          </cell>
          <cell r="AH233">
            <v>0.99449531999999996</v>
          </cell>
          <cell r="AI233">
            <v>-24.66840260194142</v>
          </cell>
        </row>
        <row r="234">
          <cell r="D234" t="str">
            <v>L.Mugo.R.11.1_2_E</v>
          </cell>
          <cell r="E234">
            <v>302314</v>
          </cell>
          <cell r="F234">
            <v>9.0000000000003411E-2</v>
          </cell>
          <cell r="G234">
            <v>43.570999999999998</v>
          </cell>
          <cell r="H234">
            <v>-27.760999999999999</v>
          </cell>
          <cell r="I234">
            <v>0.39119999999999999</v>
          </cell>
          <cell r="J234">
            <v>-25</v>
          </cell>
          <cell r="K234">
            <v>-27.786014085289882</v>
          </cell>
          <cell r="L234">
            <v>5.0217600000000001E-3</v>
          </cell>
          <cell r="M234">
            <v>-27.78099232528988</v>
          </cell>
          <cell r="R234">
            <v>-28.109417528270463</v>
          </cell>
          <cell r="U234">
            <v>38.313432666665214</v>
          </cell>
          <cell r="W234">
            <v>1.0458383767435093</v>
          </cell>
          <cell r="X234">
            <v>40.069658227576895</v>
          </cell>
          <cell r="Y234">
            <v>1531</v>
          </cell>
          <cell r="AA234">
            <v>7</v>
          </cell>
          <cell r="AB234" t="str">
            <v/>
          </cell>
          <cell r="AF234">
            <v>5.5143205027494112E-2</v>
          </cell>
          <cell r="AG234">
            <v>50.92</v>
          </cell>
          <cell r="AH234">
            <v>2.8078920000000004E-2</v>
          </cell>
          <cell r="AI234">
            <v>-28.107192184873636</v>
          </cell>
        </row>
        <row r="235">
          <cell r="D235" t="str">
            <v>L.Mugo.R.12.1_2_E</v>
          </cell>
          <cell r="E235">
            <v>302315</v>
          </cell>
          <cell r="F235">
            <v>0.12800000000000011</v>
          </cell>
          <cell r="G235">
            <v>59.561</v>
          </cell>
          <cell r="H235">
            <v>-25.265000000000001</v>
          </cell>
          <cell r="I235">
            <v>0.39119999999999999</v>
          </cell>
          <cell r="J235">
            <v>-25</v>
          </cell>
          <cell r="K235">
            <v>-25.266752042427047</v>
          </cell>
          <cell r="L235">
            <v>-2.2597920000000001E-2</v>
          </cell>
          <cell r="M235">
            <v>-25.289349962427046</v>
          </cell>
          <cell r="R235">
            <v>-25.617775165407629</v>
          </cell>
          <cell r="U235">
            <v>36.825449531249973</v>
          </cell>
          <cell r="W235">
            <v>1.0458383767435093</v>
          </cell>
          <cell r="X235">
            <v>38.513468360612499</v>
          </cell>
          <cell r="Y235">
            <v>2059</v>
          </cell>
          <cell r="AA235">
            <v>7</v>
          </cell>
          <cell r="AB235" t="str">
            <v/>
          </cell>
          <cell r="AF235">
            <v>2.1286539235412478</v>
          </cell>
          <cell r="AG235">
            <v>49.7</v>
          </cell>
          <cell r="AH235">
            <v>1.0579410000000002</v>
          </cell>
          <cell r="AI235">
            <v>-25.599030027435539</v>
          </cell>
        </row>
        <row r="236">
          <cell r="D236" t="str">
            <v>L.Mugo.R.13.1_2_E</v>
          </cell>
          <cell r="E236">
            <v>302316</v>
          </cell>
          <cell r="F236">
            <v>0.11899999999999977</v>
          </cell>
          <cell r="G236">
            <v>55.734000000000002</v>
          </cell>
          <cell r="H236">
            <v>-25.925000000000001</v>
          </cell>
          <cell r="I236">
            <v>0.39119999999999999</v>
          </cell>
          <cell r="J236">
            <v>-25</v>
          </cell>
          <cell r="K236">
            <v>-25.931538519915872</v>
          </cell>
          <cell r="L236">
            <v>-1.4856039999999999E-2</v>
          </cell>
          <cell r="M236">
            <v>-25.946394559915873</v>
          </cell>
          <cell r="R236">
            <v>-26.274819762896456</v>
          </cell>
          <cell r="U236">
            <v>37.065451764705955</v>
          </cell>
          <cell r="W236">
            <v>1.0458383767435093</v>
          </cell>
          <cell r="X236">
            <v>38.76447190686492</v>
          </cell>
          <cell r="Y236">
            <v>1911</v>
          </cell>
          <cell r="AA236">
            <v>7</v>
          </cell>
          <cell r="AB236" t="str">
            <v/>
          </cell>
          <cell r="AF236">
            <v>1.670358637083994</v>
          </cell>
          <cell r="AG236">
            <v>50.48</v>
          </cell>
          <cell r="AH236">
            <v>0.84319704000000018</v>
          </cell>
          <cell r="AI236">
            <v>-26.257455266767</v>
          </cell>
        </row>
        <row r="237">
          <cell r="D237" t="str">
            <v>L.Mugo.R.14.1_2_E</v>
          </cell>
          <cell r="E237">
            <v>302317</v>
          </cell>
          <cell r="F237">
            <v>8.5999999999998522E-2</v>
          </cell>
          <cell r="G237">
            <v>40.576000000000001</v>
          </cell>
          <cell r="H237">
            <v>-26.065000000000001</v>
          </cell>
          <cell r="I237">
            <v>0.39119999999999999</v>
          </cell>
          <cell r="J237">
            <v>-25</v>
          </cell>
          <cell r="K237">
            <v>-26.075367800760489</v>
          </cell>
          <cell r="L237">
            <v>1.213592E-2</v>
          </cell>
          <cell r="M237">
            <v>-26.06323188076049</v>
          </cell>
          <cell r="R237">
            <v>-26.391657083741073</v>
          </cell>
          <cell r="U237">
            <v>37.339356279070408</v>
          </cell>
          <cell r="W237">
            <v>1.0458383767435093</v>
          </cell>
          <cell r="X237">
            <v>39.050931759550558</v>
          </cell>
          <cell r="Y237">
            <v>1395</v>
          </cell>
          <cell r="AA237">
            <v>7</v>
          </cell>
          <cell r="AB237" t="str">
            <v/>
          </cell>
          <cell r="AF237">
            <v>0.58620143540669856</v>
          </cell>
          <cell r="AG237">
            <v>50.16</v>
          </cell>
          <cell r="AH237">
            <v>0.29403863999999996</v>
          </cell>
          <cell r="AI237">
            <v>-26.344186814646076</v>
          </cell>
        </row>
        <row r="238">
          <cell r="D238" t="str">
            <v>caf-j3 (49,44%C)</v>
          </cell>
          <cell r="E238">
            <v>302318</v>
          </cell>
          <cell r="F238">
            <v>0.114</v>
          </cell>
          <cell r="G238">
            <v>67.209999999999994</v>
          </cell>
          <cell r="H238">
            <v>-40.097999999999999</v>
          </cell>
          <cell r="I238">
            <v>0.39119999999999999</v>
          </cell>
          <cell r="J238">
            <v>-25</v>
          </cell>
          <cell r="K238">
            <v>-40.186393350374445</v>
          </cell>
          <cell r="L238">
            <v>-3.0130560000000001E-2</v>
          </cell>
          <cell r="M238">
            <v>-40.216523910374448</v>
          </cell>
          <cell r="R238">
            <v>-40.544949113355031</v>
          </cell>
          <cell r="S238">
            <v>-40.46</v>
          </cell>
          <cell r="U238">
            <v>46.657889473684207</v>
          </cell>
          <cell r="W238">
            <v>1.0458383767435093</v>
          </cell>
          <cell r="X238">
            <v>48.796611389435959</v>
          </cell>
          <cell r="Y238">
            <v>2203</v>
          </cell>
          <cell r="AA238">
            <v>7</v>
          </cell>
          <cell r="AB238" t="str">
            <v/>
          </cell>
          <cell r="AF238" t="str">
            <v/>
          </cell>
          <cell r="AG238" t="str">
            <v/>
          </cell>
          <cell r="AH238" t="e">
            <v>#VALUE!</v>
          </cell>
          <cell r="AI238" t="e">
            <v>#VALUE!</v>
          </cell>
        </row>
        <row r="239">
          <cell r="D239" t="str">
            <v>L.Mugo.R.15.1_2_E</v>
          </cell>
          <cell r="E239">
            <v>302319</v>
          </cell>
          <cell r="F239">
            <v>0.10200000000000387</v>
          </cell>
          <cell r="G239">
            <v>52.74</v>
          </cell>
          <cell r="H239">
            <v>-24.08</v>
          </cell>
          <cell r="I239">
            <v>0.39119999999999999</v>
          </cell>
          <cell r="J239">
            <v>-25</v>
          </cell>
          <cell r="K239">
            <v>-24.073124885384189</v>
          </cell>
          <cell r="L239">
            <v>-4.8648299999999997E-3</v>
          </cell>
          <cell r="M239">
            <v>-24.077989715384188</v>
          </cell>
          <cell r="R239">
            <v>-24.406414918364771</v>
          </cell>
          <cell r="U239">
            <v>40.920035294116097</v>
          </cell>
          <cell r="W239">
            <v>1.0458383767435093</v>
          </cell>
          <cell r="X239">
            <v>42.795743288285486</v>
          </cell>
          <cell r="Y239">
            <v>1720</v>
          </cell>
          <cell r="AA239">
            <v>7</v>
          </cell>
          <cell r="AB239" t="str">
            <v/>
          </cell>
          <cell r="AF239">
            <v>1.5913309090909094</v>
          </cell>
          <cell r="AG239">
            <v>49.5</v>
          </cell>
          <cell r="AH239">
            <v>0.78770880000000021</v>
          </cell>
          <cell r="AI239">
            <v>-24.368930744868187</v>
          </cell>
        </row>
        <row r="240">
          <cell r="D240" t="str">
            <v>D.Mugo.R.16.1_2_E</v>
          </cell>
          <cell r="E240">
            <v>302320</v>
          </cell>
          <cell r="F240">
            <v>0.10500000000000398</v>
          </cell>
          <cell r="G240">
            <v>52.472999999999999</v>
          </cell>
          <cell r="H240">
            <v>-25.331</v>
          </cell>
          <cell r="I240">
            <v>0.39119999999999999</v>
          </cell>
          <cell r="J240">
            <v>-25</v>
          </cell>
          <cell r="K240">
            <v>-25.333486227434538</v>
          </cell>
          <cell r="L240">
            <v>-4.5509699999999997E-3</v>
          </cell>
          <cell r="M240">
            <v>-25.338037197434538</v>
          </cell>
          <cell r="R240">
            <v>-25.666462400415121</v>
          </cell>
          <cell r="U240">
            <v>39.549649714284214</v>
          </cell>
          <cell r="W240">
            <v>1.0458383767435093</v>
          </cell>
          <cell r="X240">
            <v>41.362541457961399</v>
          </cell>
          <cell r="Y240">
            <v>1714</v>
          </cell>
          <cell r="AA240">
            <v>7</v>
          </cell>
          <cell r="AB240" t="str">
            <v/>
          </cell>
          <cell r="AF240">
            <v>1.7258734086853065</v>
          </cell>
          <cell r="AG240">
            <v>50.43</v>
          </cell>
          <cell r="AH240">
            <v>0.8703579600000001</v>
          </cell>
          <cell r="AI240">
            <v>-25.644085245375301</v>
          </cell>
        </row>
        <row r="241">
          <cell r="D241" t="str">
            <v>D.Mugo.R.17.1_2_E</v>
          </cell>
          <cell r="E241">
            <v>302321</v>
          </cell>
          <cell r="F241">
            <v>8.4000000000003183E-2</v>
          </cell>
          <cell r="G241">
            <v>41.749000000000002</v>
          </cell>
          <cell r="H241">
            <v>-24.556999999999999</v>
          </cell>
          <cell r="I241">
            <v>0.39119999999999999</v>
          </cell>
          <cell r="J241">
            <v>-25</v>
          </cell>
          <cell r="K241">
            <v>-24.552809699742248</v>
          </cell>
          <cell r="L241">
            <v>1.4280629999999999E-2</v>
          </cell>
          <cell r="M241">
            <v>-24.53852906974225</v>
          </cell>
          <cell r="R241">
            <v>-24.866954272722833</v>
          </cell>
          <cell r="U241">
            <v>39.333522142855657</v>
          </cell>
          <cell r="W241">
            <v>1.0458383767435093</v>
          </cell>
          <cell r="X241">
            <v>41.136506949489039</v>
          </cell>
          <cell r="Y241">
            <v>1354</v>
          </cell>
          <cell r="AA241">
            <v>7</v>
          </cell>
          <cell r="AB241" t="str">
            <v/>
          </cell>
          <cell r="AF241">
            <v>1.0894642501493728</v>
          </cell>
          <cell r="AG241">
            <v>50.21</v>
          </cell>
          <cell r="AH241">
            <v>0.54702000000000006</v>
          </cell>
          <cell r="AI241">
            <v>-24.819468667646682</v>
          </cell>
        </row>
        <row r="242">
          <cell r="D242" t="str">
            <v>D.Mugo.R.18.1_2_E</v>
          </cell>
          <cell r="E242">
            <v>302322</v>
          </cell>
          <cell r="F242">
            <v>0.12599999999999056</v>
          </cell>
          <cell r="G242">
            <v>61.055</v>
          </cell>
          <cell r="H242">
            <v>-25.721</v>
          </cell>
          <cell r="I242">
            <v>0.39119999999999999</v>
          </cell>
          <cell r="J242">
            <v>-25</v>
          </cell>
          <cell r="K242">
            <v>-25.725649481239223</v>
          </cell>
          <cell r="L242">
            <v>-2.04009E-2</v>
          </cell>
          <cell r="M242">
            <v>-25.746050381239222</v>
          </cell>
          <cell r="R242">
            <v>-26.074475584219805</v>
          </cell>
          <cell r="U242">
            <v>38.348354761907636</v>
          </cell>
          <cell r="W242">
            <v>1.0458383767435093</v>
          </cell>
          <cell r="X242">
            <v>40.106181094977707</v>
          </cell>
          <cell r="Y242">
            <v>2017</v>
          </cell>
          <cell r="AA242">
            <v>7</v>
          </cell>
          <cell r="AB242" t="str">
            <v/>
          </cell>
          <cell r="AE242">
            <v>44173</v>
          </cell>
          <cell r="AF242">
            <v>1.8676835057821064</v>
          </cell>
          <cell r="AG242">
            <v>49.29</v>
          </cell>
          <cell r="AH242">
            <v>0.92058120000000021</v>
          </cell>
          <cell r="AI242">
            <v>-26.056853248121968</v>
          </cell>
        </row>
        <row r="243">
          <cell r="D243" t="str">
            <v>14C_Enzym_blank</v>
          </cell>
          <cell r="E243">
            <v>302325</v>
          </cell>
          <cell r="F243">
            <v>0</v>
          </cell>
          <cell r="G243">
            <v>1.232</v>
          </cell>
          <cell r="H243">
            <v>-27.347000000000001</v>
          </cell>
          <cell r="I243">
            <v>0.39119999999999999</v>
          </cell>
          <cell r="J243">
            <v>-25</v>
          </cell>
          <cell r="K243">
            <v>-28.438991436726926</v>
          </cell>
          <cell r="L243">
            <v>8.3120589999999994E-2</v>
          </cell>
          <cell r="M243">
            <v>-28.355870846726926</v>
          </cell>
          <cell r="R243">
            <v>-28.684296049707509</v>
          </cell>
          <cell r="S243" t="str">
            <v>??sehr sehr klein</v>
          </cell>
          <cell r="U243">
            <v>0</v>
          </cell>
          <cell r="W243">
            <v>1.0458383767435093</v>
          </cell>
          <cell r="X243">
            <v>0</v>
          </cell>
          <cell r="Y243">
            <v>38</v>
          </cell>
          <cell r="Z243" t="str">
            <v>C14_Enzym_Blank</v>
          </cell>
          <cell r="AA243">
            <v>7</v>
          </cell>
          <cell r="AB243" t="str">
            <v>14C_Enzym_blank</v>
          </cell>
          <cell r="AF243" t="str">
            <v/>
          </cell>
          <cell r="AG243" t="str">
            <v/>
          </cell>
          <cell r="AH243" t="e">
            <v>#VALUE!</v>
          </cell>
          <cell r="AI243" t="e">
            <v>#VALUE!</v>
          </cell>
        </row>
        <row r="244">
          <cell r="D244" t="str">
            <v>SuccC6_0.7_2</v>
          </cell>
          <cell r="E244">
            <v>302327</v>
          </cell>
          <cell r="F244">
            <v>8.4999999999993747E-2</v>
          </cell>
          <cell r="G244">
            <v>23.654</v>
          </cell>
          <cell r="H244">
            <v>-11.494999999999999</v>
          </cell>
          <cell r="I244">
            <v>0.39119999999999999</v>
          </cell>
          <cell r="J244">
            <v>-25</v>
          </cell>
          <cell r="K244">
            <v>-11.267892515088468</v>
          </cell>
          <cell r="L244">
            <v>4.4986600000000002E-2</v>
          </cell>
          <cell r="M244">
            <v>-11.222905915088468</v>
          </cell>
          <cell r="R244">
            <v>-11.551331118069051</v>
          </cell>
          <cell r="U244">
            <v>22.023265411766328</v>
          </cell>
          <cell r="W244">
            <v>1.0458383767435093</v>
          </cell>
          <cell r="X244">
            <v>23.032776148833172</v>
          </cell>
          <cell r="Y244">
            <v>767</v>
          </cell>
          <cell r="Z244" t="str">
            <v>Succ_C6</v>
          </cell>
          <cell r="AA244">
            <v>7</v>
          </cell>
          <cell r="AB244" t="str">
            <v>SuccC6_0.7_2</v>
          </cell>
          <cell r="AC244">
            <v>2</v>
          </cell>
          <cell r="AD244">
            <v>0.67</v>
          </cell>
          <cell r="AF244" t="str">
            <v/>
          </cell>
          <cell r="AG244" t="str">
            <v/>
          </cell>
          <cell r="AH244" t="e">
            <v>#VALUE!</v>
          </cell>
          <cell r="AI244" t="e">
            <v>#VALUE!</v>
          </cell>
        </row>
        <row r="245">
          <cell r="D245" t="str">
            <v>SuccC6_0.3_2</v>
          </cell>
          <cell r="E245">
            <v>302328</v>
          </cell>
          <cell r="F245">
            <v>4.8999999999992383E-2</v>
          </cell>
          <cell r="I245" t="str">
            <v xml:space="preserve">keine Messung </v>
          </cell>
          <cell r="Z245" t="str">
            <v>Succ_C6</v>
          </cell>
          <cell r="AA245">
            <v>7</v>
          </cell>
          <cell r="AB245" t="str">
            <v>SuccC6_0.3_2</v>
          </cell>
          <cell r="AC245">
            <v>2</v>
          </cell>
          <cell r="AD245">
            <v>0.32</v>
          </cell>
          <cell r="AF245" t="str">
            <v/>
          </cell>
          <cell r="AG245" t="str">
            <v/>
          </cell>
          <cell r="AH245" t="e">
            <v>#VALUE!</v>
          </cell>
          <cell r="AI245" t="e">
            <v>#VALUE!</v>
          </cell>
        </row>
        <row r="246">
          <cell r="D246" t="str">
            <v>ali-j3</v>
          </cell>
          <cell r="E246">
            <v>302328.73333333299</v>
          </cell>
          <cell r="F246">
            <v>6.3E-2</v>
          </cell>
          <cell r="G246">
            <v>51.406999999999996</v>
          </cell>
          <cell r="H246">
            <v>-29.745999999999999</v>
          </cell>
          <cell r="I246">
            <v>0.39119999999999999</v>
          </cell>
          <cell r="J246">
            <v>-25</v>
          </cell>
          <cell r="K246">
            <v>-29.782393336966194</v>
          </cell>
          <cell r="L246">
            <v>-2.2493299999999999E-3</v>
          </cell>
          <cell r="M246">
            <v>-29.784642666966196</v>
          </cell>
          <cell r="R246">
            <v>-30.113067869946779</v>
          </cell>
          <cell r="U246">
            <v>64.576983809523796</v>
          </cell>
          <cell r="W246">
            <v>1.0458383767435093</v>
          </cell>
          <cell r="X246">
            <v>67.537087922344256</v>
          </cell>
          <cell r="Y246">
            <v>1670</v>
          </cell>
          <cell r="AA246">
            <v>7</v>
          </cell>
          <cell r="AB246" t="str">
            <v/>
          </cell>
          <cell r="AF246" t="str">
            <v/>
          </cell>
          <cell r="AG246" t="str">
            <v/>
          </cell>
          <cell r="AH246" t="e">
            <v>#VALUE!</v>
          </cell>
          <cell r="AI246" t="e">
            <v>#VALUE!</v>
          </cell>
        </row>
        <row r="247">
          <cell r="D247" t="str">
            <v>SuccC6_0.5_2</v>
          </cell>
          <cell r="E247">
            <v>302330.08484848501</v>
          </cell>
          <cell r="F247">
            <v>6.0999999999999999E-2</v>
          </cell>
          <cell r="G247">
            <v>41.113999999999997</v>
          </cell>
          <cell r="H247">
            <v>-11.048</v>
          </cell>
          <cell r="I247">
            <v>0.39119999999999999</v>
          </cell>
          <cell r="J247">
            <v>-25</v>
          </cell>
          <cell r="K247">
            <v>-10.913971337923719</v>
          </cell>
          <cell r="L247">
            <v>1.4960659999999999E-2</v>
          </cell>
          <cell r="M247">
            <v>-10.899010677923719</v>
          </cell>
          <cell r="O247" t="str">
            <v>zwei reingefallen</v>
          </cell>
          <cell r="R247">
            <v>-11.227435880904302</v>
          </cell>
          <cell r="U247">
            <v>53.340360000000004</v>
          </cell>
          <cell r="W247">
            <v>1.0458383767435093</v>
          </cell>
          <cell r="X247">
            <v>55.78539551731442</v>
          </cell>
          <cell r="Y247">
            <v>1341</v>
          </cell>
          <cell r="Z247" t="str">
            <v>Succ_C6</v>
          </cell>
          <cell r="AA247">
            <v>7</v>
          </cell>
          <cell r="AB247" t="str">
            <v>SuccC6_0.5_2</v>
          </cell>
          <cell r="AC247">
            <v>2</v>
          </cell>
          <cell r="AD247">
            <v>0.52</v>
          </cell>
          <cell r="AF247" t="str">
            <v/>
          </cell>
          <cell r="AG247" t="str">
            <v/>
          </cell>
          <cell r="AH247" t="e">
            <v>#VALUE!</v>
          </cell>
          <cell r="AI247" t="e">
            <v>#VALUE!</v>
          </cell>
        </row>
        <row r="248">
          <cell r="D248" t="str">
            <v>st3_2019_2</v>
          </cell>
          <cell r="E248">
            <v>302331.43636363599</v>
          </cell>
          <cell r="F248">
            <v>9.0000000000003411E-2</v>
          </cell>
          <cell r="G248">
            <v>53.081000000000003</v>
          </cell>
          <cell r="H248">
            <v>-27.542999999999999</v>
          </cell>
          <cell r="I248">
            <v>0.39119999999999999</v>
          </cell>
          <cell r="J248">
            <v>-25</v>
          </cell>
          <cell r="K248">
            <v>-27.561880724542512</v>
          </cell>
          <cell r="L248">
            <v>-2.6678100000000001E-3</v>
          </cell>
          <cell r="M248">
            <v>-27.56454853454251</v>
          </cell>
          <cell r="N248" t="str">
            <v>*</v>
          </cell>
          <cell r="R248">
            <v>-27.892973737523093</v>
          </cell>
          <cell r="U248">
            <v>46.675892666664907</v>
          </cell>
          <cell r="W248">
            <v>1.0458383767435093</v>
          </cell>
          <cell r="X248">
            <v>48.815439819559096</v>
          </cell>
          <cell r="Y248">
            <v>1678</v>
          </cell>
          <cell r="Z248" t="str">
            <v>Std3</v>
          </cell>
          <cell r="AA248">
            <v>7</v>
          </cell>
          <cell r="AB248" t="str">
            <v>st3_2019_2</v>
          </cell>
          <cell r="AC248">
            <v>2</v>
          </cell>
          <cell r="AF248" t="str">
            <v/>
          </cell>
          <cell r="AG248" t="str">
            <v/>
          </cell>
          <cell r="AH248" t="e">
            <v>#VALUE!</v>
          </cell>
          <cell r="AI248" t="e">
            <v>#VALUE!</v>
          </cell>
        </row>
        <row r="249">
          <cell r="D249" t="str">
            <v>caf-j3</v>
          </cell>
          <cell r="E249">
            <v>302346</v>
          </cell>
          <cell r="F249">
            <v>0.112</v>
          </cell>
          <cell r="G249">
            <v>69.831000000000003</v>
          </cell>
          <cell r="H249">
            <v>-40.027999999999999</v>
          </cell>
          <cell r="I249">
            <v>0.39119999999999999</v>
          </cell>
          <cell r="J249">
            <v>-25</v>
          </cell>
          <cell r="K249">
            <v>-40.112662594074287</v>
          </cell>
          <cell r="L249">
            <v>-1.9720869999999998E-2</v>
          </cell>
          <cell r="M249">
            <v>-40.132383464074287</v>
          </cell>
          <cell r="R249">
            <v>-40.46080866705487</v>
          </cell>
          <cell r="S249">
            <v>-40.46</v>
          </cell>
          <cell r="U249">
            <v>49.343083392857146</v>
          </cell>
          <cell r="W249">
            <v>1.0458383767435093</v>
          </cell>
          <cell r="X249">
            <v>51.60489023910533</v>
          </cell>
          <cell r="Y249">
            <v>2004</v>
          </cell>
          <cell r="AA249">
            <v>7</v>
          </cell>
          <cell r="AB249" t="str">
            <v/>
          </cell>
          <cell r="AF249" t="str">
            <v/>
          </cell>
          <cell r="AG249" t="str">
            <v/>
          </cell>
          <cell r="AH249" t="e">
            <v>#VALUE!</v>
          </cell>
          <cell r="AI249" t="e">
            <v>#VALUE!</v>
          </cell>
        </row>
        <row r="250">
          <cell r="D250" t="str">
            <v>ali-j3</v>
          </cell>
          <cell r="E250">
            <v>302347</v>
          </cell>
          <cell r="F250">
            <v>0.06</v>
          </cell>
          <cell r="G250">
            <v>53.966000000000001</v>
          </cell>
          <cell r="H250">
            <v>-29.673999999999999</v>
          </cell>
          <cell r="I250">
            <v>0.39119999999999999</v>
          </cell>
          <cell r="J250">
            <v>-25</v>
          </cell>
          <cell r="K250">
            <v>-29.708129269731291</v>
          </cell>
          <cell r="L250">
            <v>3.8186299999999999E-3</v>
          </cell>
          <cell r="M250">
            <v>-29.70431063973129</v>
          </cell>
          <cell r="R250">
            <v>-30.032735842711872</v>
          </cell>
          <cell r="U250">
            <v>71.181154000000006</v>
          </cell>
          <cell r="W250">
            <v>1.0458383767435093</v>
          </cell>
          <cell r="X250">
            <v>74.443982554089757</v>
          </cell>
          <cell r="Y250">
            <v>1554</v>
          </cell>
          <cell r="AA250">
            <v>7</v>
          </cell>
          <cell r="AB250" t="str">
            <v/>
          </cell>
          <cell r="AF250" t="str">
            <v/>
          </cell>
          <cell r="AG250" t="str">
            <v/>
          </cell>
          <cell r="AH250" t="e">
            <v>#VALUE!</v>
          </cell>
          <cell r="AI250" t="e">
            <v>#VALUE!</v>
          </cell>
        </row>
        <row r="251">
          <cell r="D251" t="str">
            <v>bl</v>
          </cell>
          <cell r="E251">
            <v>302348</v>
          </cell>
          <cell r="F251">
            <v>0</v>
          </cell>
          <cell r="G251">
            <v>0.59199999999999997</v>
          </cell>
          <cell r="H251">
            <v>-25</v>
          </cell>
          <cell r="I251">
            <v>0.39119999999999999</v>
          </cell>
          <cell r="J251">
            <v>-25</v>
          </cell>
          <cell r="U251">
            <v>0</v>
          </cell>
          <cell r="W251">
            <v>1.0458383767435093</v>
          </cell>
          <cell r="X251">
            <v>0</v>
          </cell>
          <cell r="Y251">
            <v>18</v>
          </cell>
          <cell r="AA251">
            <v>7</v>
          </cell>
          <cell r="AB251" t="str">
            <v/>
          </cell>
          <cell r="AF251" t="str">
            <v/>
          </cell>
          <cell r="AG251" t="str">
            <v/>
          </cell>
          <cell r="AH251" t="e">
            <v>#VALUE!</v>
          </cell>
          <cell r="AI251" t="e">
            <v>#VALUE!</v>
          </cell>
        </row>
        <row r="252">
          <cell r="D252" t="str">
            <v>bl</v>
          </cell>
          <cell r="E252">
            <v>302349</v>
          </cell>
          <cell r="F252">
            <v>0</v>
          </cell>
          <cell r="G252">
            <v>0.36399999999999999</v>
          </cell>
          <cell r="H252">
            <v>-25</v>
          </cell>
          <cell r="I252">
            <v>0.39119999999999999</v>
          </cell>
          <cell r="J252">
            <v>-25</v>
          </cell>
          <cell r="U252">
            <v>0</v>
          </cell>
          <cell r="W252">
            <v>1.0458383767435093</v>
          </cell>
          <cell r="X252">
            <v>0</v>
          </cell>
          <cell r="Y252">
            <v>12</v>
          </cell>
          <cell r="AA252">
            <v>7</v>
          </cell>
          <cell r="AB252" t="str">
            <v/>
          </cell>
          <cell r="AF252" t="str">
            <v/>
          </cell>
          <cell r="AG252" t="str">
            <v/>
          </cell>
          <cell r="AH252" t="e">
            <v>#VALUE!</v>
          </cell>
          <cell r="AI252" t="e">
            <v>#VALUE!</v>
          </cell>
        </row>
        <row r="253">
          <cell r="D253" t="str">
            <v>ali-j3</v>
          </cell>
          <cell r="E253">
            <v>302350</v>
          </cell>
          <cell r="F253">
            <v>0.06</v>
          </cell>
          <cell r="G253">
            <v>52.954000000000001</v>
          </cell>
          <cell r="H253">
            <v>-29.777000000000001</v>
          </cell>
          <cell r="I253">
            <v>0.39119999999999999</v>
          </cell>
          <cell r="J253">
            <v>-25</v>
          </cell>
          <cell r="K253">
            <v>-29.812552946190085</v>
          </cell>
          <cell r="L253">
            <v>5.38793E-3</v>
          </cell>
          <cell r="M253">
            <v>-29.807165016190083</v>
          </cell>
          <cell r="R253">
            <v>-30.135590219170666</v>
          </cell>
          <cell r="U253">
            <v>69.846326000000005</v>
          </cell>
          <cell r="W253">
            <v>1.0458383767435093</v>
          </cell>
          <cell r="X253">
            <v>73.04796820533798</v>
          </cell>
          <cell r="Y253">
            <v>1524</v>
          </cell>
          <cell r="AA253">
            <v>7</v>
          </cell>
          <cell r="AB253" t="str">
            <v/>
          </cell>
          <cell r="AF253" t="str">
            <v/>
          </cell>
          <cell r="AG253" t="str">
            <v/>
          </cell>
          <cell r="AH253" t="e">
            <v>#VALUE!</v>
          </cell>
          <cell r="AI253" t="e">
            <v>#VALUE!</v>
          </cell>
        </row>
        <row r="254">
          <cell r="D254" t="str">
            <v>ali-j3</v>
          </cell>
          <cell r="E254">
            <v>302351</v>
          </cell>
          <cell r="F254">
            <v>5.8000000000000003E-2</v>
          </cell>
          <cell r="G254">
            <v>51.625</v>
          </cell>
          <cell r="H254">
            <v>-29.695</v>
          </cell>
          <cell r="I254">
            <v>0.39119999999999999</v>
          </cell>
          <cell r="J254">
            <v>-25</v>
          </cell>
          <cell r="K254">
            <v>-29.730849068388444</v>
          </cell>
          <cell r="L254">
            <v>7.7941899999999995E-3</v>
          </cell>
          <cell r="M254">
            <v>-29.723054878388446</v>
          </cell>
          <cell r="N254" t="str">
            <v>*</v>
          </cell>
          <cell r="O254">
            <v>-29.731574797019416</v>
          </cell>
          <cell r="P254">
            <v>-30.06</v>
          </cell>
          <cell r="Q254">
            <v>-0.32842520298058275</v>
          </cell>
          <cell r="R254">
            <v>-30.051480081369029</v>
          </cell>
          <cell r="S254">
            <v>-30.060000000000002</v>
          </cell>
          <cell r="T254">
            <v>5.4623127776467328E-2</v>
          </cell>
          <cell r="U254">
            <v>70.441422413793092</v>
          </cell>
          <cell r="V254">
            <v>67.978465432247489</v>
          </cell>
          <cell r="W254">
            <v>1.0458383767435093</v>
          </cell>
          <cell r="X254">
            <v>73.670342872745223</v>
          </cell>
          <cell r="Y254">
            <v>1478</v>
          </cell>
          <cell r="AA254">
            <v>7</v>
          </cell>
          <cell r="AB254" t="str">
            <v/>
          </cell>
          <cell r="AF254" t="str">
            <v/>
          </cell>
          <cell r="AG254" t="str">
            <v/>
          </cell>
          <cell r="AH254" t="e">
            <v>#VALUE!</v>
          </cell>
          <cell r="AI254" t="e">
            <v>#VALUE!</v>
          </cell>
        </row>
        <row r="255">
          <cell r="AB255" t="str">
            <v/>
          </cell>
          <cell r="AF255" t="str">
            <v/>
          </cell>
          <cell r="AG255" t="str">
            <v/>
          </cell>
          <cell r="AH255" t="e">
            <v>#VALUE!</v>
          </cell>
          <cell r="AI255" t="e">
            <v>#VALUE!</v>
          </cell>
        </row>
        <row r="256">
          <cell r="D256" t="str">
            <v>ali-j3</v>
          </cell>
          <cell r="E256">
            <v>302176</v>
          </cell>
          <cell r="F256">
            <v>6.2E-2</v>
          </cell>
          <cell r="G256">
            <v>24.5</v>
          </cell>
          <cell r="H256">
            <v>-29.891999999999999</v>
          </cell>
          <cell r="I256">
            <v>7.6499999999999999E-2</v>
          </cell>
          <cell r="J256">
            <v>-25</v>
          </cell>
          <cell r="K256">
            <v>-29.907322865273201</v>
          </cell>
          <cell r="L256">
            <v>0</v>
          </cell>
          <cell r="M256">
            <v>-29.907322865273201</v>
          </cell>
          <cell r="N256" t="str">
            <v>*</v>
          </cell>
          <cell r="R256">
            <v>-30.018753396015768</v>
          </cell>
          <cell r="U256">
            <v>71.034193548387108</v>
          </cell>
          <cell r="V256">
            <v>69.70369259508908</v>
          </cell>
          <cell r="W256">
            <v>1.0198622699488753</v>
          </cell>
          <cell r="X256">
            <v>72.445093876245835</v>
          </cell>
          <cell r="Y256">
            <v>885</v>
          </cell>
          <cell r="AA256">
            <v>8</v>
          </cell>
          <cell r="AB256" t="str">
            <v/>
          </cell>
          <cell r="AF256" t="str">
            <v/>
          </cell>
          <cell r="AG256" t="str">
            <v/>
          </cell>
          <cell r="AH256" t="e">
            <v>#VALUE!</v>
          </cell>
          <cell r="AI256" t="e">
            <v>#VALUE!</v>
          </cell>
        </row>
        <row r="257">
          <cell r="D257" t="str">
            <v>bl (blank)</v>
          </cell>
          <cell r="E257">
            <v>302177</v>
          </cell>
          <cell r="F257">
            <v>0</v>
          </cell>
          <cell r="G257">
            <v>0.10100000000000001</v>
          </cell>
          <cell r="H257">
            <v>-25</v>
          </cell>
          <cell r="I257">
            <v>7.6499999999999999E-2</v>
          </cell>
          <cell r="J257">
            <v>-25</v>
          </cell>
          <cell r="K257">
            <v>-25.000000000000011</v>
          </cell>
          <cell r="U257">
            <v>0</v>
          </cell>
          <cell r="W257">
            <v>1.0198622699488753</v>
          </cell>
          <cell r="X257">
            <v>0</v>
          </cell>
          <cell r="Y257">
            <v>5</v>
          </cell>
          <cell r="AA257">
            <v>8</v>
          </cell>
          <cell r="AB257" t="str">
            <v/>
          </cell>
          <cell r="AF257" t="str">
            <v/>
          </cell>
          <cell r="AG257" t="str">
            <v/>
          </cell>
          <cell r="AH257" t="e">
            <v>#VALUE!</v>
          </cell>
          <cell r="AI257" t="e">
            <v>#VALUE!</v>
          </cell>
        </row>
        <row r="258">
          <cell r="D258" t="str">
            <v>ali-j3</v>
          </cell>
          <cell r="E258">
            <v>302178</v>
          </cell>
          <cell r="F258">
            <v>6.7000000000000004E-2</v>
          </cell>
          <cell r="G258">
            <v>25.484000000000002</v>
          </cell>
          <cell r="H258">
            <v>-29.890999999999998</v>
          </cell>
          <cell r="I258">
            <v>7.6499999999999999E-2</v>
          </cell>
          <cell r="J258">
            <v>-25</v>
          </cell>
          <cell r="K258">
            <v>-29.90572641936436</v>
          </cell>
          <cell r="L258">
            <v>-1.6216099999999999E-3</v>
          </cell>
          <cell r="M258">
            <v>-29.907348029364361</v>
          </cell>
          <cell r="N258" t="str">
            <v>*</v>
          </cell>
          <cell r="R258">
            <v>-30.018778560106927</v>
          </cell>
          <cell r="U258">
            <v>68.373191641791038</v>
          </cell>
          <cell r="W258">
            <v>1.0198622699488753</v>
          </cell>
          <cell r="X258">
            <v>69.731238431446471</v>
          </cell>
          <cell r="Y258">
            <v>916</v>
          </cell>
          <cell r="AA258">
            <v>8</v>
          </cell>
          <cell r="AB258" t="str">
            <v/>
          </cell>
          <cell r="AF258" t="str">
            <v/>
          </cell>
          <cell r="AG258" t="str">
            <v/>
          </cell>
          <cell r="AH258" t="e">
            <v>#VALUE!</v>
          </cell>
          <cell r="AI258" t="e">
            <v>#VALUE!</v>
          </cell>
        </row>
        <row r="259">
          <cell r="D259" t="str">
            <v>ali-j3 [Ref] (71,09%C)</v>
          </cell>
          <cell r="E259">
            <v>302179</v>
          </cell>
          <cell r="F259">
            <v>7.8E-2</v>
          </cell>
          <cell r="G259">
            <v>30.846</v>
          </cell>
          <cell r="H259">
            <v>-30.023</v>
          </cell>
          <cell r="I259">
            <v>7.6499999999999999E-2</v>
          </cell>
          <cell r="J259">
            <v>-25</v>
          </cell>
          <cell r="K259">
            <v>-30.035488324477161</v>
          </cell>
          <cell r="L259">
            <v>-1.156051E-2</v>
          </cell>
          <cell r="M259">
            <v>-30.04704883447716</v>
          </cell>
          <cell r="N259" t="str">
            <v>*</v>
          </cell>
          <cell r="R259">
            <v>-30.158479365219726</v>
          </cell>
          <cell r="U259">
            <v>71.08816615384616</v>
          </cell>
          <cell r="V259" t="str">
            <v>ref.</v>
          </cell>
          <cell r="W259">
            <v>1.0198622699488753</v>
          </cell>
          <cell r="Y259">
            <v>1106</v>
          </cell>
          <cell r="AA259">
            <v>8</v>
          </cell>
          <cell r="AB259" t="str">
            <v/>
          </cell>
          <cell r="AF259" t="str">
            <v/>
          </cell>
          <cell r="AG259" t="str">
            <v/>
          </cell>
          <cell r="AH259" t="e">
            <v>#VALUE!</v>
          </cell>
          <cell r="AI259" t="e">
            <v>#VALUE!</v>
          </cell>
        </row>
        <row r="260">
          <cell r="D260" t="str">
            <v>H.Larix.R.1.1_2_E</v>
          </cell>
          <cell r="E260">
            <v>302180</v>
          </cell>
          <cell r="F260">
            <v>0.14099999999999999</v>
          </cell>
          <cell r="G260">
            <v>33.448</v>
          </cell>
          <cell r="H260">
            <v>-26.419</v>
          </cell>
          <cell r="I260">
            <v>7.6499999999999999E-2</v>
          </cell>
          <cell r="J260">
            <v>-25</v>
          </cell>
          <cell r="K260">
            <v>-26.422252880451886</v>
          </cell>
          <cell r="L260">
            <v>-1.642534E-2</v>
          </cell>
          <cell r="M260">
            <v>-26.438678220451887</v>
          </cell>
          <cell r="R260">
            <v>-26.550108751194454</v>
          </cell>
          <cell r="U260">
            <v>42.642641702127669</v>
          </cell>
          <cell r="W260">
            <v>0.9519835882581501</v>
          </cell>
          <cell r="X260">
            <v>40.59509506039813</v>
          </cell>
          <cell r="Y260">
            <v>1199</v>
          </cell>
          <cell r="AA260">
            <v>8</v>
          </cell>
          <cell r="AB260" t="str">
            <v/>
          </cell>
          <cell r="AF260">
            <v>2.6595628933387823</v>
          </cell>
          <cell r="AG260">
            <v>48.94</v>
          </cell>
          <cell r="AH260">
            <v>1.30159008</v>
          </cell>
          <cell r="AI260">
            <v>-26.540574095400107</v>
          </cell>
        </row>
        <row r="261">
          <cell r="D261" t="str">
            <v>H.Larix.R.2.1_2_E</v>
          </cell>
          <cell r="E261">
            <v>302181</v>
          </cell>
          <cell r="F261">
            <v>9.8000000000000004E-2</v>
          </cell>
          <cell r="G261">
            <v>23.797000000000001</v>
          </cell>
          <cell r="H261">
            <v>-26.786999999999999</v>
          </cell>
          <cell r="I261">
            <v>7.6499999999999999E-2</v>
          </cell>
          <cell r="J261">
            <v>-25</v>
          </cell>
          <cell r="K261">
            <v>-26.792763179528254</v>
          </cell>
          <cell r="L261">
            <v>1.9354699999999999E-3</v>
          </cell>
          <cell r="M261">
            <v>-26.790827709528255</v>
          </cell>
          <cell r="R261">
            <v>-26.902258240270822</v>
          </cell>
          <cell r="U261">
            <v>43.650497142857141</v>
          </cell>
          <cell r="W261">
            <v>0.9519835882581501</v>
          </cell>
          <cell r="X261">
            <v>41.554556899309269</v>
          </cell>
          <cell r="Y261">
            <v>848</v>
          </cell>
          <cell r="AA261">
            <v>8</v>
          </cell>
          <cell r="AB261" t="str">
            <v/>
          </cell>
          <cell r="AF261">
            <v>1.4376445937932398</v>
          </cell>
          <cell r="AG261">
            <v>50.59</v>
          </cell>
          <cell r="AH261">
            <v>0.72730439999999996</v>
          </cell>
          <cell r="AI261">
            <v>-26.888970499919331</v>
          </cell>
        </row>
        <row r="262">
          <cell r="D262" t="str">
            <v>H.Larix.R.3.1_2_E</v>
          </cell>
          <cell r="E262">
            <v>302182</v>
          </cell>
          <cell r="F262">
            <v>9.9000000000000005E-2</v>
          </cell>
          <cell r="G262">
            <v>25.242000000000001</v>
          </cell>
          <cell r="H262">
            <v>-27.018999999999998</v>
          </cell>
          <cell r="I262">
            <v>7.6499999999999999E-2</v>
          </cell>
          <cell r="J262">
            <v>-25</v>
          </cell>
          <cell r="K262">
            <v>-27.025137509685877</v>
          </cell>
          <cell r="L262">
            <v>-8.3695999999999998E-4</v>
          </cell>
          <cell r="M262">
            <v>-27.025974469685877</v>
          </cell>
          <cell r="R262">
            <v>-27.137405000428444</v>
          </cell>
          <cell r="U262">
            <v>45.833352727272725</v>
          </cell>
          <cell r="W262">
            <v>0.9519835882581501</v>
          </cell>
          <cell r="X262">
            <v>43.632599591210557</v>
          </cell>
          <cell r="Y262">
            <v>901</v>
          </cell>
          <cell r="AA262">
            <v>8</v>
          </cell>
          <cell r="AB262" t="str">
            <v/>
          </cell>
          <cell r="AF262">
            <v>1.6593982998454404</v>
          </cell>
          <cell r="AG262">
            <v>51.76</v>
          </cell>
          <cell r="AH262">
            <v>0.85890455999999982</v>
          </cell>
          <cell r="AI262">
            <v>-27.12834986371174</v>
          </cell>
        </row>
        <row r="263">
          <cell r="D263" t="str">
            <v>H.Larix.R.4.1_2_E</v>
          </cell>
          <cell r="E263">
            <v>302183</v>
          </cell>
          <cell r="F263">
            <v>0.14799999999999999</v>
          </cell>
          <cell r="G263">
            <v>35.790999999999997</v>
          </cell>
          <cell r="H263">
            <v>-27.234999999999999</v>
          </cell>
          <cell r="I263">
            <v>7.6499999999999999E-2</v>
          </cell>
          <cell r="J263">
            <v>-25</v>
          </cell>
          <cell r="K263">
            <v>-27.239787341275953</v>
          </cell>
          <cell r="L263">
            <v>-1.9930110000000001E-2</v>
          </cell>
          <cell r="M263">
            <v>-27.259717451275954</v>
          </cell>
          <cell r="R263">
            <v>-27.37114798201852</v>
          </cell>
          <cell r="U263">
            <v>43.471555135135134</v>
          </cell>
          <cell r="W263">
            <v>0.9519835882581501</v>
          </cell>
          <cell r="X263">
            <v>41.384207044707956</v>
          </cell>
          <cell r="Y263">
            <v>1266</v>
          </cell>
          <cell r="AA263">
            <v>8</v>
          </cell>
          <cell r="AB263" t="str">
            <v/>
          </cell>
          <cell r="AF263">
            <v>2.5486470796460181</v>
          </cell>
          <cell r="AG263">
            <v>50.85</v>
          </cell>
          <cell r="AH263">
            <v>1.2959870400000002</v>
          </cell>
          <cell r="AI263">
            <v>-27.366595699907496</v>
          </cell>
        </row>
        <row r="264">
          <cell r="D264" t="str">
            <v>H.Larix.R.5.1_2_E</v>
          </cell>
          <cell r="E264">
            <v>302184</v>
          </cell>
          <cell r="F264">
            <v>0.107</v>
          </cell>
          <cell r="G264">
            <v>26.472999999999999</v>
          </cell>
          <cell r="H264">
            <v>-27.698</v>
          </cell>
          <cell r="I264">
            <v>7.6499999999999999E-2</v>
          </cell>
          <cell r="J264">
            <v>-25</v>
          </cell>
          <cell r="K264">
            <v>-27.70581910480556</v>
          </cell>
          <cell r="L264">
            <v>-2.5108800000000001E-3</v>
          </cell>
          <cell r="M264">
            <v>-27.708329984805559</v>
          </cell>
          <cell r="R264">
            <v>-27.819760515548126</v>
          </cell>
          <cell r="U264">
            <v>44.474640000000001</v>
          </cell>
          <cell r="W264">
            <v>0.9519835882581501</v>
          </cell>
          <cell r="X264">
            <v>42.33912737368945</v>
          </cell>
          <cell r="Y264">
            <v>933</v>
          </cell>
          <cell r="AA264">
            <v>8</v>
          </cell>
          <cell r="AB264" t="str">
            <v/>
          </cell>
          <cell r="AF264">
            <v>1.8139644989128283</v>
          </cell>
          <cell r="AG264">
            <v>50.59</v>
          </cell>
          <cell r="AH264">
            <v>0.91768463999999994</v>
          </cell>
          <cell r="AI264">
            <v>-27.817201767390383</v>
          </cell>
        </row>
        <row r="265">
          <cell r="D265" t="str">
            <v>M.Larix.R.6.1_2_E</v>
          </cell>
          <cell r="E265">
            <v>302185</v>
          </cell>
          <cell r="F265">
            <v>0.106</v>
          </cell>
          <cell r="G265">
            <v>25.824000000000002</v>
          </cell>
          <cell r="H265">
            <v>-27.003</v>
          </cell>
          <cell r="I265">
            <v>7.6499999999999999E-2</v>
          </cell>
          <cell r="J265">
            <v>-25</v>
          </cell>
          <cell r="K265">
            <v>-27.008951237984267</v>
          </cell>
          <cell r="L265">
            <v>-8.3695999999999998E-4</v>
          </cell>
          <cell r="M265">
            <v>-27.009788197984268</v>
          </cell>
          <cell r="R265">
            <v>-27.121218728726834</v>
          </cell>
          <cell r="U265">
            <v>43.793606037735849</v>
          </cell>
          <cell r="W265">
            <v>0.9519835882581501</v>
          </cell>
          <cell r="X265">
            <v>41.690794218567561</v>
          </cell>
          <cell r="Y265">
            <v>901</v>
          </cell>
          <cell r="AA265">
            <v>8</v>
          </cell>
          <cell r="AB265" t="str">
            <v/>
          </cell>
          <cell r="AF265">
            <v>1.4089919614147912</v>
          </cell>
          <cell r="AG265">
            <v>49.76</v>
          </cell>
          <cell r="AH265">
            <v>0.70111440000000003</v>
          </cell>
          <cell r="AI265">
            <v>-27.109918475536954</v>
          </cell>
        </row>
        <row r="266">
          <cell r="D266" t="str">
            <v>M.Larix.R.7.1_2_E</v>
          </cell>
          <cell r="E266">
            <v>302186</v>
          </cell>
          <cell r="F266">
            <v>0.11</v>
          </cell>
          <cell r="G266">
            <v>27.539000000000001</v>
          </cell>
          <cell r="H266">
            <v>-26.905000000000001</v>
          </cell>
          <cell r="I266">
            <v>7.6499999999999999E-2</v>
          </cell>
          <cell r="J266">
            <v>-25</v>
          </cell>
          <cell r="K266">
            <v>-26.910306599908967</v>
          </cell>
          <cell r="L266">
            <v>-3.6093900000000001E-3</v>
          </cell>
          <cell r="M266">
            <v>-26.913915989908968</v>
          </cell>
          <cell r="R266">
            <v>-27.025346520651535</v>
          </cell>
          <cell r="U266">
            <v>45.003733090909094</v>
          </cell>
          <cell r="W266">
            <v>0.9519835882581501</v>
          </cell>
          <cell r="X266">
            <v>42.842815312895688</v>
          </cell>
          <cell r="Y266">
            <v>954</v>
          </cell>
          <cell r="AA266">
            <v>8</v>
          </cell>
          <cell r="AB266" t="str">
            <v/>
          </cell>
          <cell r="AF266">
            <v>2.3836777047220563</v>
          </cell>
          <cell r="AG266">
            <v>50.19</v>
          </cell>
          <cell r="AH266">
            <v>1.19636784</v>
          </cell>
          <cell r="AI266">
            <v>-27.018119387390037</v>
          </cell>
        </row>
        <row r="267">
          <cell r="D267" t="str">
            <v>ali-j3</v>
          </cell>
          <cell r="E267">
            <v>302187</v>
          </cell>
          <cell r="F267">
            <v>7.8E-2</v>
          </cell>
          <cell r="G267">
            <v>32.377000000000002</v>
          </cell>
          <cell r="H267">
            <v>-30.024000000000001</v>
          </cell>
          <cell r="I267">
            <v>7.6499999999999999E-2</v>
          </cell>
          <cell r="J267">
            <v>-25</v>
          </cell>
          <cell r="K267">
            <v>-30.035898763177045</v>
          </cell>
          <cell r="L267">
            <v>-1.2345159999999999E-2</v>
          </cell>
          <cell r="M267">
            <v>-30.048243923177044</v>
          </cell>
          <cell r="N267" t="str">
            <v>*</v>
          </cell>
          <cell r="R267">
            <v>-30.15967445391961</v>
          </cell>
          <cell r="U267">
            <v>74.616532307692324</v>
          </cell>
          <cell r="V267" t="str">
            <v>*</v>
          </cell>
          <cell r="W267">
            <v>0.9519835882581501</v>
          </cell>
          <cell r="X267">
            <v>71.033714169657131</v>
          </cell>
          <cell r="Y267">
            <v>1121</v>
          </cell>
          <cell r="AA267">
            <v>8</v>
          </cell>
          <cell r="AB267" t="str">
            <v/>
          </cell>
          <cell r="AF267" t="str">
            <v/>
          </cell>
          <cell r="AG267" t="str">
            <v/>
          </cell>
          <cell r="AH267" t="e">
            <v>#VALUE!</v>
          </cell>
          <cell r="AI267" t="e">
            <v>#VALUE!</v>
          </cell>
        </row>
        <row r="268">
          <cell r="D268" t="str">
            <v>bl</v>
          </cell>
          <cell r="E268">
            <v>302188</v>
          </cell>
          <cell r="F268">
            <v>0</v>
          </cell>
          <cell r="G268">
            <v>7.9000000000000001E-2</v>
          </cell>
          <cell r="H268">
            <v>-25</v>
          </cell>
          <cell r="I268">
            <v>7.6499999999999999E-2</v>
          </cell>
          <cell r="J268">
            <v>-25</v>
          </cell>
          <cell r="U268">
            <v>0</v>
          </cell>
          <cell r="Y268">
            <v>5</v>
          </cell>
          <cell r="AA268">
            <v>8</v>
          </cell>
          <cell r="AB268" t="str">
            <v/>
          </cell>
          <cell r="AF268" t="str">
            <v/>
          </cell>
          <cell r="AG268" t="str">
            <v/>
          </cell>
          <cell r="AH268" t="e">
            <v>#VALUE!</v>
          </cell>
          <cell r="AI268" t="e">
            <v>#VALUE!</v>
          </cell>
        </row>
        <row r="269">
          <cell r="D269" t="str">
            <v>bl</v>
          </cell>
          <cell r="E269">
            <v>302189</v>
          </cell>
          <cell r="F269">
            <v>0</v>
          </cell>
          <cell r="G269">
            <v>7.3999999999999996E-2</v>
          </cell>
          <cell r="H269">
            <v>-25</v>
          </cell>
          <cell r="I269">
            <v>7.6499999999999999E-2</v>
          </cell>
          <cell r="J269">
            <v>-25</v>
          </cell>
          <cell r="U269">
            <v>0</v>
          </cell>
          <cell r="Y269">
            <v>4</v>
          </cell>
          <cell r="AA269">
            <v>8</v>
          </cell>
          <cell r="AB269" t="str">
            <v/>
          </cell>
          <cell r="AF269" t="str">
            <v/>
          </cell>
          <cell r="AG269" t="str">
            <v/>
          </cell>
          <cell r="AH269" t="e">
            <v>#VALUE!</v>
          </cell>
          <cell r="AI269" t="e">
            <v>#VALUE!</v>
          </cell>
        </row>
        <row r="270">
          <cell r="D270" t="str">
            <v>ali-j3</v>
          </cell>
          <cell r="E270">
            <v>302190</v>
          </cell>
          <cell r="F270">
            <v>6.7000000000000004E-2</v>
          </cell>
          <cell r="G270">
            <v>27.722999999999999</v>
          </cell>
          <cell r="H270">
            <v>-29.809000000000001</v>
          </cell>
          <cell r="I270">
            <v>7.6499999999999999E-2</v>
          </cell>
          <cell r="J270">
            <v>-25</v>
          </cell>
          <cell r="K270">
            <v>-29.822306874287882</v>
          </cell>
          <cell r="L270">
            <v>-3.9755599999999995E-3</v>
          </cell>
          <cell r="M270">
            <v>-29.826282434287883</v>
          </cell>
          <cell r="N270" t="str">
            <v>*</v>
          </cell>
          <cell r="R270">
            <v>-29.93771296503045</v>
          </cell>
          <cell r="U270">
            <v>74.380395223880598</v>
          </cell>
          <cell r="V270" t="str">
            <v>*</v>
          </cell>
          <cell r="W270">
            <v>0.9519835882581501</v>
          </cell>
          <cell r="X270">
            <v>70.808915541289224</v>
          </cell>
          <cell r="Y270">
            <v>961</v>
          </cell>
          <cell r="AA270">
            <v>8</v>
          </cell>
          <cell r="AB270" t="str">
            <v/>
          </cell>
          <cell r="AF270" t="str">
            <v/>
          </cell>
          <cell r="AG270" t="str">
            <v/>
          </cell>
          <cell r="AH270" t="e">
            <v>#VALUE!</v>
          </cell>
          <cell r="AI270" t="e">
            <v>#VALUE!</v>
          </cell>
        </row>
        <row r="271">
          <cell r="D271" t="str">
            <v>ali-j3</v>
          </cell>
          <cell r="E271">
            <v>302191</v>
          </cell>
          <cell r="F271">
            <v>7.0999999999999994E-2</v>
          </cell>
          <cell r="G271">
            <v>29.468</v>
          </cell>
          <cell r="H271">
            <v>-30.045000000000002</v>
          </cell>
          <cell r="I271">
            <v>7.6499999999999999E-2</v>
          </cell>
          <cell r="J271">
            <v>-25</v>
          </cell>
          <cell r="K271">
            <v>-30.058131092322611</v>
          </cell>
          <cell r="L271">
            <v>-7.1664699999999994E-3</v>
          </cell>
          <cell r="M271">
            <v>-30.065297562322613</v>
          </cell>
          <cell r="N271" t="str">
            <v>*</v>
          </cell>
          <cell r="R271">
            <v>-30.176728093065179</v>
          </cell>
          <cell r="U271">
            <v>74.607995492957755</v>
          </cell>
          <cell r="V271" t="str">
            <v>*</v>
          </cell>
          <cell r="W271">
            <v>0.9519835882581501</v>
          </cell>
          <cell r="X271">
            <v>71.025587262133811</v>
          </cell>
          <cell r="Y271">
            <v>1022</v>
          </cell>
          <cell r="AA271">
            <v>8</v>
          </cell>
          <cell r="AB271" t="str">
            <v/>
          </cell>
          <cell r="AF271" t="str">
            <v/>
          </cell>
          <cell r="AG271" t="str">
            <v/>
          </cell>
          <cell r="AH271" t="e">
            <v>#VALUE!</v>
          </cell>
          <cell r="AI271" t="e">
            <v>#VALUE!</v>
          </cell>
        </row>
        <row r="272">
          <cell r="D272" t="str">
            <v>M.Larix.R.8.1_2_E</v>
          </cell>
          <cell r="E272">
            <v>302192</v>
          </cell>
          <cell r="F272">
            <v>0.11700000000000001</v>
          </cell>
          <cell r="G272">
            <v>29.992999999999999</v>
          </cell>
          <cell r="H272">
            <v>-26.951000000000001</v>
          </cell>
          <cell r="I272">
            <v>7.6499999999999999E-2</v>
          </cell>
          <cell r="J272">
            <v>-25</v>
          </cell>
          <cell r="K272">
            <v>-26.955988935871506</v>
          </cell>
          <cell r="L272">
            <v>-7.8464999999999993E-3</v>
          </cell>
          <cell r="M272">
            <v>-26.963835435871506</v>
          </cell>
          <cell r="R272">
            <v>-27.075265966614072</v>
          </cell>
          <cell r="U272">
            <v>46.081552820512812</v>
          </cell>
          <cell r="W272">
            <v>0.9519835882581501</v>
          </cell>
          <cell r="X272">
            <v>43.868882006579263</v>
          </cell>
          <cell r="Y272">
            <v>1035</v>
          </cell>
          <cell r="AA272">
            <v>8</v>
          </cell>
          <cell r="AB272" t="str">
            <v/>
          </cell>
          <cell r="AF272">
            <v>1.9628002383790224</v>
          </cell>
          <cell r="AG272">
            <v>50.34</v>
          </cell>
          <cell r="AH272">
            <v>0.98807363999999998</v>
          </cell>
          <cell r="AI272">
            <v>-27.066904447078755</v>
          </cell>
        </row>
        <row r="273">
          <cell r="D273" t="str">
            <v>M.Larix.R.9.1_2_E</v>
          </cell>
          <cell r="E273">
            <v>302193</v>
          </cell>
          <cell r="F273">
            <v>0.127</v>
          </cell>
          <cell r="G273">
            <v>31.800999999999998</v>
          </cell>
          <cell r="H273">
            <v>-26.338999999999999</v>
          </cell>
          <cell r="I273">
            <v>7.6499999999999999E-2</v>
          </cell>
          <cell r="J273">
            <v>-25</v>
          </cell>
          <cell r="K273">
            <v>-26.342228845214262</v>
          </cell>
          <cell r="L273">
            <v>-1.072355E-2</v>
          </cell>
          <cell r="M273">
            <v>-26.352952395214263</v>
          </cell>
          <cell r="R273">
            <v>-26.46438292595683</v>
          </cell>
          <cell r="U273">
            <v>45.012187086614176</v>
          </cell>
          <cell r="W273">
            <v>0.9519835882581501</v>
          </cell>
          <cell r="X273">
            <v>42.85086337806213</v>
          </cell>
          <cell r="Y273">
            <v>1090</v>
          </cell>
          <cell r="AA273">
            <v>8</v>
          </cell>
          <cell r="AB273" t="str">
            <v/>
          </cell>
          <cell r="AF273">
            <v>2.2445251356238698</v>
          </cell>
          <cell r="AG273">
            <v>49.77</v>
          </cell>
          <cell r="AH273">
            <v>1.1171001600000001</v>
          </cell>
          <cell r="AI273">
            <v>-26.45265328366747</v>
          </cell>
        </row>
        <row r="274">
          <cell r="D274" t="str">
            <v>M.Larix.R.10.1_2_E</v>
          </cell>
          <cell r="E274">
            <v>302194</v>
          </cell>
          <cell r="F274">
            <v>9.2999999999999999E-2</v>
          </cell>
          <cell r="G274">
            <v>23.613</v>
          </cell>
          <cell r="H274">
            <v>-28.097999999999999</v>
          </cell>
          <cell r="I274">
            <v>7.6499999999999999E-2</v>
          </cell>
          <cell r="J274">
            <v>-25</v>
          </cell>
          <cell r="K274">
            <v>-28.108069339111591</v>
          </cell>
          <cell r="L274">
            <v>4.2371099999999997E-3</v>
          </cell>
          <cell r="M274">
            <v>-28.103832229111593</v>
          </cell>
          <cell r="R274">
            <v>-28.215262759854159</v>
          </cell>
          <cell r="U274">
            <v>45.641643870967741</v>
          </cell>
          <cell r="W274">
            <v>0.9519835882581501</v>
          </cell>
          <cell r="X274">
            <v>43.450095906284474</v>
          </cell>
          <cell r="Y274">
            <v>804</v>
          </cell>
          <cell r="AA274">
            <v>8</v>
          </cell>
          <cell r="AB274" t="str">
            <v/>
          </cell>
          <cell r="AF274">
            <v>1.4251333466693337</v>
          </cell>
          <cell r="AG274">
            <v>49.99</v>
          </cell>
          <cell r="AH274">
            <v>0.71242415999999986</v>
          </cell>
          <cell r="AI274">
            <v>-28.216383065055563</v>
          </cell>
        </row>
        <row r="275">
          <cell r="D275" t="str">
            <v>L.Larix.R.11.1_2_E</v>
          </cell>
          <cell r="E275">
            <v>302195</v>
          </cell>
          <cell r="F275">
            <v>0.112</v>
          </cell>
          <cell r="G275">
            <v>28.776</v>
          </cell>
          <cell r="H275">
            <v>-27.085999999999999</v>
          </cell>
          <cell r="I275">
            <v>7.6499999999999999E-2</v>
          </cell>
          <cell r="J275">
            <v>-25</v>
          </cell>
          <cell r="K275">
            <v>-27.091560340772485</v>
          </cell>
          <cell r="L275">
            <v>-4.9694500000000003E-3</v>
          </cell>
          <cell r="M275">
            <v>-27.096529790772486</v>
          </cell>
          <cell r="R275">
            <v>-27.207960321515053</v>
          </cell>
          <cell r="U275">
            <v>46.185480000000005</v>
          </cell>
          <cell r="W275">
            <v>0.9519835882581501</v>
          </cell>
          <cell r="X275">
            <v>43.967818975825033</v>
          </cell>
          <cell r="Y275">
            <v>980</v>
          </cell>
          <cell r="AA275">
            <v>8</v>
          </cell>
          <cell r="AB275" t="str">
            <v/>
          </cell>
          <cell r="AF275">
            <v>1.7336799685781621</v>
          </cell>
          <cell r="AG275">
            <v>50.92</v>
          </cell>
          <cell r="AH275">
            <v>0.88278984000000027</v>
          </cell>
          <cell r="AI275">
            <v>-27.199788003839338</v>
          </cell>
        </row>
        <row r="276">
          <cell r="D276" t="str">
            <v>L.Larix.R.12.1_2_E</v>
          </cell>
          <cell r="E276">
            <v>302196</v>
          </cell>
          <cell r="F276">
            <v>8.7999999999999995E-2</v>
          </cell>
          <cell r="G276">
            <v>22.609000000000002</v>
          </cell>
          <cell r="H276">
            <v>-26.893999999999998</v>
          </cell>
          <cell r="I276">
            <v>7.6499999999999999E-2</v>
          </cell>
          <cell r="J276">
            <v>-25</v>
          </cell>
          <cell r="K276">
            <v>-26.900430311771885</v>
          </cell>
          <cell r="L276">
            <v>6.2772000000000001E-3</v>
          </cell>
          <cell r="M276">
            <v>-26.894153111771885</v>
          </cell>
          <cell r="R276">
            <v>-27.005583642514452</v>
          </cell>
          <cell r="U276">
            <v>46.184020909090911</v>
          </cell>
          <cell r="W276">
            <v>0.9519835882581501</v>
          </cell>
          <cell r="X276">
            <v>43.966429945225798</v>
          </cell>
          <cell r="Y276">
            <v>765</v>
          </cell>
          <cell r="AA276">
            <v>8</v>
          </cell>
          <cell r="AB276" t="str">
            <v/>
          </cell>
          <cell r="AF276">
            <v>0.59299027027027029</v>
          </cell>
          <cell r="AG276">
            <v>49.95</v>
          </cell>
          <cell r="AH276">
            <v>0.29619864000000001</v>
          </cell>
          <cell r="AI276">
            <v>-26.975252036195531</v>
          </cell>
        </row>
        <row r="277">
          <cell r="D277" t="str">
            <v>L.Larix.R.13.1_2_E</v>
          </cell>
          <cell r="E277">
            <v>302197</v>
          </cell>
          <cell r="F277">
            <v>0.107</v>
          </cell>
          <cell r="G277">
            <v>27.81</v>
          </cell>
          <cell r="H277">
            <v>-26.847999999999999</v>
          </cell>
          <cell r="I277">
            <v>7.6499999999999999E-2</v>
          </cell>
          <cell r="J277">
            <v>-25</v>
          </cell>
          <cell r="K277">
            <v>-26.853097517442805</v>
          </cell>
          <cell r="L277">
            <v>-3.2955300000000001E-3</v>
          </cell>
          <cell r="M277">
            <v>-26.856393047442804</v>
          </cell>
          <cell r="R277">
            <v>-26.967823578185371</v>
          </cell>
          <cell r="U277">
            <v>46.720800000000004</v>
          </cell>
          <cell r="W277">
            <v>0.9519835882581501</v>
          </cell>
          <cell r="X277">
            <v>44.477434830291386</v>
          </cell>
          <cell r="Y277">
            <v>948</v>
          </cell>
          <cell r="AA277">
            <v>8</v>
          </cell>
          <cell r="AB277" t="str">
            <v/>
          </cell>
          <cell r="AF277">
            <v>1.8326295081967214</v>
          </cell>
          <cell r="AG277">
            <v>49.41</v>
          </cell>
          <cell r="AH277">
            <v>0.90550224000000001</v>
          </cell>
          <cell r="AI277">
            <v>-26.957749465246884</v>
          </cell>
        </row>
        <row r="278">
          <cell r="D278" t="str">
            <v>L.Larix.R.14.1_2_E</v>
          </cell>
          <cell r="E278">
            <v>302198</v>
          </cell>
          <cell r="F278">
            <v>0.106</v>
          </cell>
          <cell r="G278">
            <v>27.757999999999999</v>
          </cell>
          <cell r="H278">
            <v>-27.113</v>
          </cell>
          <cell r="I278">
            <v>7.6499999999999999E-2</v>
          </cell>
          <cell r="J278">
            <v>-25</v>
          </cell>
          <cell r="K278">
            <v>-27.11883944150425</v>
          </cell>
          <cell r="L278">
            <v>-2.8247400000000001E-3</v>
          </cell>
          <cell r="M278">
            <v>-27.121664181504251</v>
          </cell>
          <cell r="R278">
            <v>-27.233094712246817</v>
          </cell>
          <cell r="U278">
            <v>47.073378113207553</v>
          </cell>
          <cell r="W278">
            <v>0.9519835882581501</v>
          </cell>
          <cell r="X278">
            <v>44.813083407643994</v>
          </cell>
          <cell r="Y278">
            <v>939</v>
          </cell>
          <cell r="AA278">
            <v>8</v>
          </cell>
          <cell r="AB278" t="str">
            <v/>
          </cell>
          <cell r="AF278">
            <v>1.3019696458684653</v>
          </cell>
          <cell r="AG278">
            <v>53.37</v>
          </cell>
          <cell r="AH278">
            <v>0.69486119999999985</v>
          </cell>
          <cell r="AI278">
            <v>-27.22297516160949</v>
          </cell>
        </row>
        <row r="279">
          <cell r="D279" t="str">
            <v>caf-j3 (49,44%C)</v>
          </cell>
          <cell r="E279">
            <v>302199</v>
          </cell>
          <cell r="F279">
            <v>0.105</v>
          </cell>
          <cell r="G279">
            <v>30.356999999999999</v>
          </cell>
          <cell r="H279">
            <v>-40.209000000000003</v>
          </cell>
          <cell r="I279">
            <v>7.6499999999999999E-2</v>
          </cell>
          <cell r="J279">
            <v>-25</v>
          </cell>
          <cell r="K279">
            <v>-40.24742368851242</v>
          </cell>
          <cell r="L279">
            <v>-7.3757099999999997E-3</v>
          </cell>
          <cell r="M279">
            <v>-40.254799398512418</v>
          </cell>
          <cell r="R279">
            <v>-40.366229929254985</v>
          </cell>
          <cell r="S279">
            <v>-40.46</v>
          </cell>
          <cell r="U279">
            <v>51.971184000000001</v>
          </cell>
          <cell r="W279">
            <v>0.9519835882581501</v>
          </cell>
          <cell r="X279">
            <v>49.475714230344558</v>
          </cell>
          <cell r="Y279">
            <v>1026</v>
          </cell>
          <cell r="AA279">
            <v>8</v>
          </cell>
          <cell r="AB279" t="str">
            <v/>
          </cell>
          <cell r="AF279" t="str">
            <v/>
          </cell>
          <cell r="AG279" t="str">
            <v/>
          </cell>
          <cell r="AH279" t="e">
            <v>#VALUE!</v>
          </cell>
          <cell r="AI279" t="e">
            <v>#VALUE!</v>
          </cell>
        </row>
        <row r="280">
          <cell r="D280" t="str">
            <v>L.Larix.R.15.1_2_E</v>
          </cell>
          <cell r="E280">
            <v>302200</v>
          </cell>
          <cell r="F280">
            <v>8.1000000000000003E-2</v>
          </cell>
          <cell r="G280">
            <v>20.122</v>
          </cell>
          <cell r="H280">
            <v>-27.059000000000001</v>
          </cell>
          <cell r="I280">
            <v>7.6499999999999999E-2</v>
          </cell>
          <cell r="J280">
            <v>-25</v>
          </cell>
          <cell r="K280">
            <v>-27.066857798508394</v>
          </cell>
          <cell r="L280">
            <v>1.093279E-2</v>
          </cell>
          <cell r="M280">
            <v>-27.055925008508396</v>
          </cell>
          <cell r="R280">
            <v>-27.167355539250963</v>
          </cell>
          <cell r="U280">
            <v>44.655934814814813</v>
          </cell>
          <cell r="W280">
            <v>0.9519835882581501</v>
          </cell>
          <cell r="X280">
            <v>42.511717062029454</v>
          </cell>
          <cell r="Y280">
            <v>676</v>
          </cell>
          <cell r="AA280">
            <v>8</v>
          </cell>
          <cell r="AB280" t="str">
            <v/>
          </cell>
          <cell r="AF280">
            <v>2.9368726398075768</v>
          </cell>
          <cell r="AG280">
            <v>49.89</v>
          </cell>
          <cell r="AH280">
            <v>1.4652057600000001</v>
          </cell>
          <cell r="AI280">
            <v>-27.162229661681028</v>
          </cell>
        </row>
        <row r="281">
          <cell r="D281" t="str">
            <v>D.Larix.R.16.1_2_E</v>
          </cell>
          <cell r="E281">
            <v>302201</v>
          </cell>
          <cell r="F281">
            <v>0.10199999999999999</v>
          </cell>
          <cell r="G281">
            <v>24.117000000000001</v>
          </cell>
          <cell r="H281">
            <v>-26.783000000000001</v>
          </cell>
          <cell r="I281">
            <v>7.6499999999999999E-2</v>
          </cell>
          <cell r="J281">
            <v>-25</v>
          </cell>
          <cell r="K281">
            <v>-26.788673738067008</v>
          </cell>
          <cell r="L281">
            <v>4.1324899999999999E-3</v>
          </cell>
          <cell r="M281">
            <v>-26.784541248067008</v>
          </cell>
          <cell r="R281">
            <v>-26.895971778809574</v>
          </cell>
          <cell r="U281">
            <v>42.502665882352943</v>
          </cell>
          <cell r="W281">
            <v>0.9519835882581501</v>
          </cell>
          <cell r="X281">
            <v>40.461840377219609</v>
          </cell>
          <cell r="Y281">
            <v>806</v>
          </cell>
          <cell r="AA281">
            <v>8</v>
          </cell>
          <cell r="AB281" t="str">
            <v/>
          </cell>
          <cell r="AF281">
            <v>3.326050979600081</v>
          </cell>
          <cell r="AG281">
            <v>49.51</v>
          </cell>
          <cell r="AH281">
            <v>1.6467278400000001</v>
          </cell>
          <cell r="AI281">
            <v>-26.890108476742185</v>
          </cell>
        </row>
        <row r="282">
          <cell r="D282" t="str">
            <v>D.Larix.R.17.1_2_E</v>
          </cell>
          <cell r="E282">
            <v>302202</v>
          </cell>
          <cell r="F282">
            <v>0.14499999999999999</v>
          </cell>
          <cell r="G282">
            <v>38.726999999999997</v>
          </cell>
          <cell r="H282">
            <v>-25.797000000000001</v>
          </cell>
          <cell r="I282">
            <v>7.6499999999999999E-2</v>
          </cell>
          <cell r="J282">
            <v>-25</v>
          </cell>
          <cell r="K282">
            <v>-25.798577482826872</v>
          </cell>
          <cell r="L282">
            <v>-2.139479E-2</v>
          </cell>
          <cell r="M282">
            <v>-25.81997227282687</v>
          </cell>
          <cell r="R282">
            <v>-25.931402803569437</v>
          </cell>
          <cell r="U282">
            <v>48.01079668965518</v>
          </cell>
          <cell r="W282">
            <v>0.9519835882581501</v>
          </cell>
          <cell r="X282">
            <v>45.705490507750454</v>
          </cell>
          <cell r="Y282">
            <v>1294</v>
          </cell>
          <cell r="AA282">
            <v>8</v>
          </cell>
          <cell r="AB282" t="str">
            <v/>
          </cell>
          <cell r="AF282">
            <v>2.6372122641509441</v>
          </cell>
          <cell r="AG282">
            <v>50.88</v>
          </cell>
          <cell r="AH282">
            <v>1.3418136000000005</v>
          </cell>
          <cell r="AI282">
            <v>-25.918499922859876</v>
          </cell>
        </row>
        <row r="283">
          <cell r="D283" t="str">
            <v>D.Larix.R.18.1_2_E</v>
          </cell>
          <cell r="E283">
            <v>302203</v>
          </cell>
          <cell r="F283">
            <v>0.123</v>
          </cell>
          <cell r="G283">
            <v>29.611999999999998</v>
          </cell>
          <cell r="H283">
            <v>-24.077999999999999</v>
          </cell>
          <cell r="I283">
            <v>7.6499999999999999E-2</v>
          </cell>
          <cell r="J283">
            <v>-25</v>
          </cell>
          <cell r="K283">
            <v>-24.075611924633066</v>
          </cell>
          <cell r="L283">
            <v>-5.8064099999999997E-3</v>
          </cell>
          <cell r="M283">
            <v>-24.081418334633067</v>
          </cell>
          <cell r="R283">
            <v>-24.192848865375634</v>
          </cell>
          <cell r="U283">
            <v>43.276854634146339</v>
          </cell>
          <cell r="W283">
            <v>0.9519835882581501</v>
          </cell>
          <cell r="X283">
            <v>41.198855363140986</v>
          </cell>
          <cell r="Y283">
            <v>996</v>
          </cell>
          <cell r="AA283">
            <v>8</v>
          </cell>
          <cell r="AF283">
            <v>4.0693200489995922</v>
          </cell>
          <cell r="AG283">
            <v>48.98</v>
          </cell>
          <cell r="AH283">
            <v>1.9931529600000002</v>
          </cell>
          <cell r="AI283">
            <v>-24.177276962186792</v>
          </cell>
        </row>
        <row r="284">
          <cell r="D284" t="str">
            <v>d14C Enzym blank</v>
          </cell>
          <cell r="E284">
            <v>302204</v>
          </cell>
          <cell r="F284">
            <v>-2E-3</v>
          </cell>
          <cell r="G284">
            <v>0.26800000000000002</v>
          </cell>
          <cell r="H284">
            <v>-32.113999999999997</v>
          </cell>
          <cell r="I284">
            <v>7.6499999999999999E-2</v>
          </cell>
          <cell r="J284">
            <v>-25</v>
          </cell>
          <cell r="K284">
            <v>-34.95588511749348</v>
          </cell>
          <cell r="L284">
            <v>4.5875869999999999E-2</v>
          </cell>
          <cell r="M284">
            <v>-34.910009247493477</v>
          </cell>
          <cell r="R284">
            <v>-35.021439778236044</v>
          </cell>
          <cell r="S284" t="str">
            <v>sehr klein</v>
          </cell>
          <cell r="U284">
            <v>0</v>
          </cell>
          <cell r="W284">
            <v>0.9519835882581501</v>
          </cell>
          <cell r="X284">
            <v>0</v>
          </cell>
          <cell r="Y284">
            <v>8</v>
          </cell>
          <cell r="Z284" t="str">
            <v>C14_Enzym_Blank</v>
          </cell>
          <cell r="AA284">
            <v>8</v>
          </cell>
          <cell r="AB284" t="str">
            <v>d14C Enzym blank</v>
          </cell>
          <cell r="AE284">
            <v>44176</v>
          </cell>
          <cell r="AF284" t="str">
            <v/>
          </cell>
          <cell r="AG284" t="str">
            <v/>
          </cell>
          <cell r="AH284" t="e">
            <v>#VALUE!</v>
          </cell>
          <cell r="AI284" t="e">
            <v>#VALUE!</v>
          </cell>
        </row>
        <row r="285">
          <cell r="D285" t="str">
            <v>Standard_succC6_03_3</v>
          </cell>
          <cell r="E285">
            <v>302205</v>
          </cell>
          <cell r="F285">
            <v>5.8999999999999997E-2</v>
          </cell>
          <cell r="G285">
            <v>14.430999999999999</v>
          </cell>
          <cell r="H285">
            <v>-11.744</v>
          </cell>
          <cell r="I285">
            <v>7.6499999999999999E-2</v>
          </cell>
          <cell r="J285">
            <v>-25</v>
          </cell>
          <cell r="K285">
            <v>-11.673354279145912</v>
          </cell>
          <cell r="L285">
            <v>2.139479E-2</v>
          </cell>
          <cell r="M285">
            <v>-11.651959489145911</v>
          </cell>
          <cell r="R285">
            <v>-11.763390019888478</v>
          </cell>
          <cell r="U285">
            <v>43.968077288135596</v>
          </cell>
          <cell r="W285">
            <v>0.9519835882581501</v>
          </cell>
          <cell r="X285">
            <v>41.856887985570999</v>
          </cell>
          <cell r="Y285">
            <v>476</v>
          </cell>
          <cell r="Z285" t="str">
            <v>Succ_C6</v>
          </cell>
          <cell r="AA285">
            <v>8</v>
          </cell>
          <cell r="AB285" t="str">
            <v>Standard_succC6_03_3</v>
          </cell>
          <cell r="AC285">
            <v>3</v>
          </cell>
          <cell r="AD285">
            <v>0.32</v>
          </cell>
          <cell r="AF285" t="str">
            <v/>
          </cell>
          <cell r="AG285" t="str">
            <v/>
          </cell>
          <cell r="AH285" t="e">
            <v>#VALUE!</v>
          </cell>
          <cell r="AI285" t="e">
            <v>#VALUE!</v>
          </cell>
        </row>
        <row r="286">
          <cell r="D286" t="str">
            <v>Standard_succC6_05_3</v>
          </cell>
          <cell r="E286">
            <v>302206</v>
          </cell>
          <cell r="F286">
            <v>7.9000000000000001E-2</v>
          </cell>
          <cell r="G286">
            <v>19.664000000000001</v>
          </cell>
          <cell r="H286">
            <v>-11.483000000000001</v>
          </cell>
          <cell r="I286">
            <v>7.6499999999999999E-2</v>
          </cell>
          <cell r="J286">
            <v>-25</v>
          </cell>
          <cell r="K286">
            <v>-11.430208653477985</v>
          </cell>
          <cell r="L286">
            <v>1.25544E-2</v>
          </cell>
          <cell r="M286">
            <v>-11.417654253477984</v>
          </cell>
          <cell r="R286">
            <v>-11.529084784220551</v>
          </cell>
          <cell r="U286">
            <v>44.744311898734182</v>
          </cell>
          <cell r="W286">
            <v>0.9519835882581501</v>
          </cell>
          <cell r="X286">
            <v>42.59585059549881</v>
          </cell>
          <cell r="Y286">
            <v>645</v>
          </cell>
          <cell r="Z286" t="str">
            <v>Succ_C6</v>
          </cell>
          <cell r="AA286">
            <v>8</v>
          </cell>
          <cell r="AB286" t="str">
            <v>Standard_succC6_05_3</v>
          </cell>
          <cell r="AC286">
            <v>5</v>
          </cell>
          <cell r="AD286">
            <v>0.47</v>
          </cell>
          <cell r="AF286" t="str">
            <v/>
          </cell>
          <cell r="AG286" t="str">
            <v/>
          </cell>
          <cell r="AH286" t="e">
            <v>#VALUE!</v>
          </cell>
          <cell r="AI286" t="e">
            <v>#VALUE!</v>
          </cell>
        </row>
        <row r="287">
          <cell r="D287" t="str">
            <v>ali-j3</v>
          </cell>
          <cell r="E287">
            <v>302207</v>
          </cell>
          <cell r="F287">
            <v>7.9000000000000001E-2</v>
          </cell>
          <cell r="G287">
            <v>34.738999999999997</v>
          </cell>
          <cell r="H287">
            <v>-29.815000000000001</v>
          </cell>
          <cell r="I287">
            <v>7.6499999999999999E-2</v>
          </cell>
          <cell r="J287">
            <v>-25</v>
          </cell>
          <cell r="K287">
            <v>-29.825626685899756</v>
          </cell>
          <cell r="L287">
            <v>-1.281595E-2</v>
          </cell>
          <cell r="M287">
            <v>-29.838442635899757</v>
          </cell>
          <cell r="N287" t="str">
            <v>*</v>
          </cell>
          <cell r="O287">
            <v>-29.948569469257432</v>
          </cell>
          <cell r="P287">
            <v>-30.06</v>
          </cell>
          <cell r="Q287">
            <v>-0.1114305307425667</v>
          </cell>
          <cell r="R287">
            <v>-29.949873166642323</v>
          </cell>
          <cell r="S287">
            <v>-30.060000000000002</v>
          </cell>
          <cell r="T287">
            <v>0.1030704917706079</v>
          </cell>
          <cell r="U287">
            <v>75.09</v>
          </cell>
          <cell r="V287">
            <v>74.67373075613267</v>
          </cell>
          <cell r="W287">
            <v>0.9519835882581501</v>
          </cell>
          <cell r="X287">
            <v>71.484447642304488</v>
          </cell>
          <cell r="Y287">
            <v>1130</v>
          </cell>
          <cell r="AA287">
            <v>8</v>
          </cell>
          <cell r="AB287" t="str">
            <v/>
          </cell>
          <cell r="AF287" t="str">
            <v/>
          </cell>
          <cell r="AG287" t="str">
            <v/>
          </cell>
          <cell r="AH287" t="e">
            <v>#VALUE!</v>
          </cell>
          <cell r="AI287" t="e">
            <v>#VALUE!</v>
          </cell>
        </row>
        <row r="288">
          <cell r="AB288" t="str">
            <v/>
          </cell>
          <cell r="AF288" t="str">
            <v/>
          </cell>
          <cell r="AG288" t="str">
            <v/>
          </cell>
          <cell r="AH288" t="e">
            <v>#VALUE!</v>
          </cell>
          <cell r="AI288" t="e">
            <v>#VALUE!</v>
          </cell>
        </row>
        <row r="289">
          <cell r="D289" t="str">
            <v>ali-j3</v>
          </cell>
          <cell r="E289">
            <v>303033</v>
          </cell>
          <cell r="F289">
            <v>0.08</v>
          </cell>
          <cell r="G289">
            <v>67.34</v>
          </cell>
          <cell r="H289">
            <v>-29.68</v>
          </cell>
          <cell r="I289">
            <v>0.61</v>
          </cell>
          <cell r="J289">
            <v>-25</v>
          </cell>
          <cell r="K289">
            <v>-29.72</v>
          </cell>
          <cell r="L289">
            <v>0</v>
          </cell>
          <cell r="M289">
            <v>-29.72</v>
          </cell>
          <cell r="N289" t="str">
            <v>*</v>
          </cell>
          <cell r="R289">
            <v>-30.02</v>
          </cell>
          <cell r="U289">
            <v>73.489999999999995</v>
          </cell>
          <cell r="V289">
            <v>72.11</v>
          </cell>
          <cell r="W289">
            <v>0.98592408600000003</v>
          </cell>
          <cell r="X289">
            <v>72.45</v>
          </cell>
          <cell r="Y289">
            <v>2069</v>
          </cell>
          <cell r="AA289">
            <v>9</v>
          </cell>
          <cell r="AB289" t="str">
            <v/>
          </cell>
          <cell r="AF289" t="str">
            <v/>
          </cell>
          <cell r="AG289" t="str">
            <v/>
          </cell>
          <cell r="AH289" t="e">
            <v>#VALUE!</v>
          </cell>
          <cell r="AI289" t="e">
            <v>#VALUE!</v>
          </cell>
        </row>
        <row r="290">
          <cell r="D290" t="str">
            <v>bl (blank)</v>
          </cell>
          <cell r="E290">
            <v>303034</v>
          </cell>
          <cell r="F290">
            <v>0</v>
          </cell>
          <cell r="G290">
            <v>2.74</v>
          </cell>
          <cell r="H290">
            <v>-31.93</v>
          </cell>
          <cell r="I290">
            <v>0.61</v>
          </cell>
          <cell r="J290">
            <v>-25</v>
          </cell>
          <cell r="U290">
            <v>0</v>
          </cell>
          <cell r="W290">
            <v>0.98592408600000003</v>
          </cell>
          <cell r="Y290">
            <v>75</v>
          </cell>
          <cell r="AA290">
            <v>9</v>
          </cell>
          <cell r="AB290" t="str">
            <v/>
          </cell>
          <cell r="AF290" t="str">
            <v/>
          </cell>
          <cell r="AG290" t="str">
            <v/>
          </cell>
          <cell r="AH290" t="e">
            <v>#VALUE!</v>
          </cell>
          <cell r="AI290" t="e">
            <v>#VALUE!</v>
          </cell>
        </row>
        <row r="291">
          <cell r="D291" t="str">
            <v>ali-j3</v>
          </cell>
          <cell r="E291">
            <v>303035</v>
          </cell>
          <cell r="F291">
            <v>0.08</v>
          </cell>
          <cell r="G291">
            <v>65.650000000000006</v>
          </cell>
          <cell r="H291">
            <v>-29.64</v>
          </cell>
          <cell r="I291">
            <v>0.61</v>
          </cell>
          <cell r="J291">
            <v>-25</v>
          </cell>
          <cell r="K291">
            <v>-29.68</v>
          </cell>
          <cell r="L291">
            <v>0</v>
          </cell>
          <cell r="M291">
            <v>-29.68</v>
          </cell>
          <cell r="N291" t="str">
            <v>*</v>
          </cell>
          <cell r="R291">
            <v>-29.98</v>
          </cell>
          <cell r="U291">
            <v>70.73</v>
          </cell>
          <cell r="W291">
            <v>0.98592408600000003</v>
          </cell>
          <cell r="X291">
            <v>69.73</v>
          </cell>
          <cell r="Y291">
            <v>2019</v>
          </cell>
          <cell r="AA291">
            <v>9</v>
          </cell>
          <cell r="AB291" t="str">
            <v/>
          </cell>
          <cell r="AF291" t="str">
            <v/>
          </cell>
          <cell r="AG291" t="str">
            <v/>
          </cell>
          <cell r="AH291" t="e">
            <v>#VALUE!</v>
          </cell>
          <cell r="AI291" t="e">
            <v>#VALUE!</v>
          </cell>
        </row>
        <row r="292">
          <cell r="D292" t="str">
            <v>ali-j3 [Ref] (71,09%C)</v>
          </cell>
          <cell r="E292">
            <v>303036</v>
          </cell>
          <cell r="F292">
            <v>0.06</v>
          </cell>
          <cell r="G292">
            <v>49.92</v>
          </cell>
          <cell r="H292">
            <v>-29.6</v>
          </cell>
          <cell r="I292">
            <v>0.61</v>
          </cell>
          <cell r="J292">
            <v>-25</v>
          </cell>
          <cell r="K292">
            <v>-29.66</v>
          </cell>
          <cell r="L292">
            <v>0.03</v>
          </cell>
          <cell r="M292">
            <v>-29.63</v>
          </cell>
          <cell r="N292" t="str">
            <v>*</v>
          </cell>
          <cell r="R292">
            <v>-29.93</v>
          </cell>
          <cell r="U292">
            <v>71.09</v>
          </cell>
          <cell r="V292" t="str">
            <v>ref.</v>
          </cell>
          <cell r="W292">
            <v>0.98592408600000003</v>
          </cell>
          <cell r="Y292">
            <v>1536</v>
          </cell>
          <cell r="AA292">
            <v>9</v>
          </cell>
          <cell r="AB292" t="str">
            <v/>
          </cell>
          <cell r="AF292" t="str">
            <v/>
          </cell>
          <cell r="AG292" t="str">
            <v/>
          </cell>
          <cell r="AH292" t="e">
            <v>#VALUE!</v>
          </cell>
          <cell r="AI292" t="e">
            <v>#VALUE!</v>
          </cell>
        </row>
        <row r="293">
          <cell r="D293" t="str">
            <v>H.Larix.R.1.0.5_1_E</v>
          </cell>
          <cell r="E293">
            <v>303037</v>
          </cell>
          <cell r="F293">
            <v>0.11</v>
          </cell>
          <cell r="G293">
            <v>56.1</v>
          </cell>
          <cell r="H293">
            <v>-25.81</v>
          </cell>
          <cell r="I293">
            <v>0.61</v>
          </cell>
          <cell r="J293">
            <v>-25</v>
          </cell>
          <cell r="K293">
            <v>-25.82</v>
          </cell>
          <cell r="L293">
            <v>0.02</v>
          </cell>
          <cell r="M293">
            <v>-25.8</v>
          </cell>
          <cell r="R293">
            <v>-26.1</v>
          </cell>
          <cell r="U293">
            <v>41.72</v>
          </cell>
          <cell r="W293">
            <v>0.97849489000000001</v>
          </cell>
          <cell r="X293">
            <v>40.82</v>
          </cell>
          <cell r="Y293">
            <v>1721</v>
          </cell>
          <cell r="AA293">
            <v>9</v>
          </cell>
          <cell r="AB293" t="str">
            <v/>
          </cell>
          <cell r="AF293">
            <v>1.0845683011190232</v>
          </cell>
          <cell r="AG293">
            <v>49.15</v>
          </cell>
          <cell r="AH293">
            <v>0.53306531999999995</v>
          </cell>
          <cell r="AI293">
            <v>-26.069757776117541</v>
          </cell>
        </row>
        <row r="294">
          <cell r="D294" t="str">
            <v>H.Larix.R.2.0.5_1_E</v>
          </cell>
          <cell r="E294">
            <v>303038</v>
          </cell>
          <cell r="F294">
            <v>0.09</v>
          </cell>
          <cell r="G294">
            <v>45.29</v>
          </cell>
          <cell r="H294">
            <v>-26.82</v>
          </cell>
          <cell r="I294">
            <v>0.61</v>
          </cell>
          <cell r="J294">
            <v>-25</v>
          </cell>
          <cell r="K294">
            <v>-26.84</v>
          </cell>
          <cell r="L294">
            <v>0.04</v>
          </cell>
          <cell r="M294">
            <v>-26.81</v>
          </cell>
          <cell r="R294">
            <v>-27.11</v>
          </cell>
          <cell r="U294">
            <v>42.76</v>
          </cell>
          <cell r="W294">
            <v>0.97849489000000001</v>
          </cell>
          <cell r="X294">
            <v>41.85</v>
          </cell>
          <cell r="Y294">
            <v>1391</v>
          </cell>
          <cell r="AA294">
            <v>9</v>
          </cell>
          <cell r="AB294" t="str">
            <v/>
          </cell>
          <cell r="AF294">
            <v>1.1350706238643247</v>
          </cell>
          <cell r="AG294">
            <v>49.53</v>
          </cell>
          <cell r="AH294">
            <v>0.56220048</v>
          </cell>
          <cell r="AI294">
            <v>-27.095708352293155</v>
          </cell>
        </row>
        <row r="295">
          <cell r="D295" t="str">
            <v>H.Larix.R.3.0.5_1_E</v>
          </cell>
          <cell r="E295">
            <v>303039</v>
          </cell>
          <cell r="F295">
            <v>0.09</v>
          </cell>
          <cell r="G295">
            <v>44.74</v>
          </cell>
          <cell r="H295">
            <v>-26.84</v>
          </cell>
          <cell r="I295">
            <v>0.61</v>
          </cell>
          <cell r="J295">
            <v>-25</v>
          </cell>
          <cell r="K295">
            <v>-26.87</v>
          </cell>
          <cell r="L295">
            <v>0.04</v>
          </cell>
          <cell r="M295">
            <v>-26.83</v>
          </cell>
          <cell r="R295">
            <v>-27.13</v>
          </cell>
          <cell r="U295">
            <v>41.77</v>
          </cell>
          <cell r="W295">
            <v>0.97849489000000001</v>
          </cell>
          <cell r="X295">
            <v>40.869999999999997</v>
          </cell>
          <cell r="Y295">
            <v>1373</v>
          </cell>
          <cell r="AA295">
            <v>9</v>
          </cell>
          <cell r="AB295" t="str">
            <v/>
          </cell>
          <cell r="AF295">
            <v>0.65698375996642899</v>
          </cell>
          <cell r="AG295">
            <v>47.66</v>
          </cell>
          <cell r="AH295">
            <v>0.31311846000000004</v>
          </cell>
          <cell r="AI295">
            <v>-27.104562388636591</v>
          </cell>
        </row>
        <row r="296">
          <cell r="D296" t="str">
            <v>H.Larix.R.4.0.5_1_E</v>
          </cell>
          <cell r="E296">
            <v>303040</v>
          </cell>
          <cell r="F296">
            <v>0.1</v>
          </cell>
          <cell r="G296">
            <v>46.98</v>
          </cell>
          <cell r="H296">
            <v>-26.96</v>
          </cell>
          <cell r="I296">
            <v>0.61</v>
          </cell>
          <cell r="J296">
            <v>-25</v>
          </cell>
          <cell r="K296">
            <v>-26.98</v>
          </cell>
          <cell r="L296">
            <v>0.03</v>
          </cell>
          <cell r="M296">
            <v>-26.95</v>
          </cell>
          <cell r="R296">
            <v>-27.25</v>
          </cell>
          <cell r="U296">
            <v>40.28</v>
          </cell>
          <cell r="W296">
            <v>0.97849489000000001</v>
          </cell>
          <cell r="X296">
            <v>39.409999999999997</v>
          </cell>
          <cell r="Y296">
            <v>1440</v>
          </cell>
          <cell r="AA296">
            <v>9</v>
          </cell>
          <cell r="AB296" t="str">
            <v/>
          </cell>
          <cell r="AF296">
            <v>1.1872018228650683</v>
          </cell>
          <cell r="AG296">
            <v>50.47</v>
          </cell>
          <cell r="AH296">
            <v>0.59918075999999987</v>
          </cell>
          <cell r="AI296">
            <v>-27.238468305193024</v>
          </cell>
        </row>
        <row r="297">
          <cell r="D297" t="str">
            <v>H.Larix.R.5.0.5_1_E</v>
          </cell>
          <cell r="E297">
            <v>303041</v>
          </cell>
          <cell r="F297">
            <v>0.08</v>
          </cell>
          <cell r="G297">
            <v>39.020000000000003</v>
          </cell>
          <cell r="H297">
            <v>-26.6</v>
          </cell>
          <cell r="I297">
            <v>0.61</v>
          </cell>
          <cell r="J297">
            <v>-25</v>
          </cell>
          <cell r="K297">
            <v>-26.63</v>
          </cell>
          <cell r="L297">
            <v>0.05</v>
          </cell>
          <cell r="M297">
            <v>-26.58</v>
          </cell>
          <cell r="R297">
            <v>-26.88</v>
          </cell>
          <cell r="U297">
            <v>39.99</v>
          </cell>
          <cell r="W297">
            <v>0.97849489000000001</v>
          </cell>
          <cell r="X297">
            <v>39.130000000000003</v>
          </cell>
          <cell r="Y297">
            <v>1198</v>
          </cell>
          <cell r="AA297">
            <v>9</v>
          </cell>
          <cell r="AB297" t="str">
            <v/>
          </cell>
          <cell r="AF297">
            <v>0.7989271073377805</v>
          </cell>
          <cell r="AG297">
            <v>49.47</v>
          </cell>
          <cell r="AH297">
            <v>0.39522924000000004</v>
          </cell>
          <cell r="AI297">
            <v>-26.854867692970455</v>
          </cell>
        </row>
        <row r="298">
          <cell r="D298" t="str">
            <v>M.Larix.R.6.0.5_1_E</v>
          </cell>
          <cell r="E298">
            <v>303042</v>
          </cell>
          <cell r="F298">
            <v>0.11</v>
          </cell>
          <cell r="G298">
            <v>50.34</v>
          </cell>
          <cell r="H298">
            <v>-26.66</v>
          </cell>
          <cell r="I298">
            <v>0.61</v>
          </cell>
          <cell r="J298">
            <v>-25</v>
          </cell>
          <cell r="K298">
            <v>-26.68</v>
          </cell>
          <cell r="L298">
            <v>0.03</v>
          </cell>
          <cell r="M298">
            <v>-26.66</v>
          </cell>
          <cell r="R298">
            <v>-26.95</v>
          </cell>
          <cell r="U298">
            <v>40.29</v>
          </cell>
          <cell r="W298">
            <v>0.97849489000000001</v>
          </cell>
          <cell r="X298">
            <v>39.42</v>
          </cell>
          <cell r="Y298">
            <v>1548</v>
          </cell>
          <cell r="AA298">
            <v>9</v>
          </cell>
          <cell r="AB298" t="str">
            <v/>
          </cell>
          <cell r="AF298">
            <v>0.51977499502289481</v>
          </cell>
          <cell r="AG298">
            <v>50.23</v>
          </cell>
          <cell r="AH298">
            <v>0.26108298000000008</v>
          </cell>
          <cell r="AI298">
            <v>-26.913731565632855</v>
          </cell>
        </row>
        <row r="299">
          <cell r="D299" t="str">
            <v>M.Larix.R.7.0.5_1_E</v>
          </cell>
          <cell r="E299">
            <v>303043</v>
          </cell>
          <cell r="F299">
            <v>0.08</v>
          </cell>
          <cell r="G299">
            <v>40.5</v>
          </cell>
          <cell r="H299">
            <v>-26.54</v>
          </cell>
          <cell r="I299">
            <v>0.61</v>
          </cell>
          <cell r="J299">
            <v>-25</v>
          </cell>
          <cell r="K299">
            <v>-26.56</v>
          </cell>
          <cell r="L299">
            <v>0.04</v>
          </cell>
          <cell r="M299">
            <v>-26.52</v>
          </cell>
          <cell r="R299">
            <v>-26.82</v>
          </cell>
          <cell r="U299">
            <v>43.07</v>
          </cell>
          <cell r="W299">
            <v>0.97849489000000001</v>
          </cell>
          <cell r="X299">
            <v>42.15</v>
          </cell>
          <cell r="Y299">
            <v>1245</v>
          </cell>
          <cell r="AA299">
            <v>9</v>
          </cell>
          <cell r="AB299" t="str">
            <v/>
          </cell>
          <cell r="AF299">
            <v>0.85151918383676728</v>
          </cell>
          <cell r="AG299">
            <v>49.99</v>
          </cell>
          <cell r="AH299">
            <v>0.42567443999999993</v>
          </cell>
          <cell r="AI299">
            <v>-26.795567206765359</v>
          </cell>
        </row>
        <row r="300">
          <cell r="D300" t="str">
            <v>ali-j3</v>
          </cell>
          <cell r="E300">
            <v>303044</v>
          </cell>
          <cell r="F300">
            <v>0.06</v>
          </cell>
          <cell r="G300">
            <v>50.59</v>
          </cell>
          <cell r="H300">
            <v>-29.71</v>
          </cell>
          <cell r="I300">
            <v>0.61</v>
          </cell>
          <cell r="J300">
            <v>-25</v>
          </cell>
          <cell r="K300">
            <v>-29.76</v>
          </cell>
          <cell r="L300">
            <v>0.03</v>
          </cell>
          <cell r="M300">
            <v>-29.74</v>
          </cell>
          <cell r="N300" t="str">
            <v>*</v>
          </cell>
          <cell r="R300">
            <v>-30.03</v>
          </cell>
          <cell r="U300">
            <v>68.569999999999993</v>
          </cell>
          <cell r="V300" t="str">
            <v>*</v>
          </cell>
          <cell r="W300">
            <v>0.97849489000000001</v>
          </cell>
          <cell r="X300">
            <v>67.099999999999994</v>
          </cell>
          <cell r="Y300">
            <v>1554</v>
          </cell>
          <cell r="AA300">
            <v>9</v>
          </cell>
          <cell r="AB300" t="str">
            <v/>
          </cell>
          <cell r="AF300" t="str">
            <v/>
          </cell>
          <cell r="AG300" t="str">
            <v/>
          </cell>
          <cell r="AH300" t="e">
            <v>#VALUE!</v>
          </cell>
          <cell r="AI300" t="e">
            <v>#VALUE!</v>
          </cell>
        </row>
        <row r="301">
          <cell r="D301" t="str">
            <v>bl</v>
          </cell>
          <cell r="E301">
            <v>303045</v>
          </cell>
          <cell r="F301">
            <v>0</v>
          </cell>
          <cell r="G301">
            <v>0.54</v>
          </cell>
          <cell r="H301">
            <v>-28.76</v>
          </cell>
          <cell r="I301">
            <v>0.61</v>
          </cell>
          <cell r="J301">
            <v>-25</v>
          </cell>
          <cell r="U301">
            <v>0</v>
          </cell>
          <cell r="Y301">
            <v>18</v>
          </cell>
          <cell r="AA301">
            <v>9</v>
          </cell>
          <cell r="AB301" t="str">
            <v/>
          </cell>
          <cell r="AF301" t="str">
            <v/>
          </cell>
          <cell r="AG301" t="str">
            <v/>
          </cell>
          <cell r="AH301" t="e">
            <v>#VALUE!</v>
          </cell>
          <cell r="AI301" t="e">
            <v>#VALUE!</v>
          </cell>
        </row>
        <row r="302">
          <cell r="D302" t="str">
            <v>bl</v>
          </cell>
          <cell r="E302">
            <v>303046</v>
          </cell>
          <cell r="F302">
            <v>0</v>
          </cell>
          <cell r="G302">
            <v>0.79</v>
          </cell>
          <cell r="H302">
            <v>-28.18</v>
          </cell>
          <cell r="I302">
            <v>0.61</v>
          </cell>
          <cell r="J302">
            <v>-25</v>
          </cell>
          <cell r="U302">
            <v>0</v>
          </cell>
          <cell r="Y302">
            <v>26</v>
          </cell>
          <cell r="AA302">
            <v>9</v>
          </cell>
          <cell r="AB302" t="str">
            <v/>
          </cell>
          <cell r="AF302" t="str">
            <v/>
          </cell>
          <cell r="AG302" t="str">
            <v/>
          </cell>
          <cell r="AH302" t="e">
            <v>#VALUE!</v>
          </cell>
          <cell r="AI302" t="e">
            <v>#VALUE!</v>
          </cell>
        </row>
        <row r="303">
          <cell r="D303" t="str">
            <v>ali-j3</v>
          </cell>
          <cell r="E303">
            <v>303047</v>
          </cell>
          <cell r="F303">
            <v>0.06</v>
          </cell>
          <cell r="G303">
            <v>54.47</v>
          </cell>
          <cell r="H303">
            <v>-29.73</v>
          </cell>
          <cell r="I303">
            <v>0.61</v>
          </cell>
          <cell r="J303">
            <v>-25</v>
          </cell>
          <cell r="K303">
            <v>-29.79</v>
          </cell>
          <cell r="L303">
            <v>0.02</v>
          </cell>
          <cell r="M303">
            <v>-29.77</v>
          </cell>
          <cell r="N303" t="str">
            <v>*</v>
          </cell>
          <cell r="R303">
            <v>-30.06</v>
          </cell>
          <cell r="U303">
            <v>73.819999999999993</v>
          </cell>
          <cell r="V303" t="str">
            <v>*</v>
          </cell>
          <cell r="W303">
            <v>0.97849489000000001</v>
          </cell>
          <cell r="X303">
            <v>72.23</v>
          </cell>
          <cell r="Y303">
            <v>1663</v>
          </cell>
          <cell r="AA303">
            <v>9</v>
          </cell>
          <cell r="AB303" t="str">
            <v/>
          </cell>
          <cell r="AF303" t="str">
            <v/>
          </cell>
          <cell r="AG303" t="str">
            <v/>
          </cell>
          <cell r="AH303" t="e">
            <v>#VALUE!</v>
          </cell>
          <cell r="AI303" t="e">
            <v>#VALUE!</v>
          </cell>
        </row>
        <row r="304">
          <cell r="D304" t="str">
            <v>ali-j3</v>
          </cell>
          <cell r="E304">
            <v>303048</v>
          </cell>
          <cell r="F304">
            <v>0.06</v>
          </cell>
          <cell r="G304">
            <v>54.43</v>
          </cell>
          <cell r="H304">
            <v>-29.76</v>
          </cell>
          <cell r="I304">
            <v>0.61</v>
          </cell>
          <cell r="J304">
            <v>-25</v>
          </cell>
          <cell r="K304">
            <v>-29.81</v>
          </cell>
          <cell r="L304">
            <v>0.02</v>
          </cell>
          <cell r="M304">
            <v>-29.79</v>
          </cell>
          <cell r="N304" t="str">
            <v>*</v>
          </cell>
          <cell r="R304">
            <v>-30.09</v>
          </cell>
          <cell r="U304">
            <v>71.47</v>
          </cell>
          <cell r="V304" t="str">
            <v>*</v>
          </cell>
          <cell r="W304">
            <v>0.97849489000000001</v>
          </cell>
          <cell r="X304">
            <v>69.930000000000007</v>
          </cell>
          <cell r="Y304">
            <v>1662</v>
          </cell>
          <cell r="AA304">
            <v>9</v>
          </cell>
          <cell r="AB304" t="str">
            <v/>
          </cell>
          <cell r="AF304" t="str">
            <v/>
          </cell>
          <cell r="AG304" t="str">
            <v/>
          </cell>
          <cell r="AH304" t="e">
            <v>#VALUE!</v>
          </cell>
          <cell r="AI304" t="e">
            <v>#VALUE!</v>
          </cell>
        </row>
        <row r="305">
          <cell r="D305" t="str">
            <v>M.Larix.R.8.0.5_1_E</v>
          </cell>
          <cell r="E305">
            <v>303049</v>
          </cell>
          <cell r="F305">
            <v>0.1</v>
          </cell>
          <cell r="G305">
            <v>50.23</v>
          </cell>
          <cell r="H305">
            <v>-26.46</v>
          </cell>
          <cell r="I305">
            <v>0.61</v>
          </cell>
          <cell r="J305">
            <v>-25</v>
          </cell>
          <cell r="K305">
            <v>-26.47</v>
          </cell>
          <cell r="L305">
            <v>0.03</v>
          </cell>
          <cell r="M305">
            <v>-26.45</v>
          </cell>
          <cell r="R305">
            <v>-26.74</v>
          </cell>
          <cell r="U305">
            <v>42.63</v>
          </cell>
          <cell r="W305">
            <v>0.97849489000000001</v>
          </cell>
          <cell r="X305">
            <v>41.72</v>
          </cell>
          <cell r="Y305">
            <v>1526</v>
          </cell>
          <cell r="AA305">
            <v>9</v>
          </cell>
          <cell r="AB305" t="str">
            <v/>
          </cell>
          <cell r="AF305">
            <v>1.2685718394248053</v>
          </cell>
          <cell r="AG305">
            <v>50.07</v>
          </cell>
          <cell r="AH305">
            <v>0.63517392000000006</v>
          </cell>
          <cell r="AI305">
            <v>-26.722721952220198</v>
          </cell>
        </row>
        <row r="306">
          <cell r="D306" t="str">
            <v>M.Larix.R.9.0.5_1_E</v>
          </cell>
          <cell r="E306">
            <v>303050</v>
          </cell>
          <cell r="F306">
            <v>0.08</v>
          </cell>
          <cell r="G306">
            <v>40.99</v>
          </cell>
          <cell r="H306">
            <v>-26.91</v>
          </cell>
          <cell r="I306">
            <v>0.61</v>
          </cell>
          <cell r="J306">
            <v>-25</v>
          </cell>
          <cell r="K306">
            <v>-26.94</v>
          </cell>
          <cell r="L306">
            <v>0.04</v>
          </cell>
          <cell r="M306">
            <v>-26.9</v>
          </cell>
          <cell r="R306">
            <v>-27.19</v>
          </cell>
          <cell r="U306">
            <v>44.16</v>
          </cell>
          <cell r="W306">
            <v>0.97849489000000001</v>
          </cell>
          <cell r="X306">
            <v>43.21</v>
          </cell>
          <cell r="Y306">
            <v>1253</v>
          </cell>
          <cell r="AA306">
            <v>9</v>
          </cell>
          <cell r="AB306" t="str">
            <v/>
          </cell>
          <cell r="AF306">
            <v>1.0005360193392425</v>
          </cell>
          <cell r="AG306">
            <v>49.64</v>
          </cell>
          <cell r="AH306">
            <v>0.49666607999999995</v>
          </cell>
          <cell r="AI306">
            <v>-27.175082201426406</v>
          </cell>
        </row>
        <row r="307">
          <cell r="D307" t="str">
            <v>M.Larix.R.10.0.5_1_E</v>
          </cell>
          <cell r="E307">
            <v>303051</v>
          </cell>
          <cell r="F307">
            <v>0.11</v>
          </cell>
          <cell r="G307">
            <v>53.43</v>
          </cell>
          <cell r="H307">
            <v>-27.97</v>
          </cell>
          <cell r="I307">
            <v>0.61</v>
          </cell>
          <cell r="J307">
            <v>-25</v>
          </cell>
          <cell r="K307">
            <v>-28</v>
          </cell>
          <cell r="L307">
            <v>0.02</v>
          </cell>
          <cell r="M307">
            <v>-27.98</v>
          </cell>
          <cell r="R307">
            <v>-28.27</v>
          </cell>
          <cell r="U307">
            <v>42.36</v>
          </cell>
          <cell r="W307">
            <v>0.97849489000000001</v>
          </cell>
          <cell r="X307">
            <v>41.45</v>
          </cell>
          <cell r="Y307">
            <v>1632</v>
          </cell>
          <cell r="AA307">
            <v>9</v>
          </cell>
          <cell r="AB307" t="str">
            <v/>
          </cell>
          <cell r="AF307">
            <v>0.62145916167664661</v>
          </cell>
          <cell r="AG307">
            <v>50.1</v>
          </cell>
          <cell r="AH307">
            <v>0.31135103999999997</v>
          </cell>
          <cell r="AI307">
            <v>-28.27402257867595</v>
          </cell>
        </row>
        <row r="308">
          <cell r="D308" t="str">
            <v>L.Larix.R.11.0.5_1_E</v>
          </cell>
          <cell r="E308">
            <v>303052</v>
          </cell>
          <cell r="F308">
            <v>0.09</v>
          </cell>
          <cell r="G308">
            <v>47.46</v>
          </cell>
          <cell r="H308">
            <v>-28.08</v>
          </cell>
          <cell r="I308">
            <v>0.61</v>
          </cell>
          <cell r="J308">
            <v>-25</v>
          </cell>
          <cell r="K308">
            <v>-28.12</v>
          </cell>
          <cell r="L308">
            <v>0.03</v>
          </cell>
          <cell r="M308">
            <v>-28.09</v>
          </cell>
          <cell r="R308">
            <v>-28.39</v>
          </cell>
          <cell r="U308">
            <v>46.37</v>
          </cell>
          <cell r="W308">
            <v>0.97849489000000001</v>
          </cell>
          <cell r="X308">
            <v>45.38</v>
          </cell>
          <cell r="Y308">
            <v>1447</v>
          </cell>
          <cell r="AA308">
            <v>9</v>
          </cell>
          <cell r="AB308" t="str">
            <v/>
          </cell>
          <cell r="AF308">
            <v>0.30428685162846797</v>
          </cell>
          <cell r="AG308">
            <v>49.74</v>
          </cell>
          <cell r="AH308">
            <v>0.15135227999999998</v>
          </cell>
          <cell r="AI308">
            <v>-28.405100955642684</v>
          </cell>
        </row>
        <row r="309">
          <cell r="D309" t="str">
            <v>L.Larix.R.12.0.5_1_E</v>
          </cell>
          <cell r="E309">
            <v>303053</v>
          </cell>
          <cell r="F309">
            <v>0.08</v>
          </cell>
          <cell r="G309">
            <v>42.83</v>
          </cell>
          <cell r="H309">
            <v>-26.84</v>
          </cell>
          <cell r="I309">
            <v>0.61</v>
          </cell>
          <cell r="J309">
            <v>-25</v>
          </cell>
          <cell r="K309">
            <v>-26.86</v>
          </cell>
          <cell r="L309">
            <v>0.04</v>
          </cell>
          <cell r="M309">
            <v>-26.82</v>
          </cell>
          <cell r="R309">
            <v>-27.12</v>
          </cell>
          <cell r="U309">
            <v>42.85</v>
          </cell>
          <cell r="W309">
            <v>0.97849489000000001</v>
          </cell>
          <cell r="X309">
            <v>41.93</v>
          </cell>
          <cell r="Y309">
            <v>1306</v>
          </cell>
          <cell r="AA309">
            <v>9</v>
          </cell>
          <cell r="AB309" t="str">
            <v/>
          </cell>
          <cell r="AF309">
            <v>0.46903733067729075</v>
          </cell>
          <cell r="AG309">
            <v>50.2</v>
          </cell>
          <cell r="AH309">
            <v>0.23545673999999997</v>
          </cell>
          <cell r="AI309">
            <v>-27.085535269317386</v>
          </cell>
        </row>
        <row r="310">
          <cell r="D310" t="str">
            <v>L.Larix.R.13.0.5_1_E</v>
          </cell>
          <cell r="E310">
            <v>303054</v>
          </cell>
          <cell r="F310">
            <v>0.04</v>
          </cell>
          <cell r="G310">
            <v>21.29</v>
          </cell>
          <cell r="H310">
            <v>-27</v>
          </cell>
          <cell r="I310">
            <v>0.61</v>
          </cell>
          <cell r="J310">
            <v>-25</v>
          </cell>
          <cell r="K310">
            <v>-27.06</v>
          </cell>
          <cell r="L310">
            <v>0.08</v>
          </cell>
          <cell r="M310">
            <v>-26.99</v>
          </cell>
          <cell r="R310">
            <v>-27.28</v>
          </cell>
          <cell r="U310">
            <v>42.6</v>
          </cell>
          <cell r="W310">
            <v>0.97849489000000001</v>
          </cell>
          <cell r="X310">
            <v>41.68</v>
          </cell>
          <cell r="Y310">
            <v>635</v>
          </cell>
          <cell r="AA310">
            <v>9</v>
          </cell>
          <cell r="AB310" t="str">
            <v/>
          </cell>
          <cell r="AF310">
            <v>0.12958158105939008</v>
          </cell>
          <cell r="AG310">
            <v>49.84</v>
          </cell>
          <cell r="AH310">
            <v>6.4583460000000009E-2</v>
          </cell>
          <cell r="AI310">
            <v>-27.16391480719507</v>
          </cell>
        </row>
        <row r="311">
          <cell r="D311" t="str">
            <v>L.Larix.R.14.0.5_1_E</v>
          </cell>
          <cell r="E311">
            <v>303055</v>
          </cell>
          <cell r="F311">
            <v>0.09</v>
          </cell>
          <cell r="G311">
            <v>50.74</v>
          </cell>
          <cell r="H311">
            <v>-27.91</v>
          </cell>
          <cell r="I311">
            <v>0.61</v>
          </cell>
          <cell r="J311">
            <v>-25</v>
          </cell>
          <cell r="K311">
            <v>-27.95</v>
          </cell>
          <cell r="L311">
            <v>0.03</v>
          </cell>
          <cell r="M311">
            <v>-27.92</v>
          </cell>
          <cell r="R311">
            <v>-28.21</v>
          </cell>
          <cell r="U311">
            <v>46.86</v>
          </cell>
          <cell r="W311">
            <v>0.97849489000000001</v>
          </cell>
          <cell r="X311">
            <v>45.85</v>
          </cell>
          <cell r="Y311">
            <v>1510</v>
          </cell>
          <cell r="AA311">
            <v>9</v>
          </cell>
          <cell r="AB311" t="str">
            <v/>
          </cell>
          <cell r="AF311">
            <v>0.54703490259740251</v>
          </cell>
          <cell r="AG311">
            <v>49.28</v>
          </cell>
          <cell r="AH311">
            <v>0.26957879999999995</v>
          </cell>
          <cell r="AI311">
            <v>-28.212857589292518</v>
          </cell>
        </row>
        <row r="312">
          <cell r="D312" t="str">
            <v>caf-j3 (49,44%C)</v>
          </cell>
          <cell r="E312">
            <v>303056</v>
          </cell>
          <cell r="F312">
            <v>0.12</v>
          </cell>
          <cell r="G312">
            <v>74.28</v>
          </cell>
          <cell r="H312">
            <v>-39.97</v>
          </cell>
          <cell r="I312">
            <v>0.61</v>
          </cell>
          <cell r="J312">
            <v>-25</v>
          </cell>
          <cell r="K312">
            <v>-40.090000000000003</v>
          </cell>
          <cell r="L312">
            <v>-0.01</v>
          </cell>
          <cell r="M312">
            <v>-40.1</v>
          </cell>
          <cell r="R312">
            <v>-40.39</v>
          </cell>
          <cell r="S312">
            <v>-40.46</v>
          </cell>
          <cell r="U312">
            <v>52.45</v>
          </cell>
          <cell r="W312">
            <v>0.97849489000000001</v>
          </cell>
          <cell r="X312">
            <v>51.32</v>
          </cell>
          <cell r="Y312">
            <v>2172</v>
          </cell>
          <cell r="AA312">
            <v>9</v>
          </cell>
          <cell r="AB312" t="str">
            <v/>
          </cell>
          <cell r="AF312" t="str">
            <v/>
          </cell>
          <cell r="AG312" t="str">
            <v/>
          </cell>
          <cell r="AH312" t="e">
            <v>#VALUE!</v>
          </cell>
          <cell r="AI312" t="e">
            <v>#VALUE!</v>
          </cell>
        </row>
        <row r="313">
          <cell r="D313" t="str">
            <v>L.Larix.R.15.0.5_1_E</v>
          </cell>
          <cell r="E313">
            <v>303057</v>
          </cell>
          <cell r="F313">
            <v>0.11</v>
          </cell>
          <cell r="G313">
            <v>58.04</v>
          </cell>
          <cell r="H313">
            <v>-27.21</v>
          </cell>
          <cell r="I313">
            <v>0.61</v>
          </cell>
          <cell r="J313">
            <v>-25</v>
          </cell>
          <cell r="K313">
            <v>-27.24</v>
          </cell>
          <cell r="L313">
            <v>0.02</v>
          </cell>
          <cell r="M313">
            <v>-27.22</v>
          </cell>
          <cell r="R313">
            <v>-27.52</v>
          </cell>
          <cell r="U313">
            <v>46.01</v>
          </cell>
          <cell r="W313">
            <v>0.97849489000000001</v>
          </cell>
          <cell r="X313">
            <v>45.02</v>
          </cell>
          <cell r="Y313">
            <v>1702</v>
          </cell>
          <cell r="AA313">
            <v>9</v>
          </cell>
          <cell r="AB313" t="str">
            <v/>
          </cell>
          <cell r="AF313">
            <v>1.5507509500489718</v>
          </cell>
          <cell r="AG313">
            <v>51.05</v>
          </cell>
          <cell r="AH313">
            <v>0.79165836000000001</v>
          </cell>
          <cell r="AI313">
            <v>-27.514015385473922</v>
          </cell>
        </row>
        <row r="314">
          <cell r="D314" t="str">
            <v>D.Larix.R.16.0.5_1_E</v>
          </cell>
          <cell r="E314">
            <v>303058</v>
          </cell>
          <cell r="F314">
            <v>0.12</v>
          </cell>
          <cell r="G314">
            <v>62.93</v>
          </cell>
          <cell r="H314">
            <v>-26.69</v>
          </cell>
          <cell r="I314">
            <v>0.61</v>
          </cell>
          <cell r="J314">
            <v>-25</v>
          </cell>
          <cell r="K314">
            <v>-26.71</v>
          </cell>
          <cell r="L314">
            <v>0.01</v>
          </cell>
          <cell r="M314">
            <v>-26.7</v>
          </cell>
          <cell r="R314">
            <v>-26.99</v>
          </cell>
          <cell r="U314">
            <v>45.98</v>
          </cell>
          <cell r="W314">
            <v>0.97849489000000001</v>
          </cell>
          <cell r="X314">
            <v>44.99</v>
          </cell>
          <cell r="Y314">
            <v>1851</v>
          </cell>
          <cell r="AA314">
            <v>9</v>
          </cell>
          <cell r="AB314" t="str">
            <v/>
          </cell>
          <cell r="AF314">
            <v>1.7675665668064708</v>
          </cell>
          <cell r="AG314">
            <v>50.07</v>
          </cell>
          <cell r="AH314">
            <v>0.88502057999999995</v>
          </cell>
          <cell r="AI314">
            <v>-26.979889923502427</v>
          </cell>
        </row>
        <row r="315">
          <cell r="D315" t="str">
            <v>D_Larix_R_17_0_5_1_E</v>
          </cell>
          <cell r="E315">
            <v>303059</v>
          </cell>
          <cell r="AA315">
            <v>9</v>
          </cell>
          <cell r="AB315" t="str">
            <v/>
          </cell>
          <cell r="AF315" t="str">
            <v/>
          </cell>
          <cell r="AG315" t="str">
            <v/>
          </cell>
          <cell r="AH315" t="e">
            <v>#VALUE!</v>
          </cell>
          <cell r="AI315" t="e">
            <v>#VALUE!</v>
          </cell>
        </row>
        <row r="316">
          <cell r="D316" t="str">
            <v>D.Larix.R.18.0.5_1_E</v>
          </cell>
          <cell r="E316">
            <v>303060</v>
          </cell>
          <cell r="F316">
            <v>0.1</v>
          </cell>
          <cell r="G316">
            <v>123.74</v>
          </cell>
          <cell r="H316">
            <v>-26.1</v>
          </cell>
          <cell r="I316">
            <v>0.61</v>
          </cell>
          <cell r="J316">
            <v>-25</v>
          </cell>
          <cell r="K316">
            <v>-26.11</v>
          </cell>
          <cell r="L316">
            <v>-0.08</v>
          </cell>
          <cell r="M316">
            <v>-26.19</v>
          </cell>
          <cell r="R316" t="str">
            <v>Mix</v>
          </cell>
          <cell r="U316">
            <v>101.94</v>
          </cell>
          <cell r="W316">
            <v>0.97849489000000001</v>
          </cell>
          <cell r="X316" t="str">
            <v>Mix</v>
          </cell>
          <cell r="Y316">
            <v>3625</v>
          </cell>
          <cell r="AA316">
            <v>9</v>
          </cell>
          <cell r="AB316" t="str">
            <v/>
          </cell>
          <cell r="AF316">
            <v>1.3784054204862495</v>
          </cell>
          <cell r="AG316">
            <v>50.18</v>
          </cell>
          <cell r="AH316">
            <v>0.69168384000000005</v>
          </cell>
          <cell r="AI316" t="e">
            <v>#VALUE!</v>
          </cell>
        </row>
        <row r="317">
          <cell r="D317" t="str">
            <v>14_C_Enzym Blank</v>
          </cell>
          <cell r="E317">
            <v>303061</v>
          </cell>
          <cell r="F317">
            <v>0</v>
          </cell>
          <cell r="G317">
            <v>0.69</v>
          </cell>
          <cell r="H317">
            <v>-30.01</v>
          </cell>
          <cell r="I317">
            <v>0.61</v>
          </cell>
          <cell r="J317">
            <v>-25</v>
          </cell>
          <cell r="K317">
            <v>-69.150000000000006</v>
          </cell>
          <cell r="L317">
            <v>0.11</v>
          </cell>
          <cell r="M317">
            <v>-69.05</v>
          </cell>
          <cell r="R317" t="str">
            <v>blank</v>
          </cell>
          <cell r="U317">
            <v>0</v>
          </cell>
          <cell r="W317">
            <v>0.97849489000000001</v>
          </cell>
          <cell r="X317">
            <v>0</v>
          </cell>
          <cell r="Y317">
            <v>21</v>
          </cell>
          <cell r="Z317" t="str">
            <v>C14_Enzym_Blank</v>
          </cell>
          <cell r="AA317">
            <v>9</v>
          </cell>
          <cell r="AB317" t="str">
            <v>14_C_Enzym Blank</v>
          </cell>
          <cell r="AE317">
            <v>44209</v>
          </cell>
          <cell r="AF317" t="str">
            <v/>
          </cell>
          <cell r="AG317" t="str">
            <v/>
          </cell>
          <cell r="AH317" t="e">
            <v>#VALUE!</v>
          </cell>
          <cell r="AI317" t="e">
            <v>#VALUE!</v>
          </cell>
        </row>
        <row r="318">
          <cell r="D318" t="str">
            <v>SuccC6_0.7_1</v>
          </cell>
          <cell r="E318">
            <v>303062</v>
          </cell>
          <cell r="F318">
            <v>0.09</v>
          </cell>
          <cell r="G318">
            <v>47.26</v>
          </cell>
          <cell r="H318">
            <v>-10.97</v>
          </cell>
          <cell r="I318">
            <v>0.61</v>
          </cell>
          <cell r="J318">
            <v>-25</v>
          </cell>
          <cell r="K318">
            <v>-10.79</v>
          </cell>
          <cell r="L318">
            <v>0.04</v>
          </cell>
          <cell r="M318">
            <v>-10.75</v>
          </cell>
          <cell r="R318">
            <v>-11.05</v>
          </cell>
          <cell r="U318">
            <v>44.62</v>
          </cell>
          <cell r="W318">
            <v>0.97849489000000001</v>
          </cell>
          <cell r="X318">
            <v>43.66</v>
          </cell>
          <cell r="Y318">
            <v>1351</v>
          </cell>
          <cell r="Z318" t="str">
            <v>Succ_C6</v>
          </cell>
          <cell r="AA318">
            <v>9</v>
          </cell>
          <cell r="AB318" t="str">
            <v>SuccC6_0.7_1</v>
          </cell>
          <cell r="AC318">
            <v>1</v>
          </cell>
          <cell r="AD318">
            <v>0.72</v>
          </cell>
          <cell r="AF318" t="str">
            <v/>
          </cell>
          <cell r="AG318" t="str">
            <v/>
          </cell>
          <cell r="AH318" t="e">
            <v>#VALUE!</v>
          </cell>
          <cell r="AI318" t="e">
            <v>#VALUE!</v>
          </cell>
        </row>
        <row r="319">
          <cell r="D319" t="str">
            <v>SuccC6_0.3_1</v>
          </cell>
          <cell r="E319">
            <v>303063</v>
          </cell>
          <cell r="F319">
            <v>0.05</v>
          </cell>
          <cell r="G319">
            <v>24.99</v>
          </cell>
          <cell r="H319">
            <v>-11.5</v>
          </cell>
          <cell r="I319">
            <v>0.61</v>
          </cell>
          <cell r="J319">
            <v>-25</v>
          </cell>
          <cell r="K319">
            <v>-11.16</v>
          </cell>
          <cell r="L319">
            <v>7.0000000000000007E-2</v>
          </cell>
          <cell r="M319">
            <v>-11.09</v>
          </cell>
          <cell r="R319">
            <v>-11.39</v>
          </cell>
          <cell r="U319">
            <v>43.75</v>
          </cell>
          <cell r="W319">
            <v>0.97849489000000001</v>
          </cell>
          <cell r="X319">
            <v>42.81</v>
          </cell>
          <cell r="Y319">
            <v>710</v>
          </cell>
          <cell r="Z319" t="str">
            <v>Succ_C6</v>
          </cell>
          <cell r="AA319">
            <v>9</v>
          </cell>
          <cell r="AB319" t="str">
            <v>SuccC6_0.3_1</v>
          </cell>
          <cell r="AC319">
            <v>1</v>
          </cell>
          <cell r="AD319">
            <v>0.26</v>
          </cell>
          <cell r="AF319" t="str">
            <v/>
          </cell>
          <cell r="AG319" t="str">
            <v/>
          </cell>
          <cell r="AH319" t="e">
            <v>#VALUE!</v>
          </cell>
          <cell r="AI319" t="e">
            <v>#VALUE!</v>
          </cell>
        </row>
        <row r="320">
          <cell r="D320" t="str">
            <v>ali-j3</v>
          </cell>
          <cell r="E320">
            <v>303064</v>
          </cell>
          <cell r="F320">
            <v>0.06</v>
          </cell>
          <cell r="G320">
            <v>52.97</v>
          </cell>
          <cell r="H320">
            <v>-29.78</v>
          </cell>
          <cell r="I320">
            <v>0.61</v>
          </cell>
          <cell r="J320">
            <v>-25</v>
          </cell>
          <cell r="K320">
            <v>-29.84</v>
          </cell>
          <cell r="L320">
            <v>0.03</v>
          </cell>
          <cell r="M320">
            <v>-29.81</v>
          </cell>
          <cell r="N320" t="str">
            <v>*</v>
          </cell>
          <cell r="R320">
            <v>-30.11</v>
          </cell>
          <cell r="U320">
            <v>78.09</v>
          </cell>
          <cell r="V320" t="str">
            <v>*</v>
          </cell>
          <cell r="W320">
            <v>0.97849489000000001</v>
          </cell>
          <cell r="X320">
            <v>76.41</v>
          </cell>
          <cell r="Y320">
            <v>1510</v>
          </cell>
          <cell r="AA320">
            <v>9</v>
          </cell>
          <cell r="AB320" t="str">
            <v/>
          </cell>
          <cell r="AF320" t="str">
            <v/>
          </cell>
          <cell r="AG320" t="str">
            <v/>
          </cell>
          <cell r="AH320" t="e">
            <v>#VALUE!</v>
          </cell>
          <cell r="AI320" t="e">
            <v>#VALUE!</v>
          </cell>
        </row>
        <row r="321">
          <cell r="AA321">
            <v>9</v>
          </cell>
          <cell r="AB321" t="str">
            <v/>
          </cell>
          <cell r="AF321" t="str">
            <v/>
          </cell>
          <cell r="AG321" t="str">
            <v/>
          </cell>
          <cell r="AH321" t="e">
            <v>#VALUE!</v>
          </cell>
          <cell r="AI321" t="e">
            <v>#VALUE!</v>
          </cell>
        </row>
        <row r="322">
          <cell r="D322" t="str">
            <v>ali-j3</v>
          </cell>
          <cell r="E322">
            <v>303065</v>
          </cell>
          <cell r="F322">
            <v>0.08</v>
          </cell>
          <cell r="G322">
            <v>70.7</v>
          </cell>
          <cell r="H322">
            <v>-29.74</v>
          </cell>
          <cell r="I322">
            <v>0.61</v>
          </cell>
          <cell r="J322">
            <v>-25</v>
          </cell>
          <cell r="K322">
            <v>-29.79</v>
          </cell>
          <cell r="L322">
            <v>0</v>
          </cell>
          <cell r="M322">
            <v>-29.78</v>
          </cell>
          <cell r="R322">
            <v>-30.08</v>
          </cell>
          <cell r="U322">
            <v>78.17</v>
          </cell>
          <cell r="V322" t="str">
            <v>*</v>
          </cell>
          <cell r="W322">
            <v>0.97849489000000001</v>
          </cell>
          <cell r="X322">
            <v>76.48</v>
          </cell>
          <cell r="Y322">
            <v>2003</v>
          </cell>
          <cell r="AA322">
            <v>9</v>
          </cell>
          <cell r="AB322" t="str">
            <v/>
          </cell>
          <cell r="AF322" t="str">
            <v/>
          </cell>
          <cell r="AG322" t="str">
            <v/>
          </cell>
          <cell r="AH322" t="e">
            <v>#VALUE!</v>
          </cell>
          <cell r="AI322" t="e">
            <v>#VALUE!</v>
          </cell>
        </row>
        <row r="323">
          <cell r="D323" t="str">
            <v>SuccC6_0.5_1</v>
          </cell>
          <cell r="E323">
            <v>303066</v>
          </cell>
          <cell r="F323">
            <v>0.1</v>
          </cell>
          <cell r="G323">
            <v>51.17</v>
          </cell>
          <cell r="H323">
            <v>-11.06</v>
          </cell>
          <cell r="I323">
            <v>0.61</v>
          </cell>
          <cell r="J323">
            <v>-25</v>
          </cell>
          <cell r="K323">
            <v>-10.9</v>
          </cell>
          <cell r="L323">
            <v>0.03</v>
          </cell>
          <cell r="M323">
            <v>-10.86</v>
          </cell>
          <cell r="N323" t="str">
            <v>*</v>
          </cell>
          <cell r="R323">
            <v>-11.16</v>
          </cell>
          <cell r="U323">
            <v>41.34</v>
          </cell>
          <cell r="W323">
            <v>0.97849489000000001</v>
          </cell>
          <cell r="X323">
            <v>40.450000000000003</v>
          </cell>
          <cell r="Y323">
            <v>1452</v>
          </cell>
          <cell r="Z323" t="str">
            <v>Succ_C6</v>
          </cell>
          <cell r="AA323">
            <v>9</v>
          </cell>
          <cell r="AB323" t="str">
            <v>SuccC6_0.5_1</v>
          </cell>
          <cell r="AC323">
            <v>1</v>
          </cell>
          <cell r="AD323">
            <v>0.51</v>
          </cell>
          <cell r="AF323" t="str">
            <v/>
          </cell>
          <cell r="AG323" t="str">
            <v/>
          </cell>
          <cell r="AH323" t="e">
            <v>#VALUE!</v>
          </cell>
          <cell r="AI323" t="e">
            <v>#VALUE!</v>
          </cell>
        </row>
        <row r="324">
          <cell r="D324" t="str">
            <v>st3_2019_20</v>
          </cell>
          <cell r="E324">
            <v>303067</v>
          </cell>
          <cell r="F324">
            <v>0.09</v>
          </cell>
          <cell r="G324">
            <v>53.45</v>
          </cell>
          <cell r="H324">
            <v>-27.69</v>
          </cell>
          <cell r="I324">
            <v>0.61</v>
          </cell>
          <cell r="J324">
            <v>-25</v>
          </cell>
          <cell r="K324">
            <v>-27.72</v>
          </cell>
          <cell r="L324">
            <v>0.03</v>
          </cell>
          <cell r="M324">
            <v>-27.69</v>
          </cell>
          <cell r="R324">
            <v>-27.99</v>
          </cell>
          <cell r="U324">
            <v>51.04</v>
          </cell>
          <cell r="W324">
            <v>0.97849489000000001</v>
          </cell>
          <cell r="X324">
            <v>49.94</v>
          </cell>
          <cell r="Y324">
            <v>1519</v>
          </cell>
          <cell r="Z324" t="str">
            <v>Std3</v>
          </cell>
          <cell r="AA324">
            <v>9</v>
          </cell>
          <cell r="AB324" t="str">
            <v>st3_2019_20</v>
          </cell>
          <cell r="AC324">
            <v>20</v>
          </cell>
          <cell r="AF324" t="str">
            <v/>
          </cell>
          <cell r="AG324" t="str">
            <v/>
          </cell>
          <cell r="AH324" t="e">
            <v>#VALUE!</v>
          </cell>
          <cell r="AI324" t="e">
            <v>#VALUE!</v>
          </cell>
        </row>
        <row r="325">
          <cell r="D325" t="str">
            <v>caf-j3</v>
          </cell>
          <cell r="E325">
            <v>303068</v>
          </cell>
          <cell r="F325">
            <v>0.12</v>
          </cell>
          <cell r="G325">
            <v>74.66</v>
          </cell>
          <cell r="H325">
            <v>-40.06</v>
          </cell>
          <cell r="I325">
            <v>0.61</v>
          </cell>
          <cell r="J325">
            <v>-25</v>
          </cell>
          <cell r="K325">
            <v>-40.19</v>
          </cell>
          <cell r="L325">
            <v>0</v>
          </cell>
          <cell r="M325">
            <v>-40.19</v>
          </cell>
          <cell r="R325">
            <v>-40.49</v>
          </cell>
          <cell r="U325">
            <v>54.08</v>
          </cell>
          <cell r="V325" t="str">
            <v>*</v>
          </cell>
          <cell r="W325">
            <v>0.97849489000000001</v>
          </cell>
          <cell r="X325">
            <v>52.92</v>
          </cell>
          <cell r="Y325">
            <v>2124</v>
          </cell>
          <cell r="AA325">
            <v>9</v>
          </cell>
          <cell r="AF325" t="str">
            <v/>
          </cell>
          <cell r="AG325" t="str">
            <v/>
          </cell>
          <cell r="AH325" t="e">
            <v>#VALUE!</v>
          </cell>
          <cell r="AI325" t="e">
            <v>#VALUE!</v>
          </cell>
        </row>
        <row r="326">
          <cell r="D326" t="str">
            <v>ali-j3</v>
          </cell>
          <cell r="E326">
            <v>303069</v>
          </cell>
          <cell r="F326">
            <v>0.09</v>
          </cell>
          <cell r="G326">
            <v>67.45</v>
          </cell>
          <cell r="H326">
            <v>-29.75</v>
          </cell>
          <cell r="I326">
            <v>0.61</v>
          </cell>
          <cell r="J326">
            <v>-25</v>
          </cell>
          <cell r="K326">
            <v>-29.79</v>
          </cell>
          <cell r="L326">
            <v>0.01</v>
          </cell>
          <cell r="M326">
            <v>-29.79</v>
          </cell>
          <cell r="R326">
            <v>-30.08</v>
          </cell>
          <cell r="S326">
            <v>-40.46</v>
          </cell>
          <cell r="U326">
            <v>64.41</v>
          </cell>
          <cell r="W326">
            <v>0.97849489000000001</v>
          </cell>
          <cell r="X326">
            <v>63.02</v>
          </cell>
          <cell r="Y326">
            <v>1921</v>
          </cell>
          <cell r="AA326">
            <v>9</v>
          </cell>
          <cell r="AF326" t="str">
            <v/>
          </cell>
          <cell r="AG326" t="str">
            <v/>
          </cell>
          <cell r="AH326" t="e">
            <v>#VALUE!</v>
          </cell>
          <cell r="AI326" t="e">
            <v>#VALUE!</v>
          </cell>
        </row>
        <row r="327">
          <cell r="D327" t="str">
            <v>bl</v>
          </cell>
          <cell r="E327">
            <v>303070</v>
          </cell>
          <cell r="F327">
            <v>0</v>
          </cell>
          <cell r="G327">
            <v>0.69</v>
          </cell>
          <cell r="H327">
            <v>-24.42</v>
          </cell>
          <cell r="I327">
            <v>0.61</v>
          </cell>
          <cell r="J327">
            <v>-25</v>
          </cell>
          <cell r="U327">
            <v>0</v>
          </cell>
          <cell r="W327">
            <v>0.97849489000000001</v>
          </cell>
          <cell r="X327">
            <v>0</v>
          </cell>
          <cell r="Y327">
            <v>21</v>
          </cell>
          <cell r="AA327">
            <v>9</v>
          </cell>
          <cell r="AF327" t="str">
            <v/>
          </cell>
          <cell r="AG327" t="str">
            <v/>
          </cell>
          <cell r="AH327" t="e">
            <v>#VALUE!</v>
          </cell>
          <cell r="AI327" t="e">
            <v>#VALUE!</v>
          </cell>
        </row>
        <row r="328">
          <cell r="D328" t="str">
            <v>bl</v>
          </cell>
          <cell r="E328">
            <v>303071</v>
          </cell>
          <cell r="F328">
            <v>0</v>
          </cell>
          <cell r="G328">
            <v>0.42</v>
          </cell>
          <cell r="H328">
            <v>-27.35</v>
          </cell>
          <cell r="I328">
            <v>0.61</v>
          </cell>
          <cell r="J328">
            <v>-25</v>
          </cell>
          <cell r="U328">
            <v>0</v>
          </cell>
          <cell r="W328">
            <v>0.97849489000000001</v>
          </cell>
          <cell r="X328">
            <v>0</v>
          </cell>
          <cell r="Y328">
            <v>13</v>
          </cell>
          <cell r="AA328">
            <v>9</v>
          </cell>
          <cell r="AF328" t="str">
            <v/>
          </cell>
          <cell r="AG328" t="str">
            <v/>
          </cell>
          <cell r="AH328" t="e">
            <v>#VALUE!</v>
          </cell>
          <cell r="AI328" t="e">
            <v>#VALUE!</v>
          </cell>
        </row>
        <row r="329">
          <cell r="D329" t="str">
            <v>ali-j3</v>
          </cell>
          <cell r="E329">
            <v>303072</v>
          </cell>
          <cell r="F329">
            <v>0.08</v>
          </cell>
          <cell r="G329">
            <v>77.05</v>
          </cell>
          <cell r="H329">
            <v>-29.88</v>
          </cell>
          <cell r="I329">
            <v>0.61</v>
          </cell>
          <cell r="J329">
            <v>-25</v>
          </cell>
          <cell r="K329">
            <v>-29.91</v>
          </cell>
          <cell r="L329">
            <v>-0.01</v>
          </cell>
          <cell r="M329">
            <v>-29.92</v>
          </cell>
          <cell r="R329">
            <v>-30.22</v>
          </cell>
          <cell r="U329">
            <v>78.959999999999994</v>
          </cell>
          <cell r="V329" t="str">
            <v>*</v>
          </cell>
          <cell r="W329">
            <v>0.97849489000000001</v>
          </cell>
          <cell r="X329">
            <v>77.260000000000005</v>
          </cell>
          <cell r="Y329">
            <v>2194</v>
          </cell>
          <cell r="AA329">
            <v>9</v>
          </cell>
          <cell r="AF329" t="str">
            <v/>
          </cell>
          <cell r="AG329" t="str">
            <v/>
          </cell>
          <cell r="AH329" t="e">
            <v>#VALUE!</v>
          </cell>
          <cell r="AI329" t="e">
            <v>#VALUE!</v>
          </cell>
        </row>
        <row r="330">
          <cell r="D330" t="str">
            <v>ali-j3</v>
          </cell>
          <cell r="E330">
            <v>303073</v>
          </cell>
          <cell r="F330">
            <v>0.08</v>
          </cell>
          <cell r="G330">
            <v>60.48</v>
          </cell>
          <cell r="H330">
            <v>-29.74</v>
          </cell>
          <cell r="I330">
            <v>0.61</v>
          </cell>
          <cell r="J330">
            <v>-25</v>
          </cell>
          <cell r="K330">
            <v>-29.79</v>
          </cell>
          <cell r="L330">
            <v>0.02</v>
          </cell>
          <cell r="M330">
            <v>-29.77</v>
          </cell>
          <cell r="N330" t="str">
            <v>*</v>
          </cell>
          <cell r="O330">
            <v>-29.76</v>
          </cell>
          <cell r="P330">
            <v>-30.06</v>
          </cell>
          <cell r="Q330">
            <v>-0.3</v>
          </cell>
          <cell r="R330">
            <v>-30.07</v>
          </cell>
          <cell r="S330">
            <v>-30.06</v>
          </cell>
          <cell r="T330">
            <v>0.08</v>
          </cell>
          <cell r="U330">
            <v>67.77</v>
          </cell>
          <cell r="V330">
            <v>72.650000000000006</v>
          </cell>
          <cell r="W330">
            <v>0.97849489000000001</v>
          </cell>
          <cell r="X330">
            <v>66.31</v>
          </cell>
          <cell r="Y330">
            <v>1719</v>
          </cell>
          <cell r="AA330">
            <v>9</v>
          </cell>
          <cell r="AF330" t="str">
            <v/>
          </cell>
          <cell r="AG330" t="str">
            <v/>
          </cell>
          <cell r="AH330" t="e">
            <v>#VALUE!</v>
          </cell>
          <cell r="AI330" t="e">
            <v>#VALUE!</v>
          </cell>
        </row>
        <row r="331">
          <cell r="AF331" t="str">
            <v/>
          </cell>
          <cell r="AG331" t="str">
            <v/>
          </cell>
          <cell r="AH331" t="e">
            <v>#VALUE!</v>
          </cell>
          <cell r="AI331" t="e">
            <v>#VALUE!</v>
          </cell>
        </row>
        <row r="332">
          <cell r="D332" t="str">
            <v>ali-j3</v>
          </cell>
          <cell r="E332">
            <v>303033</v>
          </cell>
          <cell r="F332">
            <v>7.6999999999999999E-2</v>
          </cell>
          <cell r="G332">
            <v>67.34</v>
          </cell>
          <cell r="H332">
            <v>-29.675000000000001</v>
          </cell>
          <cell r="I332">
            <v>0.60899999999999999</v>
          </cell>
          <cell r="J332">
            <v>-25</v>
          </cell>
          <cell r="K332">
            <v>-29.717664953320046</v>
          </cell>
          <cell r="L332">
            <v>0</v>
          </cell>
          <cell r="M332">
            <v>-29.717664953320046</v>
          </cell>
          <cell r="N332" t="str">
            <v>*</v>
          </cell>
          <cell r="R332">
            <v>-30.015427529509626</v>
          </cell>
          <cell r="U332">
            <v>73.486475799999994</v>
          </cell>
          <cell r="V332">
            <v>72.107203299999995</v>
          </cell>
          <cell r="W332">
            <v>0.98592408554245337</v>
          </cell>
          <cell r="X332">
            <v>72.452086452852626</v>
          </cell>
          <cell r="Y332">
            <v>2069</v>
          </cell>
          <cell r="AF332" t="str">
            <v/>
          </cell>
          <cell r="AG332" t="str">
            <v/>
          </cell>
          <cell r="AH332" t="e">
            <v>#VALUE!</v>
          </cell>
          <cell r="AI332" t="e">
            <v>#VALUE!</v>
          </cell>
        </row>
        <row r="333">
          <cell r="D333" t="str">
            <v>bl (blank)</v>
          </cell>
          <cell r="E333">
            <v>303034</v>
          </cell>
          <cell r="F333">
            <v>0</v>
          </cell>
          <cell r="G333">
            <v>2.7349999999999999</v>
          </cell>
          <cell r="H333">
            <v>-31.934000000000001</v>
          </cell>
          <cell r="I333">
            <v>0.60899999999999999</v>
          </cell>
          <cell r="J333">
            <v>-25</v>
          </cell>
          <cell r="U333">
            <v>0</v>
          </cell>
          <cell r="W333">
            <v>0.98592408554245337</v>
          </cell>
          <cell r="Y333">
            <v>75</v>
          </cell>
          <cell r="AF333" t="str">
            <v/>
          </cell>
          <cell r="AG333" t="str">
            <v/>
          </cell>
          <cell r="AH333" t="e">
            <v>#VALUE!</v>
          </cell>
          <cell r="AI333" t="e">
            <v>#VALUE!</v>
          </cell>
        </row>
        <row r="334">
          <cell r="D334" t="str">
            <v>ali-j3</v>
          </cell>
          <cell r="E334">
            <v>303035</v>
          </cell>
          <cell r="F334">
            <v>7.8E-2</v>
          </cell>
          <cell r="G334">
            <v>65.653999999999996</v>
          </cell>
          <cell r="H334">
            <v>-29.637</v>
          </cell>
          <cell r="I334">
            <v>0.60899999999999999</v>
          </cell>
          <cell r="J334">
            <v>-25</v>
          </cell>
          <cell r="K334">
            <v>-29.680415066492426</v>
          </cell>
          <cell r="L334">
            <v>2.6154999999999998E-3</v>
          </cell>
          <cell r="M334">
            <v>-29.677799566492425</v>
          </cell>
          <cell r="N334" t="str">
            <v>*</v>
          </cell>
          <cell r="R334">
            <v>-29.975562142682005</v>
          </cell>
          <cell r="U334">
            <v>70.727930799999996</v>
          </cell>
          <cell r="W334">
            <v>0.98592408554245337</v>
          </cell>
          <cell r="X334">
            <v>69.732370496299922</v>
          </cell>
          <cell r="Y334">
            <v>2019</v>
          </cell>
          <cell r="AF334" t="str">
            <v/>
          </cell>
          <cell r="AG334" t="str">
            <v/>
          </cell>
          <cell r="AH334" t="e">
            <v>#VALUE!</v>
          </cell>
          <cell r="AI334" t="e">
            <v>#VALUE!</v>
          </cell>
        </row>
        <row r="335">
          <cell r="D335" t="str">
            <v>ali-j3 [Ref] (71,09%C)</v>
          </cell>
          <cell r="E335">
            <v>303036</v>
          </cell>
          <cell r="F335">
            <v>5.8999999999999997E-2</v>
          </cell>
          <cell r="G335">
            <v>49.915999999999997</v>
          </cell>
          <cell r="H335">
            <v>-29.6</v>
          </cell>
          <cell r="I335">
            <v>0.60899999999999999</v>
          </cell>
          <cell r="J335">
            <v>-25</v>
          </cell>
          <cell r="K335">
            <v>-29.656815462307588</v>
          </cell>
          <cell r="L335">
            <v>2.788123E-2</v>
          </cell>
          <cell r="M335">
            <v>-29.628934232307589</v>
          </cell>
          <cell r="N335" t="str">
            <v>*</v>
          </cell>
          <cell r="R335">
            <v>-29.926696808497169</v>
          </cell>
          <cell r="U335">
            <v>71.092228474576274</v>
          </cell>
          <cell r="V335" t="str">
            <v>ref.</v>
          </cell>
          <cell r="W335">
            <v>0.98592408554245337</v>
          </cell>
          <cell r="Y335">
            <v>1536</v>
          </cell>
          <cell r="AF335" t="str">
            <v/>
          </cell>
          <cell r="AG335" t="str">
            <v/>
          </cell>
          <cell r="AH335" t="e">
            <v>#VALUE!</v>
          </cell>
          <cell r="AI335" t="e">
            <v>#VALUE!</v>
          </cell>
        </row>
        <row r="336">
          <cell r="D336" t="str">
            <v>H.Larix.R.1.0.5_1_E</v>
          </cell>
          <cell r="E336">
            <v>303037</v>
          </cell>
          <cell r="F336">
            <v>0.113</v>
          </cell>
          <cell r="G336">
            <v>56.098999999999997</v>
          </cell>
          <cell r="H336">
            <v>-25.808</v>
          </cell>
          <cell r="I336">
            <v>0.60899999999999999</v>
          </cell>
          <cell r="J336">
            <v>-25</v>
          </cell>
          <cell r="K336">
            <v>-25.81686775995675</v>
          </cell>
          <cell r="L336">
            <v>1.8203879999999999E-2</v>
          </cell>
          <cell r="M336">
            <v>-25.798663879956749</v>
          </cell>
          <cell r="R336">
            <v>-26.096426456146329</v>
          </cell>
          <cell r="U336">
            <v>41.716805044247778</v>
          </cell>
          <cell r="W336">
            <v>0.97849488975562648</v>
          </cell>
          <cell r="X336">
            <v>40.819680552728194</v>
          </cell>
          <cell r="Y336">
            <v>1721</v>
          </cell>
          <cell r="AF336">
            <v>1.0845683011190232</v>
          </cell>
          <cell r="AG336">
            <v>49.15</v>
          </cell>
          <cell r="AH336">
            <v>0.53306531999999995</v>
          </cell>
          <cell r="AI336">
            <v>-26.066130601753887</v>
          </cell>
        </row>
        <row r="337">
          <cell r="D337" t="str">
            <v>H.Larix.R.2.0.5_1_E</v>
          </cell>
          <cell r="E337">
            <v>303038</v>
          </cell>
          <cell r="F337">
            <v>8.8999999999999996E-2</v>
          </cell>
          <cell r="G337">
            <v>45.293999999999997</v>
          </cell>
          <cell r="H337">
            <v>-26.818999999999999</v>
          </cell>
          <cell r="I337">
            <v>0.60899999999999999</v>
          </cell>
          <cell r="J337">
            <v>-25</v>
          </cell>
          <cell r="K337">
            <v>-26.843790668009401</v>
          </cell>
          <cell r="L337">
            <v>3.546618E-2</v>
          </cell>
          <cell r="M337">
            <v>-26.808324488009401</v>
          </cell>
          <cell r="R337">
            <v>-27.106087064198981</v>
          </cell>
          <cell r="U337">
            <v>42.7646608988764</v>
          </cell>
          <cell r="W337">
            <v>0.97849488975562648</v>
          </cell>
          <cell r="X337">
            <v>41.845002151682813</v>
          </cell>
          <cell r="Y337">
            <v>1391</v>
          </cell>
          <cell r="AF337">
            <v>1.1350706238643247</v>
          </cell>
          <cell r="AG337">
            <v>49.53</v>
          </cell>
          <cell r="AH337">
            <v>0.56220048</v>
          </cell>
          <cell r="AI337">
            <v>-27.091739779055839</v>
          </cell>
        </row>
        <row r="338">
          <cell r="D338" t="str">
            <v>H.Larix.R.3.0.5_1_E</v>
          </cell>
          <cell r="E338">
            <v>303039</v>
          </cell>
          <cell r="F338">
            <v>0.09</v>
          </cell>
          <cell r="G338">
            <v>44.738999999999997</v>
          </cell>
          <cell r="H338">
            <v>-26.843</v>
          </cell>
          <cell r="I338">
            <v>0.60899999999999999</v>
          </cell>
          <cell r="J338">
            <v>-25</v>
          </cell>
          <cell r="K338">
            <v>-26.868433650577845</v>
          </cell>
          <cell r="L338">
            <v>3.6407759999999997E-2</v>
          </cell>
          <cell r="M338">
            <v>-26.832025890577846</v>
          </cell>
          <cell r="R338">
            <v>-27.129788466767426</v>
          </cell>
          <cell r="U338">
            <v>41.771312999999992</v>
          </cell>
          <cell r="W338">
            <v>0.97849488975562648</v>
          </cell>
          <cell r="X338">
            <v>40.873016308882761</v>
          </cell>
          <cell r="Y338">
            <v>1373</v>
          </cell>
          <cell r="AF338">
            <v>0.65698375996642899</v>
          </cell>
          <cell r="AG338">
            <v>47.66</v>
          </cell>
          <cell r="AH338">
            <v>0.31311846000000004</v>
          </cell>
          <cell r="AI338">
            <v>-27.104345393226662</v>
          </cell>
        </row>
        <row r="339">
          <cell r="D339" t="str">
            <v>H.Larix.R.4.0.5_1_E</v>
          </cell>
          <cell r="E339">
            <v>303040</v>
          </cell>
          <cell r="F339">
            <v>9.8000000000000004E-2</v>
          </cell>
          <cell r="G339">
            <v>46.978000000000002</v>
          </cell>
          <cell r="H339">
            <v>-26.954999999999998</v>
          </cell>
          <cell r="I339">
            <v>0.60899999999999999</v>
          </cell>
          <cell r="J339">
            <v>-25</v>
          </cell>
          <cell r="K339">
            <v>-26.980676529577952</v>
          </cell>
          <cell r="L339">
            <v>3.290299E-2</v>
          </cell>
          <cell r="M339">
            <v>-26.947773539577952</v>
          </cell>
          <cell r="R339">
            <v>-27.245536115767532</v>
          </cell>
          <cell r="U339">
            <v>40.2812381632653</v>
          </cell>
          <cell r="W339">
            <v>0.97849488975562648</v>
          </cell>
          <cell r="X339">
            <v>39.414985695784416</v>
          </cell>
          <cell r="Y339">
            <v>1440</v>
          </cell>
          <cell r="AF339">
            <v>1.1872018228650683</v>
          </cell>
          <cell r="AG339">
            <v>50.47</v>
          </cell>
          <cell r="AH339">
            <v>0.59918075999999987</v>
          </cell>
          <cell r="AI339">
            <v>-27.233944919214412</v>
          </cell>
        </row>
        <row r="340">
          <cell r="D340" t="str">
            <v>H.Larix.R.5.0.5_1_E</v>
          </cell>
          <cell r="E340">
            <v>303041</v>
          </cell>
          <cell r="F340">
            <v>8.2000000000000003E-2</v>
          </cell>
          <cell r="G340">
            <v>39.024000000000001</v>
          </cell>
          <cell r="H340">
            <v>-26.603000000000002</v>
          </cell>
          <cell r="I340">
            <v>0.60899999999999999</v>
          </cell>
          <cell r="J340">
            <v>-25</v>
          </cell>
          <cell r="K340">
            <v>-26.628412651308086</v>
          </cell>
          <cell r="L340">
            <v>4.556201E-2</v>
          </cell>
          <cell r="M340">
            <v>-26.582850641308085</v>
          </cell>
          <cell r="R340">
            <v>-26.880613217497665</v>
          </cell>
          <cell r="U340">
            <v>39.990081951219508</v>
          </cell>
          <cell r="W340">
            <v>0.97849488975562648</v>
          </cell>
          <cell r="X340">
            <v>39.130090830177004</v>
          </cell>
          <cell r="Y340">
            <v>1198</v>
          </cell>
          <cell r="AF340">
            <v>0.7989271073377805</v>
          </cell>
          <cell r="AG340">
            <v>49.47</v>
          </cell>
          <cell r="AH340">
            <v>0.39522924000000004</v>
          </cell>
          <cell r="AI340">
            <v>-26.855493388260101</v>
          </cell>
        </row>
        <row r="341">
          <cell r="D341" t="str">
            <v>M.Larix.R.6.0.5_1_E</v>
          </cell>
          <cell r="E341">
            <v>303042</v>
          </cell>
          <cell r="F341">
            <v>0.105</v>
          </cell>
          <cell r="G341">
            <v>50.341999999999999</v>
          </cell>
          <cell r="H341">
            <v>-26.664000000000001</v>
          </cell>
          <cell r="I341">
            <v>0.60899999999999999</v>
          </cell>
          <cell r="J341">
            <v>-25</v>
          </cell>
          <cell r="K341">
            <v>-26.684376329600067</v>
          </cell>
          <cell r="L341">
            <v>2.7253509999999998E-2</v>
          </cell>
          <cell r="M341">
            <v>-26.657122819600065</v>
          </cell>
          <cell r="R341">
            <v>-26.954885395789645</v>
          </cell>
          <cell r="U341">
            <v>40.28798342857143</v>
          </cell>
          <cell r="W341">
            <v>0.97849488975562648</v>
          </cell>
          <cell r="X341">
            <v>39.421585903416506</v>
          </cell>
          <cell r="Y341">
            <v>1548</v>
          </cell>
          <cell r="AF341">
            <v>0.51977499502289481</v>
          </cell>
          <cell r="AG341">
            <v>50.23</v>
          </cell>
          <cell r="AH341">
            <v>0.26108298000000008</v>
          </cell>
          <cell r="AI341">
            <v>-26.918769036450442</v>
          </cell>
        </row>
        <row r="342">
          <cell r="D342" t="str">
            <v>M.Larix.R.7.0.5_1_E</v>
          </cell>
          <cell r="E342">
            <v>303043</v>
          </cell>
          <cell r="F342">
            <v>7.9000000000000001E-2</v>
          </cell>
          <cell r="G342">
            <v>40.496000000000002</v>
          </cell>
          <cell r="H342">
            <v>-26.54</v>
          </cell>
          <cell r="I342">
            <v>0.60899999999999999</v>
          </cell>
          <cell r="J342">
            <v>-25</v>
          </cell>
          <cell r="K342">
            <v>-26.563512924010332</v>
          </cell>
          <cell r="L342">
            <v>4.310344E-2</v>
          </cell>
          <cell r="M342">
            <v>-26.520409484010333</v>
          </cell>
          <cell r="R342">
            <v>-26.818172060199913</v>
          </cell>
          <cell r="U342">
            <v>43.074416202531644</v>
          </cell>
          <cell r="W342">
            <v>0.97849488975562648</v>
          </cell>
          <cell r="X342">
            <v>42.148096133384172</v>
          </cell>
          <cell r="Y342">
            <v>1245</v>
          </cell>
          <cell r="AF342">
            <v>0.85151918383676728</v>
          </cell>
          <cell r="AG342">
            <v>49.99</v>
          </cell>
          <cell r="AH342">
            <v>0.42567443999999993</v>
          </cell>
          <cell r="AI342">
            <v>-26.79370478238069</v>
          </cell>
        </row>
        <row r="343">
          <cell r="D343" t="str">
            <v>ali-j3</v>
          </cell>
          <cell r="E343">
            <v>303044</v>
          </cell>
          <cell r="F343">
            <v>6.2E-2</v>
          </cell>
          <cell r="G343">
            <v>50.593000000000004</v>
          </cell>
          <cell r="H343">
            <v>-29.706</v>
          </cell>
          <cell r="I343">
            <v>0.60899999999999999</v>
          </cell>
          <cell r="J343">
            <v>-25</v>
          </cell>
          <cell r="K343">
            <v>-29.763337427976957</v>
          </cell>
          <cell r="L343">
            <v>2.6939649999999999E-2</v>
          </cell>
          <cell r="M343">
            <v>-29.736397777976958</v>
          </cell>
          <cell r="N343" t="str">
            <v>*</v>
          </cell>
          <cell r="R343">
            <v>-30.034160354166538</v>
          </cell>
          <cell r="U343">
            <v>68.569835322580644</v>
          </cell>
          <cell r="V343" t="str">
            <v>*</v>
          </cell>
          <cell r="W343">
            <v>0.97849488975562648</v>
          </cell>
          <cell r="X343">
            <v>67.095233454530003</v>
          </cell>
          <cell r="Y343">
            <v>1554</v>
          </cell>
          <cell r="AF343" t="str">
            <v/>
          </cell>
          <cell r="AG343" t="str">
            <v/>
          </cell>
          <cell r="AH343" t="e">
            <v>#VALUE!</v>
          </cell>
          <cell r="AI343" t="e">
            <v>#VALUE!</v>
          </cell>
        </row>
        <row r="344">
          <cell r="D344" t="str">
            <v>bl</v>
          </cell>
          <cell r="E344">
            <v>303045</v>
          </cell>
          <cell r="F344">
            <v>0</v>
          </cell>
          <cell r="G344">
            <v>0.54200000000000004</v>
          </cell>
          <cell r="H344">
            <v>-28.757000000000001</v>
          </cell>
          <cell r="I344">
            <v>0.60899999999999999</v>
          </cell>
          <cell r="J344">
            <v>-25</v>
          </cell>
          <cell r="U344">
            <v>0</v>
          </cell>
          <cell r="Y344">
            <v>18</v>
          </cell>
          <cell r="AF344" t="str">
            <v/>
          </cell>
          <cell r="AG344" t="str">
            <v/>
          </cell>
          <cell r="AH344" t="e">
            <v>#VALUE!</v>
          </cell>
          <cell r="AI344" t="e">
            <v>#VALUE!</v>
          </cell>
        </row>
        <row r="345">
          <cell r="D345" t="str">
            <v>bl</v>
          </cell>
          <cell r="E345">
            <v>303046</v>
          </cell>
          <cell r="F345">
            <v>0</v>
          </cell>
          <cell r="G345">
            <v>0.79300000000000004</v>
          </cell>
          <cell r="H345">
            <v>-28.181000000000001</v>
          </cell>
          <cell r="I345">
            <v>0.60899999999999999</v>
          </cell>
          <cell r="J345">
            <v>-25</v>
          </cell>
          <cell r="U345">
            <v>0</v>
          </cell>
          <cell r="Y345">
            <v>26</v>
          </cell>
          <cell r="AF345" t="str">
            <v/>
          </cell>
          <cell r="AG345" t="str">
            <v/>
          </cell>
          <cell r="AH345" t="e">
            <v>#VALUE!</v>
          </cell>
          <cell r="AI345" t="e">
            <v>#VALUE!</v>
          </cell>
        </row>
        <row r="346">
          <cell r="D346" t="str">
            <v>ali-j3</v>
          </cell>
          <cell r="E346">
            <v>303047</v>
          </cell>
          <cell r="F346">
            <v>6.2E-2</v>
          </cell>
          <cell r="G346">
            <v>54.466000000000001</v>
          </cell>
          <cell r="H346">
            <v>-29.734000000000002</v>
          </cell>
          <cell r="I346">
            <v>0.60899999999999999</v>
          </cell>
          <cell r="J346">
            <v>-25</v>
          </cell>
          <cell r="K346">
            <v>-29.787530757376018</v>
          </cell>
          <cell r="L346">
            <v>2.1237860000000001E-2</v>
          </cell>
          <cell r="M346">
            <v>-29.766292897376019</v>
          </cell>
          <cell r="N346" t="str">
            <v>*</v>
          </cell>
          <cell r="R346">
            <v>-30.064055473565599</v>
          </cell>
          <cell r="U346">
            <v>73.818999677419356</v>
          </cell>
          <cell r="V346" t="str">
            <v>*</v>
          </cell>
          <cell r="W346">
            <v>0.97849488975562648</v>
          </cell>
          <cell r="X346">
            <v>72.231513951227086</v>
          </cell>
          <cell r="Y346">
            <v>1663</v>
          </cell>
          <cell r="AF346" t="str">
            <v/>
          </cell>
          <cell r="AG346" t="str">
            <v/>
          </cell>
          <cell r="AH346" t="e">
            <v>#VALUE!</v>
          </cell>
          <cell r="AI346" t="e">
            <v>#VALUE!</v>
          </cell>
        </row>
        <row r="347">
          <cell r="D347" t="str">
            <v>ali-j3</v>
          </cell>
          <cell r="E347">
            <v>303048</v>
          </cell>
          <cell r="F347">
            <v>6.4000000000000001E-2</v>
          </cell>
          <cell r="G347">
            <v>54.433</v>
          </cell>
          <cell r="H347">
            <v>-29.756</v>
          </cell>
          <cell r="I347">
            <v>0.60899999999999999</v>
          </cell>
          <cell r="J347">
            <v>-25</v>
          </cell>
          <cell r="K347">
            <v>-29.809812500000003</v>
          </cell>
          <cell r="L347">
            <v>2.1290170000000001E-2</v>
          </cell>
          <cell r="M347">
            <v>-29.788522330000003</v>
          </cell>
          <cell r="N347" t="str">
            <v>*</v>
          </cell>
          <cell r="R347">
            <v>-30.086284906189583</v>
          </cell>
          <cell r="U347">
            <v>71.468827968749991</v>
          </cell>
          <cell r="V347" t="str">
            <v>*</v>
          </cell>
          <cell r="W347">
            <v>0.97849488975562648</v>
          </cell>
          <cell r="X347">
            <v>69.931882944245856</v>
          </cell>
          <cell r="Y347">
            <v>1662</v>
          </cell>
          <cell r="AF347" t="str">
            <v/>
          </cell>
          <cell r="AG347" t="str">
            <v/>
          </cell>
          <cell r="AH347" t="e">
            <v>#VALUE!</v>
          </cell>
          <cell r="AI347" t="e">
            <v>#VALUE!</v>
          </cell>
        </row>
        <row r="348">
          <cell r="D348" t="str">
            <v>M.Larix.R.8.0.5_1_E</v>
          </cell>
          <cell r="E348">
            <v>303049</v>
          </cell>
          <cell r="F348">
            <v>9.9000000000000005E-2</v>
          </cell>
          <cell r="G348">
            <v>50.228000000000002</v>
          </cell>
          <cell r="H348">
            <v>-26.456</v>
          </cell>
          <cell r="I348">
            <v>0.60899999999999999</v>
          </cell>
          <cell r="J348">
            <v>-25</v>
          </cell>
          <cell r="K348">
            <v>-26.47387025131502</v>
          </cell>
          <cell r="L348">
            <v>2.8404329999999998E-2</v>
          </cell>
          <cell r="M348">
            <v>-26.445465921315019</v>
          </cell>
          <cell r="R348">
            <v>-26.7432284975046</v>
          </cell>
          <cell r="U348">
            <v>42.632917575757574</v>
          </cell>
          <cell r="W348">
            <v>0.97849488975562648</v>
          </cell>
          <cell r="X348">
            <v>41.716091983251616</v>
          </cell>
          <cell r="Y348">
            <v>1526</v>
          </cell>
          <cell r="AF348">
            <v>1.2685718394248053</v>
          </cell>
          <cell r="AG348">
            <v>50.07</v>
          </cell>
          <cell r="AH348">
            <v>0.63517392000000006</v>
          </cell>
          <cell r="AI348">
            <v>-26.725991015009388</v>
          </cell>
        </row>
        <row r="349">
          <cell r="D349" t="str">
            <v>M.Larix.R.9.0.5_1_E</v>
          </cell>
          <cell r="E349">
            <v>303050</v>
          </cell>
          <cell r="F349">
            <v>7.8E-2</v>
          </cell>
          <cell r="G349">
            <v>40.99</v>
          </cell>
          <cell r="H349">
            <v>-26.911000000000001</v>
          </cell>
          <cell r="I349">
            <v>0.60899999999999999</v>
          </cell>
          <cell r="J349">
            <v>-25</v>
          </cell>
          <cell r="K349">
            <v>-26.939820460117389</v>
          </cell>
          <cell r="L349">
            <v>4.2684960000000001E-2</v>
          </cell>
          <cell r="M349">
            <v>-26.89713550011739</v>
          </cell>
          <cell r="R349">
            <v>-27.19489807630697</v>
          </cell>
          <cell r="U349">
            <v>44.158842307692311</v>
          </cell>
          <cell r="W349">
            <v>0.97849488975562648</v>
          </cell>
          <cell r="X349">
            <v>43.20920153560148</v>
          </cell>
          <cell r="Y349">
            <v>1253</v>
          </cell>
          <cell r="AF349">
            <v>1.0005360193392425</v>
          </cell>
          <cell r="AG349">
            <v>49.64</v>
          </cell>
          <cell r="AH349">
            <v>0.49666607999999995</v>
          </cell>
          <cell r="AI349">
            <v>-27.180059260476959</v>
          </cell>
        </row>
        <row r="350">
          <cell r="D350" t="str">
            <v>M.Larix.R.10.0.5_1_E</v>
          </cell>
          <cell r="E350">
            <v>303051</v>
          </cell>
          <cell r="F350">
            <v>0.106</v>
          </cell>
          <cell r="G350">
            <v>53.43</v>
          </cell>
          <cell r="H350">
            <v>-27.965</v>
          </cell>
          <cell r="I350">
            <v>0.60899999999999999</v>
          </cell>
          <cell r="J350">
            <v>-25</v>
          </cell>
          <cell r="K350">
            <v>-27.999184983245303</v>
          </cell>
          <cell r="L350">
            <v>2.285947E-2</v>
          </cell>
          <cell r="M350">
            <v>-27.976325513245303</v>
          </cell>
          <cell r="R350">
            <v>-28.274088089434883</v>
          </cell>
          <cell r="U350">
            <v>42.355876415094336</v>
          </cell>
          <cell r="W350">
            <v>0.97849488975562648</v>
          </cell>
          <cell r="X350">
            <v>41.445008623290676</v>
          </cell>
          <cell r="Y350">
            <v>1632</v>
          </cell>
          <cell r="AF350">
            <v>0.62145916167664661</v>
          </cell>
          <cell r="AG350">
            <v>50.1</v>
          </cell>
          <cell r="AH350">
            <v>0.31135103999999997</v>
          </cell>
          <cell r="AI350">
            <v>-28.278216844901806</v>
          </cell>
        </row>
        <row r="351">
          <cell r="D351" t="str">
            <v>L.Larix.R.11.0.5_1_E</v>
          </cell>
          <cell r="E351">
            <v>303052</v>
          </cell>
          <cell r="F351">
            <v>8.5999999999999993E-2</v>
          </cell>
          <cell r="G351">
            <v>47.46</v>
          </cell>
          <cell r="H351">
            <v>-28.081</v>
          </cell>
          <cell r="I351">
            <v>0.60899999999999999</v>
          </cell>
          <cell r="J351">
            <v>-25</v>
          </cell>
          <cell r="K351">
            <v>-28.121048857014792</v>
          </cell>
          <cell r="L351">
            <v>3.2536820000000001E-2</v>
          </cell>
          <cell r="M351">
            <v>-28.088512037014791</v>
          </cell>
          <cell r="R351">
            <v>-28.386274613204371</v>
          </cell>
          <cell r="U351">
            <v>46.372834883720927</v>
          </cell>
          <cell r="W351">
            <v>0.97849488975562648</v>
          </cell>
          <cell r="X351">
            <v>45.375581957202378</v>
          </cell>
          <cell r="Y351">
            <v>1447</v>
          </cell>
          <cell r="AF351">
            <v>0.30428685162846797</v>
          </cell>
          <cell r="AG351">
            <v>49.74</v>
          </cell>
          <cell r="AH351">
            <v>0.15135227999999998</v>
          </cell>
          <cell r="AI351">
            <v>-28.401170908992743</v>
          </cell>
        </row>
        <row r="352">
          <cell r="D352" t="str">
            <v>L.Larix.R.12.0.5_1_E</v>
          </cell>
          <cell r="E352">
            <v>303053</v>
          </cell>
          <cell r="F352">
            <v>8.4000000000000005E-2</v>
          </cell>
          <cell r="G352">
            <v>42.832000000000001</v>
          </cell>
          <cell r="H352">
            <v>-26.837</v>
          </cell>
          <cell r="I352">
            <v>0.60899999999999999</v>
          </cell>
          <cell r="J352">
            <v>-25</v>
          </cell>
          <cell r="K352">
            <v>-26.863495819813846</v>
          </cell>
          <cell r="L352">
            <v>3.9912530000000002E-2</v>
          </cell>
          <cell r="M352">
            <v>-26.823583289813847</v>
          </cell>
          <cell r="R352">
            <v>-27.121345866003427</v>
          </cell>
          <cell r="U352">
            <v>42.847297142857137</v>
          </cell>
          <cell r="W352">
            <v>0.97849488975562648</v>
          </cell>
          <cell r="X352">
            <v>41.925861294126562</v>
          </cell>
          <cell r="Y352">
            <v>1306</v>
          </cell>
          <cell r="AF352">
            <v>0.46903733067729075</v>
          </cell>
          <cell r="AG352">
            <v>50.2</v>
          </cell>
          <cell r="AH352">
            <v>0.23545673999999997</v>
          </cell>
          <cell r="AI352">
            <v>-27.086927747698557</v>
          </cell>
        </row>
        <row r="353">
          <cell r="D353" t="str">
            <v>L.Larix.R.13.0.5_1_E</v>
          </cell>
          <cell r="E353">
            <v>303054</v>
          </cell>
          <cell r="F353">
            <v>4.2000000000000003E-2</v>
          </cell>
          <cell r="G353">
            <v>21.292000000000002</v>
          </cell>
          <cell r="H353">
            <v>-27.003</v>
          </cell>
          <cell r="I353">
            <v>0.60899999999999999</v>
          </cell>
          <cell r="J353">
            <v>-25</v>
          </cell>
          <cell r="K353">
            <v>-27.061977276023789</v>
          </cell>
          <cell r="L353">
            <v>7.5012540000000003E-2</v>
          </cell>
          <cell r="M353">
            <v>-26.98696473602379</v>
          </cell>
          <cell r="R353">
            <v>-27.28472731221337</v>
          </cell>
          <cell r="U353">
            <v>42.599208571428569</v>
          </cell>
          <cell r="W353">
            <v>0.97849488975562648</v>
          </cell>
          <cell r="X353">
            <v>41.683107894776938</v>
          </cell>
          <cell r="Y353">
            <v>635</v>
          </cell>
          <cell r="AF353">
            <v>0.12958158105939008</v>
          </cell>
          <cell r="AG353">
            <v>49.84</v>
          </cell>
          <cell r="AH353">
            <v>6.4583460000000009E-2</v>
          </cell>
          <cell r="AI353">
            <v>-27.169299235690811</v>
          </cell>
        </row>
        <row r="354">
          <cell r="D354" t="str">
            <v>L.Larix.R.14.0.5_1_E</v>
          </cell>
          <cell r="E354">
            <v>303055</v>
          </cell>
          <cell r="F354">
            <v>9.0999999999999998E-2</v>
          </cell>
          <cell r="G354">
            <v>50.743000000000002</v>
          </cell>
          <cell r="H354">
            <v>-27.911000000000001</v>
          </cell>
          <cell r="I354">
            <v>0.60899999999999999</v>
          </cell>
          <cell r="J354">
            <v>-25</v>
          </cell>
          <cell r="K354">
            <v>-27.946361211951974</v>
          </cell>
          <cell r="L354">
            <v>2.924129E-2</v>
          </cell>
          <cell r="M354">
            <v>-27.917119921951972</v>
          </cell>
          <cell r="R354">
            <v>-28.214882498141552</v>
          </cell>
          <cell r="U354">
            <v>46.856420769230766</v>
          </cell>
          <cell r="W354">
            <v>0.97849488975562648</v>
          </cell>
          <cell r="X354">
            <v>45.848768274931707</v>
          </cell>
          <cell r="Y354">
            <v>1510</v>
          </cell>
          <cell r="AF354">
            <v>0.54703490259740251</v>
          </cell>
          <cell r="AG354">
            <v>49.28</v>
          </cell>
          <cell r="AH354">
            <v>0.26957879999999995</v>
          </cell>
          <cell r="AI354">
            <v>-28.217887138176167</v>
          </cell>
        </row>
        <row r="355">
          <cell r="D355" t="str">
            <v>caf-j3 (49,44%C)</v>
          </cell>
          <cell r="E355">
            <v>303056</v>
          </cell>
          <cell r="F355">
            <v>0.11899999999999999</v>
          </cell>
          <cell r="G355">
            <v>74.28</v>
          </cell>
          <cell r="H355">
            <v>-39.966000000000001</v>
          </cell>
          <cell r="I355">
            <v>0.60899999999999999</v>
          </cell>
          <cell r="J355">
            <v>-25</v>
          </cell>
          <cell r="K355">
            <v>-40.089716170542005</v>
          </cell>
          <cell r="L355">
            <v>-5.38793E-3</v>
          </cell>
          <cell r="M355">
            <v>-40.095104100542002</v>
          </cell>
          <cell r="R355">
            <v>-40.392866676731586</v>
          </cell>
          <cell r="S355">
            <v>-40.46</v>
          </cell>
          <cell r="U355">
            <v>52.451667226890756</v>
          </cell>
          <cell r="W355">
            <v>0.97849488975562648</v>
          </cell>
          <cell r="X355">
            <v>51.323688340675275</v>
          </cell>
          <cell r="Y355">
            <v>2172</v>
          </cell>
          <cell r="AF355" t="str">
            <v/>
          </cell>
          <cell r="AG355" t="str">
            <v/>
          </cell>
          <cell r="AH355" t="e">
            <v>#VALUE!</v>
          </cell>
          <cell r="AI355" t="e">
            <v>#VALUE!</v>
          </cell>
        </row>
        <row r="356">
          <cell r="D356" t="str">
            <v>L.Larix.R.15.0.5_1_E</v>
          </cell>
          <cell r="E356">
            <v>303057</v>
          </cell>
          <cell r="F356">
            <v>0.106</v>
          </cell>
          <cell r="G356">
            <v>58.040999999999997</v>
          </cell>
          <cell r="H356">
            <v>-27.213000000000001</v>
          </cell>
          <cell r="I356">
            <v>0.60899999999999999</v>
          </cell>
          <cell r="J356">
            <v>-25</v>
          </cell>
          <cell r="K356">
            <v>-27.236466307981615</v>
          </cell>
          <cell r="L356">
            <v>1.9197769999999999E-2</v>
          </cell>
          <cell r="M356">
            <v>-27.217268537981614</v>
          </cell>
          <cell r="R356">
            <v>-27.515031114171194</v>
          </cell>
          <cell r="U356">
            <v>46.011181415094335</v>
          </cell>
          <cell r="W356">
            <v>0.97849488975562648</v>
          </cell>
          <cell r="X356">
            <v>45.021705886288863</v>
          </cell>
          <cell r="Y356">
            <v>1702</v>
          </cell>
          <cell r="AF356">
            <v>1.5507509500489718</v>
          </cell>
          <cell r="AG356">
            <v>51.05</v>
          </cell>
          <cell r="AH356">
            <v>0.79165836000000001</v>
          </cell>
          <cell r="AI356">
            <v>-27.508996531796097</v>
          </cell>
        </row>
        <row r="357">
          <cell r="D357" t="str">
            <v>D.Larix.R.16.0.5_1_E</v>
          </cell>
          <cell r="E357">
            <v>303058</v>
          </cell>
          <cell r="F357">
            <v>0.115</v>
          </cell>
          <cell r="G357">
            <v>62.927</v>
          </cell>
          <cell r="H357">
            <v>-26.692</v>
          </cell>
          <cell r="I357">
            <v>0.60899999999999999</v>
          </cell>
          <cell r="J357">
            <v>-25</v>
          </cell>
          <cell r="K357">
            <v>-26.708534997913929</v>
          </cell>
          <cell r="L357">
            <v>1.140358E-2</v>
          </cell>
          <cell r="M357">
            <v>-26.69713141791393</v>
          </cell>
          <cell r="R357">
            <v>-26.99489399410351</v>
          </cell>
          <cell r="U357">
            <v>45.980485304347823</v>
          </cell>
          <cell r="W357">
            <v>0.97849488975562648</v>
          </cell>
          <cell r="X357">
            <v>44.991669898788025</v>
          </cell>
          <cell r="Y357">
            <v>1851</v>
          </cell>
          <cell r="AF357">
            <v>1.7675665668064708</v>
          </cell>
          <cell r="AG357">
            <v>50.07</v>
          </cell>
          <cell r="AH357">
            <v>0.88502057999999995</v>
          </cell>
          <cell r="AI357">
            <v>-26.984827893941585</v>
          </cell>
        </row>
        <row r="358">
          <cell r="D358" t="str">
            <v>D_Larix_R_17_0_5_1_E</v>
          </cell>
          <cell r="E358">
            <v>303059</v>
          </cell>
          <cell r="AF358" t="str">
            <v/>
          </cell>
          <cell r="AG358" t="str">
            <v/>
          </cell>
          <cell r="AH358" t="e">
            <v>#VALUE!</v>
          </cell>
          <cell r="AI358" t="e">
            <v>#VALUE!</v>
          </cell>
        </row>
        <row r="359">
          <cell r="D359" t="str">
            <v>D.Larix.R.18.0.5_1_E</v>
          </cell>
          <cell r="E359">
            <v>303060</v>
          </cell>
          <cell r="F359">
            <v>0.10199999999999999</v>
          </cell>
          <cell r="G359">
            <v>123.735</v>
          </cell>
          <cell r="H359">
            <v>-26.103000000000002</v>
          </cell>
          <cell r="I359">
            <v>0.60899999999999999</v>
          </cell>
          <cell r="J359">
            <v>-25</v>
          </cell>
          <cell r="K359">
            <v>-26.10845560645193</v>
          </cell>
          <cell r="L359">
            <v>-8.1394359999999999E-2</v>
          </cell>
          <cell r="M359">
            <v>-26.189849966451931</v>
          </cell>
          <cell r="R359" t="str">
            <v>Mix</v>
          </cell>
          <cell r="U359">
            <v>101.93580441176471</v>
          </cell>
          <cell r="W359">
            <v>0.97849488975562648</v>
          </cell>
          <cell r="X359" t="str">
            <v>Mix</v>
          </cell>
          <cell r="Y359">
            <v>3625</v>
          </cell>
          <cell r="AF359">
            <v>1.3784054204862495</v>
          </cell>
          <cell r="AG359">
            <v>50.18</v>
          </cell>
          <cell r="AH359">
            <v>0.69168384000000005</v>
          </cell>
          <cell r="AI359" t="e">
            <v>#VALUE!</v>
          </cell>
        </row>
        <row r="360">
          <cell r="D360" t="str">
            <v>14_C_Enzym Blank</v>
          </cell>
          <cell r="E360">
            <v>303061</v>
          </cell>
          <cell r="F360">
            <v>0</v>
          </cell>
          <cell r="G360">
            <v>0.68700000000000006</v>
          </cell>
          <cell r="H360">
            <v>-30.013000000000002</v>
          </cell>
          <cell r="I360">
            <v>0.60899999999999999</v>
          </cell>
          <cell r="J360">
            <v>-25</v>
          </cell>
          <cell r="K360">
            <v>-69.152961538461525</v>
          </cell>
          <cell r="L360">
            <v>0.10713088</v>
          </cell>
          <cell r="M360">
            <v>-69.045830658461526</v>
          </cell>
          <cell r="R360" t="str">
            <v>blank</v>
          </cell>
          <cell r="U360">
            <v>0</v>
          </cell>
          <cell r="W360">
            <v>0.97849488975562648</v>
          </cell>
          <cell r="X360">
            <v>0</v>
          </cell>
          <cell r="Y360">
            <v>21</v>
          </cell>
          <cell r="Z360" t="str">
            <v>C14_Enzym_Blank</v>
          </cell>
          <cell r="AD360">
            <v>0.04</v>
          </cell>
          <cell r="AE360">
            <v>44172</v>
          </cell>
          <cell r="AF360" t="str">
            <v/>
          </cell>
          <cell r="AG360" t="str">
            <v/>
          </cell>
          <cell r="AH360" t="e">
            <v>#VALUE!</v>
          </cell>
          <cell r="AI360" t="e">
            <v>#VALUE!</v>
          </cell>
        </row>
        <row r="361">
          <cell r="D361" t="str">
            <v>SuccC6_0.7_1</v>
          </cell>
          <cell r="E361">
            <v>303062</v>
          </cell>
          <cell r="F361">
            <v>8.8999999999999996E-2</v>
          </cell>
          <cell r="G361">
            <v>47.261000000000003</v>
          </cell>
          <cell r="H361">
            <v>-10.974</v>
          </cell>
          <cell r="I361">
            <v>0.60899999999999999</v>
          </cell>
          <cell r="J361">
            <v>-25</v>
          </cell>
          <cell r="K361">
            <v>-10.790903155277373</v>
          </cell>
          <cell r="L361">
            <v>3.7558580000000001E-2</v>
          </cell>
          <cell r="M361">
            <v>-10.753344575277373</v>
          </cell>
          <cell r="R361">
            <v>-11.051107151466953</v>
          </cell>
          <cell r="U361">
            <v>44.621818314606749</v>
          </cell>
          <cell r="W361">
            <v>0.97849488975562648</v>
          </cell>
          <cell r="X361">
            <v>43.662221192446722</v>
          </cell>
          <cell r="Y361">
            <v>1351</v>
          </cell>
          <cell r="Z361" t="str">
            <v>Succ_C6</v>
          </cell>
          <cell r="AC361">
            <v>1</v>
          </cell>
          <cell r="AD361">
            <v>0.7</v>
          </cell>
          <cell r="AF361" t="str">
            <v/>
          </cell>
          <cell r="AG361" t="str">
            <v/>
          </cell>
          <cell r="AH361" t="e">
            <v>#VALUE!</v>
          </cell>
          <cell r="AI361" t="e">
            <v>#VALUE!</v>
          </cell>
        </row>
        <row r="362">
          <cell r="D362" t="str">
            <v>SuccC6_0.3_1</v>
          </cell>
          <cell r="E362">
            <v>303063</v>
          </cell>
          <cell r="F362">
            <v>4.8000000000000001E-2</v>
          </cell>
          <cell r="G362">
            <v>24.992999999999999</v>
          </cell>
          <cell r="H362">
            <v>-11.5</v>
          </cell>
          <cell r="I362">
            <v>0.60899999999999999</v>
          </cell>
          <cell r="J362">
            <v>-25</v>
          </cell>
          <cell r="K362">
            <v>-11.162832185039369</v>
          </cell>
          <cell r="L362">
            <v>7.1089289999999999E-2</v>
          </cell>
          <cell r="M362">
            <v>-11.091742895039369</v>
          </cell>
          <cell r="R362">
            <v>-11.389505471228949</v>
          </cell>
          <cell r="U362">
            <v>43.753370624999995</v>
          </cell>
          <cell r="W362">
            <v>0.97849488975562648</v>
          </cell>
          <cell r="X362">
            <v>42.812449566146434</v>
          </cell>
          <cell r="Y362">
            <v>710</v>
          </cell>
          <cell r="Z362" t="str">
            <v>Succ_C6</v>
          </cell>
          <cell r="AC362">
            <v>1</v>
          </cell>
          <cell r="AD362">
            <v>0.3</v>
          </cell>
          <cell r="AF362" t="str">
            <v/>
          </cell>
          <cell r="AG362" t="str">
            <v/>
          </cell>
          <cell r="AH362" t="e">
            <v>#VALUE!</v>
          </cell>
          <cell r="AI362" t="e">
            <v>#VALUE!</v>
          </cell>
        </row>
        <row r="363">
          <cell r="D363" t="str">
            <v>ali-j3</v>
          </cell>
          <cell r="E363">
            <v>303064</v>
          </cell>
          <cell r="F363">
            <v>5.7000000000000002E-2</v>
          </cell>
          <cell r="G363">
            <v>52.969000000000001</v>
          </cell>
          <cell r="H363">
            <v>-29.783999999999999</v>
          </cell>
          <cell r="I363">
            <v>0.60899999999999999</v>
          </cell>
          <cell r="J363">
            <v>-25</v>
          </cell>
          <cell r="K363">
            <v>-29.839642780748665</v>
          </cell>
          <cell r="L363">
            <v>2.924129E-2</v>
          </cell>
          <cell r="M363">
            <v>-29.810401490748664</v>
          </cell>
          <cell r="N363" t="str">
            <v>*</v>
          </cell>
          <cell r="R363">
            <v>-30.108164066938244</v>
          </cell>
          <cell r="U363">
            <v>78.087457368421042</v>
          </cell>
          <cell r="V363" t="str">
            <v>*</v>
          </cell>
          <cell r="W363">
            <v>0.97849488975562648</v>
          </cell>
          <cell r="X363">
            <v>76.408177989010326</v>
          </cell>
          <cell r="Y363">
            <v>1510</v>
          </cell>
          <cell r="AF363" t="str">
            <v/>
          </cell>
          <cell r="AG363" t="str">
            <v/>
          </cell>
          <cell r="AH363" t="e">
            <v>#VALUE!</v>
          </cell>
          <cell r="AI363" t="e">
            <v>#VALUE!</v>
          </cell>
        </row>
        <row r="364">
          <cell r="AF364" t="str">
            <v/>
          </cell>
          <cell r="AG364" t="str">
            <v/>
          </cell>
          <cell r="AH364" t="e">
            <v>#VALUE!</v>
          </cell>
          <cell r="AI364" t="e">
            <v>#VALUE!</v>
          </cell>
        </row>
        <row r="365">
          <cell r="D365" t="str">
            <v>ali-j3</v>
          </cell>
          <cell r="E365">
            <v>303065</v>
          </cell>
          <cell r="F365">
            <v>7.5999999999999998E-2</v>
          </cell>
          <cell r="G365">
            <v>70.695999999999998</v>
          </cell>
          <cell r="H365">
            <v>-29.744</v>
          </cell>
          <cell r="I365">
            <v>0.60899999999999999</v>
          </cell>
          <cell r="J365">
            <v>-25</v>
          </cell>
          <cell r="K365">
            <v>-29.78522156748042</v>
          </cell>
          <cell r="L365">
            <v>3.4524600000000001E-3</v>
          </cell>
          <cell r="M365">
            <v>-29.781769107480422</v>
          </cell>
          <cell r="R365">
            <v>-30.079531683670002</v>
          </cell>
          <cell r="U365">
            <v>78.165590526315782</v>
          </cell>
          <cell r="V365" t="str">
            <v>*</v>
          </cell>
          <cell r="W365">
            <v>0.97849488975562648</v>
          </cell>
          <cell r="X365">
            <v>76.484630884730805</v>
          </cell>
          <cell r="Y365">
            <v>2003</v>
          </cell>
          <cell r="AF365" t="str">
            <v/>
          </cell>
          <cell r="AG365" t="str">
            <v/>
          </cell>
          <cell r="AH365" t="e">
            <v>#VALUE!</v>
          </cell>
          <cell r="AI365" t="e">
            <v>#VALUE!</v>
          </cell>
        </row>
        <row r="366">
          <cell r="D366" t="str">
            <v>SuccC6_0.5_1</v>
          </cell>
          <cell r="E366">
            <v>303066</v>
          </cell>
          <cell r="F366">
            <v>0.104</v>
          </cell>
          <cell r="G366">
            <v>51.167999999999999</v>
          </cell>
          <cell r="H366">
            <v>-11.063000000000001</v>
          </cell>
          <cell r="I366">
            <v>0.60899999999999999</v>
          </cell>
          <cell r="J366">
            <v>-25</v>
          </cell>
          <cell r="K366">
            <v>-10.895124191538599</v>
          </cell>
          <cell r="L366">
            <v>3.2275270000000002E-2</v>
          </cell>
          <cell r="M366">
            <v>-10.8628489215386</v>
          </cell>
          <cell r="N366" t="str">
            <v>*</v>
          </cell>
          <cell r="R366">
            <v>-11.16061149772818</v>
          </cell>
          <cell r="U366">
            <v>41.342759999999998</v>
          </cell>
          <cell r="W366">
            <v>0.97849488975562648</v>
          </cell>
          <cell r="X366">
            <v>40.453679388393326</v>
          </cell>
          <cell r="Y366">
            <v>1452</v>
          </cell>
          <cell r="Z366" t="str">
            <v>Succ_C6</v>
          </cell>
          <cell r="AC366">
            <v>1</v>
          </cell>
          <cell r="AD366">
            <v>0.5</v>
          </cell>
          <cell r="AF366" t="str">
            <v/>
          </cell>
          <cell r="AG366" t="str">
            <v/>
          </cell>
          <cell r="AH366" t="e">
            <v>#VALUE!</v>
          </cell>
          <cell r="AI366" t="e">
            <v>#VALUE!</v>
          </cell>
        </row>
        <row r="367">
          <cell r="D367" t="str">
            <v>st3_2019_20</v>
          </cell>
          <cell r="E367">
            <v>303067</v>
          </cell>
          <cell r="F367">
            <v>8.7999999999999995E-2</v>
          </cell>
          <cell r="G367">
            <v>53.451999999999998</v>
          </cell>
          <cell r="H367">
            <v>-27.692</v>
          </cell>
          <cell r="I367">
            <v>0.60899999999999999</v>
          </cell>
          <cell r="J367">
            <v>-25</v>
          </cell>
          <cell r="K367">
            <v>-27.723024506557159</v>
          </cell>
          <cell r="L367">
            <v>2.8770500000000001E-2</v>
          </cell>
          <cell r="M367">
            <v>-27.694254006557159</v>
          </cell>
          <cell r="R367">
            <v>-27.992016582746739</v>
          </cell>
          <cell r="U367">
            <v>51.0405859090909</v>
          </cell>
          <cell r="W367">
            <v>0.97849488975562648</v>
          </cell>
          <cell r="X367">
            <v>49.942952482178484</v>
          </cell>
          <cell r="Y367">
            <v>1519</v>
          </cell>
          <cell r="Z367" t="str">
            <v>Std3</v>
          </cell>
          <cell r="AC367">
            <v>20</v>
          </cell>
          <cell r="AF367" t="str">
            <v/>
          </cell>
          <cell r="AG367" t="str">
            <v/>
          </cell>
          <cell r="AH367" t="e">
            <v>#VALUE!</v>
          </cell>
          <cell r="AI367" t="e">
            <v>#VALUE!</v>
          </cell>
        </row>
        <row r="368">
          <cell r="D368" t="str">
            <v>caf-j3</v>
          </cell>
          <cell r="E368">
            <v>303068</v>
          </cell>
          <cell r="F368">
            <v>0.11600000000000001</v>
          </cell>
          <cell r="G368">
            <v>74.656000000000006</v>
          </cell>
          <cell r="H368">
            <v>-40.063000000000002</v>
          </cell>
          <cell r="I368">
            <v>0.60899999999999999</v>
          </cell>
          <cell r="J368">
            <v>-25</v>
          </cell>
          <cell r="K368">
            <v>-40.186885734736045</v>
          </cell>
          <cell r="L368">
            <v>-2.8770499999999999E-3</v>
          </cell>
          <cell r="M368">
            <v>-40.189762784736047</v>
          </cell>
          <cell r="R368">
            <v>-40.48752536092563</v>
          </cell>
          <cell r="U368">
            <v>54.080548965517238</v>
          </cell>
          <cell r="V368" t="str">
            <v>*</v>
          </cell>
          <cell r="W368">
            <v>0.97849488975562648</v>
          </cell>
          <cell r="X368">
            <v>52.917540797937548</v>
          </cell>
          <cell r="Y368">
            <v>2124</v>
          </cell>
          <cell r="AF368" t="str">
            <v/>
          </cell>
          <cell r="AG368" t="str">
            <v/>
          </cell>
          <cell r="AH368" t="e">
            <v>#VALUE!</v>
          </cell>
          <cell r="AI368" t="e">
            <v>#VALUE!</v>
          </cell>
        </row>
        <row r="369">
          <cell r="D369" t="str">
            <v>ali-j3</v>
          </cell>
          <cell r="E369">
            <v>303069</v>
          </cell>
          <cell r="F369">
            <v>8.7999999999999995E-2</v>
          </cell>
          <cell r="G369">
            <v>67.448999999999998</v>
          </cell>
          <cell r="H369">
            <v>-29.75</v>
          </cell>
          <cell r="I369">
            <v>0.60899999999999999</v>
          </cell>
          <cell r="J369">
            <v>-25</v>
          </cell>
          <cell r="K369">
            <v>-29.793278725314181</v>
          </cell>
          <cell r="L369">
            <v>7.7418799999999996E-3</v>
          </cell>
          <cell r="M369">
            <v>-29.78553684531418</v>
          </cell>
          <cell r="R369">
            <v>-30.08329942150376</v>
          </cell>
          <cell r="S369">
            <v>-40.46</v>
          </cell>
          <cell r="U369">
            <v>64.406130340909087</v>
          </cell>
          <cell r="W369">
            <v>0.97849488975562648</v>
          </cell>
          <cell r="X369">
            <v>63.021069407514346</v>
          </cell>
          <cell r="Y369">
            <v>1921</v>
          </cell>
          <cell r="AF369" t="str">
            <v/>
          </cell>
          <cell r="AG369" t="str">
            <v/>
          </cell>
          <cell r="AH369" t="e">
            <v>#VALUE!</v>
          </cell>
          <cell r="AI369" t="e">
            <v>#VALUE!</v>
          </cell>
        </row>
        <row r="370">
          <cell r="D370" t="str">
            <v>bl</v>
          </cell>
          <cell r="E370">
            <v>303070</v>
          </cell>
          <cell r="F370">
            <v>0</v>
          </cell>
          <cell r="G370">
            <v>0.68500000000000005</v>
          </cell>
          <cell r="H370">
            <v>-24.42</v>
          </cell>
          <cell r="I370">
            <v>0.60899999999999999</v>
          </cell>
          <cell r="J370">
            <v>-25</v>
          </cell>
          <cell r="U370">
            <v>0</v>
          </cell>
          <cell r="W370">
            <v>0.97849488975562648</v>
          </cell>
          <cell r="X370">
            <v>0</v>
          </cell>
          <cell r="Y370">
            <v>21</v>
          </cell>
          <cell r="AF370" t="str">
            <v/>
          </cell>
          <cell r="AG370" t="str">
            <v/>
          </cell>
          <cell r="AH370" t="e">
            <v>#VALUE!</v>
          </cell>
          <cell r="AI370" t="e">
            <v>#VALUE!</v>
          </cell>
        </row>
        <row r="371">
          <cell r="D371" t="str">
            <v>bl</v>
          </cell>
          <cell r="E371">
            <v>303071</v>
          </cell>
          <cell r="F371">
            <v>0</v>
          </cell>
          <cell r="G371">
            <v>0.41599999999999998</v>
          </cell>
          <cell r="H371">
            <v>-27.344999999999999</v>
          </cell>
          <cell r="I371">
            <v>0.60899999999999999</v>
          </cell>
          <cell r="J371">
            <v>-25</v>
          </cell>
          <cell r="U371">
            <v>0</v>
          </cell>
          <cell r="W371">
            <v>0.97849488975562648</v>
          </cell>
          <cell r="X371">
            <v>0</v>
          </cell>
          <cell r="Y371">
            <v>13</v>
          </cell>
          <cell r="AF371" t="str">
            <v/>
          </cell>
          <cell r="AG371" t="str">
            <v/>
          </cell>
          <cell r="AH371" t="e">
            <v>#VALUE!</v>
          </cell>
          <cell r="AI371" t="e">
            <v>#VALUE!</v>
          </cell>
        </row>
        <row r="372">
          <cell r="D372" t="str">
            <v>ali-j3</v>
          </cell>
          <cell r="E372">
            <v>303072</v>
          </cell>
          <cell r="F372">
            <v>8.2000000000000003E-2</v>
          </cell>
          <cell r="G372">
            <v>77.048000000000002</v>
          </cell>
          <cell r="H372">
            <v>-29.875</v>
          </cell>
          <cell r="I372">
            <v>0.60899999999999999</v>
          </cell>
          <cell r="J372">
            <v>-25</v>
          </cell>
          <cell r="K372">
            <v>-29.913839793822525</v>
          </cell>
          <cell r="L372">
            <v>-6.5387500000000003E-3</v>
          </cell>
          <cell r="M372">
            <v>-29.920378543822526</v>
          </cell>
          <cell r="R372">
            <v>-30.218141120012106</v>
          </cell>
          <cell r="U372">
            <v>78.95540780487805</v>
          </cell>
          <cell r="V372" t="str">
            <v>*</v>
          </cell>
          <cell r="W372">
            <v>0.97849488975562648</v>
          </cell>
          <cell r="X372">
            <v>77.257463055644678</v>
          </cell>
          <cell r="Y372">
            <v>2194</v>
          </cell>
          <cell r="AF372" t="str">
            <v/>
          </cell>
          <cell r="AG372" t="str">
            <v/>
          </cell>
          <cell r="AH372" t="e">
            <v>#VALUE!</v>
          </cell>
          <cell r="AI372" t="e">
            <v>#VALUE!</v>
          </cell>
        </row>
        <row r="373">
          <cell r="D373" t="str">
            <v>ali-j3</v>
          </cell>
          <cell r="E373">
            <v>303073</v>
          </cell>
          <cell r="F373">
            <v>7.4999999999999997E-2</v>
          </cell>
          <cell r="G373">
            <v>60.482999999999997</v>
          </cell>
          <cell r="H373">
            <v>-29.741</v>
          </cell>
          <cell r="I373">
            <v>0.60899999999999999</v>
          </cell>
          <cell r="J373">
            <v>-25</v>
          </cell>
          <cell r="K373">
            <v>-29.789222417075862</v>
          </cell>
          <cell r="L373">
            <v>1.8308499999999998E-2</v>
          </cell>
          <cell r="M373">
            <v>-29.770913917075863</v>
          </cell>
          <cell r="N373" t="str">
            <v>*</v>
          </cell>
          <cell r="O373">
            <v>-29.762237423810419</v>
          </cell>
          <cell r="P373">
            <v>-30.06</v>
          </cell>
          <cell r="Q373">
            <v>-0.29776257618958013</v>
          </cell>
          <cell r="R373">
            <v>-30.068676493265443</v>
          </cell>
          <cell r="S373">
            <v>-30.060000000000006</v>
          </cell>
          <cell r="T373">
            <v>7.5225827095778755E-2</v>
          </cell>
          <cell r="U373">
            <v>67.765153199999986</v>
          </cell>
          <cell r="V373">
            <v>72.654675276159239</v>
          </cell>
          <cell r="W373">
            <v>0.97849488975562648</v>
          </cell>
          <cell r="X373">
            <v>66.307856109707132</v>
          </cell>
          <cell r="Y373">
            <v>1719</v>
          </cell>
          <cell r="AF373" t="str">
            <v/>
          </cell>
          <cell r="AG373" t="str">
            <v/>
          </cell>
          <cell r="AH373" t="e">
            <v>#VALUE!</v>
          </cell>
          <cell r="AI373" t="e">
            <v>#VALUE!</v>
          </cell>
        </row>
        <row r="375">
          <cell r="W375" t="str">
            <v>avgStd</v>
          </cell>
          <cell r="X375" t="str">
            <v>STD DEV</v>
          </cell>
        </row>
        <row r="376">
          <cell r="W376">
            <v>71.092228474576274</v>
          </cell>
          <cell r="X376">
            <v>4.7807488700190621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">
          <cell r="D7" t="str">
            <v>ali-j3</v>
          </cell>
          <cell r="E7">
            <v>284961</v>
          </cell>
          <cell r="F7">
            <v>5.6000000000000001E-2</v>
          </cell>
          <cell r="G7">
            <v>45.901000000000003</v>
          </cell>
          <cell r="H7">
            <v>-29.855</v>
          </cell>
          <cell r="I7">
            <v>0.52649999999999997</v>
          </cell>
          <cell r="J7">
            <v>-25</v>
          </cell>
          <cell r="K7">
            <v>-29.911334670354496</v>
          </cell>
          <cell r="L7">
            <v>-5.3109999999999997E-3</v>
          </cell>
          <cell r="M7">
            <v>-29.916645670354495</v>
          </cell>
          <cell r="N7" t="str">
            <v>*</v>
          </cell>
          <cell r="R7">
            <v>-30.102972826142452</v>
          </cell>
        </row>
        <row r="8">
          <cell r="D8" t="str">
            <v>ali-j3 [Ref] (71,09%C)</v>
          </cell>
          <cell r="E8">
            <v>284962</v>
          </cell>
          <cell r="F8">
            <v>5.8000000000000003E-2</v>
          </cell>
          <cell r="G8">
            <v>47.430999999999997</v>
          </cell>
          <cell r="H8">
            <v>-29.768000000000001</v>
          </cell>
          <cell r="I8">
            <v>0.52649999999999997</v>
          </cell>
          <cell r="J8">
            <v>-25</v>
          </cell>
          <cell r="K8">
            <v>-29.821520493769256</v>
          </cell>
          <cell r="L8">
            <v>-4.7007999999999998E-3</v>
          </cell>
          <cell r="M8">
            <v>-29.826221293769255</v>
          </cell>
          <cell r="N8" t="str">
            <v>*</v>
          </cell>
          <cell r="R8">
            <v>-30.012548449557212</v>
          </cell>
        </row>
        <row r="9">
          <cell r="D9" t="str">
            <v>caf-J3</v>
          </cell>
          <cell r="E9">
            <v>284963</v>
          </cell>
          <cell r="F9">
            <v>0.1</v>
          </cell>
          <cell r="G9">
            <v>56.156999999999996</v>
          </cell>
          <cell r="H9">
            <v>-40.103999999999999</v>
          </cell>
          <cell r="I9">
            <v>0.52649999999999997</v>
          </cell>
          <cell r="J9">
            <v>-25</v>
          </cell>
          <cell r="K9">
            <v>-40.246947771456306</v>
          </cell>
          <cell r="L9">
            <v>-7.2320000000000001E-4</v>
          </cell>
          <cell r="M9">
            <v>-40.247670971456309</v>
          </cell>
          <cell r="R9">
            <v>-40.433998127244266</v>
          </cell>
        </row>
        <row r="10">
          <cell r="D10" t="str">
            <v>caf-J3</v>
          </cell>
          <cell r="E10">
            <v>284964</v>
          </cell>
          <cell r="F10">
            <v>0.10199999999999999</v>
          </cell>
          <cell r="G10">
            <v>56.209000000000003</v>
          </cell>
          <cell r="H10">
            <v>-40.037999999999997</v>
          </cell>
          <cell r="I10">
            <v>0.52649999999999997</v>
          </cell>
          <cell r="J10">
            <v>-25</v>
          </cell>
          <cell r="K10">
            <v>-40.180190221344226</v>
          </cell>
          <cell r="L10">
            <v>-7.7970000000000003E-4</v>
          </cell>
          <cell r="M10">
            <v>-40.180969921344229</v>
          </cell>
          <cell r="R10">
            <v>-40.367297077132186</v>
          </cell>
        </row>
        <row r="11">
          <cell r="D11" t="str">
            <v>caf-J3</v>
          </cell>
          <cell r="E11">
            <v>284965</v>
          </cell>
          <cell r="F11">
            <v>0.11</v>
          </cell>
          <cell r="G11">
            <v>56.7</v>
          </cell>
          <cell r="H11">
            <v>-40.015000000000001</v>
          </cell>
          <cell r="I11">
            <v>0.52649999999999997</v>
          </cell>
          <cell r="J11">
            <v>-25</v>
          </cell>
          <cell r="K11">
            <v>-40.155731795241529</v>
          </cell>
          <cell r="L11">
            <v>-5.8759999999999997E-4</v>
          </cell>
          <cell r="M11">
            <v>-40.156319395241532</v>
          </cell>
          <cell r="R11">
            <v>-40.342646551029489</v>
          </cell>
        </row>
        <row r="12">
          <cell r="D12" t="str">
            <v>caf-J3</v>
          </cell>
          <cell r="E12">
            <v>284966</v>
          </cell>
          <cell r="F12">
            <v>0.11799999999999999</v>
          </cell>
          <cell r="G12">
            <v>56.847999999999999</v>
          </cell>
          <cell r="H12">
            <v>-39.956000000000003</v>
          </cell>
          <cell r="I12">
            <v>0.52649999999999997</v>
          </cell>
          <cell r="J12">
            <v>-25</v>
          </cell>
          <cell r="K12">
            <v>-40.095810445389418</v>
          </cell>
          <cell r="L12">
            <v>-7.3450000000000002E-4</v>
          </cell>
          <cell r="M12">
            <v>-40.096544945389418</v>
          </cell>
          <cell r="R12">
            <v>-40.282872101177375</v>
          </cell>
        </row>
        <row r="13">
          <cell r="D13" t="str">
            <v>caf-J3</v>
          </cell>
          <cell r="E13">
            <v>284967</v>
          </cell>
          <cell r="F13">
            <v>0.112</v>
          </cell>
          <cell r="G13">
            <v>60.079000000000001</v>
          </cell>
          <cell r="H13">
            <v>-40.139000000000003</v>
          </cell>
          <cell r="I13">
            <v>0.52649999999999997</v>
          </cell>
          <cell r="J13">
            <v>-25</v>
          </cell>
          <cell r="K13">
            <v>-40.272842970488227</v>
          </cell>
          <cell r="L13">
            <v>9.4919999999999998E-4</v>
          </cell>
          <cell r="M13">
            <v>-40.271893770488226</v>
          </cell>
          <cell r="R13">
            <v>-40.458220926276184</v>
          </cell>
        </row>
        <row r="14">
          <cell r="D14" t="str">
            <v>caf-J3</v>
          </cell>
          <cell r="E14">
            <v>284968</v>
          </cell>
          <cell r="F14">
            <v>0.106</v>
          </cell>
          <cell r="G14">
            <v>57.665999999999997</v>
          </cell>
          <cell r="H14">
            <v>-40.024000000000001</v>
          </cell>
          <cell r="I14">
            <v>0.52649999999999997</v>
          </cell>
          <cell r="J14">
            <v>-25</v>
          </cell>
          <cell r="K14">
            <v>-40.162435513086393</v>
          </cell>
          <cell r="L14">
            <v>-4.1810000000000003E-4</v>
          </cell>
          <cell r="M14">
            <v>-40.162853613086391</v>
          </cell>
          <cell r="R14">
            <v>-40.349180768874348</v>
          </cell>
        </row>
        <row r="15">
          <cell r="D15" t="str">
            <v>caf-J3</v>
          </cell>
          <cell r="E15">
            <v>284969</v>
          </cell>
          <cell r="F15">
            <v>0.12</v>
          </cell>
          <cell r="G15">
            <v>61.56</v>
          </cell>
          <cell r="H15">
            <v>-40.128999999999998</v>
          </cell>
          <cell r="I15">
            <v>0.52649999999999997</v>
          </cell>
          <cell r="J15">
            <v>-25</v>
          </cell>
          <cell r="K15">
            <v>-40.259508958195084</v>
          </cell>
          <cell r="L15">
            <v>1.0961E-3</v>
          </cell>
          <cell r="M15">
            <v>-40.258412858195086</v>
          </cell>
          <cell r="R15">
            <v>-40.444740013983044</v>
          </cell>
        </row>
        <row r="16">
          <cell r="D16" t="str">
            <v>ali-j3</v>
          </cell>
          <cell r="E16">
            <v>284970</v>
          </cell>
          <cell r="F16">
            <v>6.5000000000000002E-2</v>
          </cell>
          <cell r="G16">
            <v>52.7</v>
          </cell>
          <cell r="H16">
            <v>-29.79</v>
          </cell>
          <cell r="I16">
            <v>0.52649999999999997</v>
          </cell>
          <cell r="J16">
            <v>-25</v>
          </cell>
          <cell r="K16">
            <v>-29.838337470171638</v>
          </cell>
          <cell r="L16">
            <v>-2.9605999999999999E-3</v>
          </cell>
          <cell r="M16">
            <v>-29.841298070171639</v>
          </cell>
          <cell r="N16" t="str">
            <v>*</v>
          </cell>
          <cell r="R16">
            <v>-30.027625225959596</v>
          </cell>
        </row>
        <row r="17">
          <cell r="D17" t="str">
            <v>bl</v>
          </cell>
          <cell r="E17">
            <v>284971</v>
          </cell>
          <cell r="F17">
            <v>0</v>
          </cell>
          <cell r="G17">
            <v>0.63300000000000001</v>
          </cell>
          <cell r="H17">
            <v>-31.882000000000001</v>
          </cell>
          <cell r="I17">
            <v>0.52649999999999997</v>
          </cell>
          <cell r="J17">
            <v>-25</v>
          </cell>
        </row>
        <row r="18">
          <cell r="D18" t="str">
            <v>bl</v>
          </cell>
          <cell r="E18">
            <v>284972</v>
          </cell>
          <cell r="F18">
            <v>0</v>
          </cell>
          <cell r="G18">
            <v>0.42</v>
          </cell>
          <cell r="H18">
            <v>-29.541</v>
          </cell>
          <cell r="I18">
            <v>0.52649999999999997</v>
          </cell>
          <cell r="J18">
            <v>-25</v>
          </cell>
        </row>
        <row r="19">
          <cell r="D19" t="str">
            <v>ali-j3</v>
          </cell>
          <cell r="E19">
            <v>284973</v>
          </cell>
          <cell r="F19">
            <v>7.4999999999999997E-2</v>
          </cell>
          <cell r="G19">
            <v>58.847999999999999</v>
          </cell>
          <cell r="H19">
            <v>-29.77</v>
          </cell>
          <cell r="I19">
            <v>0.52649999999999997</v>
          </cell>
          <cell r="J19">
            <v>-25</v>
          </cell>
          <cell r="K19">
            <v>-29.813061392453896</v>
          </cell>
          <cell r="L19">
            <v>1.1300000000000001E-4</v>
          </cell>
          <cell r="M19">
            <v>-29.812948392453897</v>
          </cell>
          <cell r="N19" t="str">
            <v>*</v>
          </cell>
          <cell r="R19">
            <v>-29.999275548241854</v>
          </cell>
        </row>
        <row r="20">
          <cell r="D20" t="str">
            <v>ali-j3</v>
          </cell>
          <cell r="E20">
            <v>284974</v>
          </cell>
          <cell r="F20">
            <v>5.3999999999999999E-2</v>
          </cell>
          <cell r="G20">
            <v>36.493000000000002</v>
          </cell>
          <cell r="H20">
            <v>-29.765000000000001</v>
          </cell>
          <cell r="I20">
            <v>0.52649999999999997</v>
          </cell>
          <cell r="J20">
            <v>-25</v>
          </cell>
          <cell r="K20">
            <v>-29.834753034073376</v>
          </cell>
          <cell r="L20">
            <v>-1.017E-2</v>
          </cell>
          <cell r="M20">
            <v>-29.844923034073375</v>
          </cell>
          <cell r="N20" t="str">
            <v>*</v>
          </cell>
          <cell r="R20">
            <v>-30.031250189861332</v>
          </cell>
        </row>
        <row r="21">
          <cell r="D21" t="str">
            <v>caf-J3</v>
          </cell>
          <cell r="E21">
            <v>284975</v>
          </cell>
          <cell r="F21">
            <v>0.112</v>
          </cell>
          <cell r="G21">
            <v>61.305</v>
          </cell>
          <cell r="H21">
            <v>-40.055</v>
          </cell>
          <cell r="I21">
            <v>0.52649999999999997</v>
          </cell>
          <cell r="J21">
            <v>-25</v>
          </cell>
          <cell r="K21">
            <v>-40.18541548409388</v>
          </cell>
          <cell r="L21">
            <v>7.6840000000000003E-4</v>
          </cell>
          <cell r="M21">
            <v>-40.184647084093882</v>
          </cell>
          <cell r="R21">
            <v>-40.370974239881839</v>
          </cell>
        </row>
        <row r="22">
          <cell r="D22" t="str">
            <v>caf-J3</v>
          </cell>
          <cell r="E22">
            <v>284976</v>
          </cell>
          <cell r="F22">
            <v>0.11899999999999999</v>
          </cell>
          <cell r="G22">
            <v>64.528000000000006</v>
          </cell>
          <cell r="H22">
            <v>-40.131</v>
          </cell>
          <cell r="I22">
            <v>0.52649999999999997</v>
          </cell>
          <cell r="J22">
            <v>-25</v>
          </cell>
          <cell r="K22">
            <v>-40.255473199846882</v>
          </cell>
          <cell r="L22">
            <v>2.0679000000000001E-3</v>
          </cell>
          <cell r="M22">
            <v>-40.253405299846882</v>
          </cell>
          <cell r="R22">
            <v>-40.439732455634839</v>
          </cell>
        </row>
        <row r="23">
          <cell r="D23" t="str">
            <v>caf-J3</v>
          </cell>
          <cell r="E23">
            <v>284977</v>
          </cell>
          <cell r="F23">
            <v>2.5000000000000001E-2</v>
          </cell>
          <cell r="G23">
            <v>13.521000000000001</v>
          </cell>
          <cell r="H23">
            <v>-39.686999999999998</v>
          </cell>
          <cell r="I23">
            <v>0.52649999999999997</v>
          </cell>
          <cell r="J23">
            <v>-25</v>
          </cell>
          <cell r="K23">
            <v>-40.282075262611102</v>
          </cell>
          <cell r="L23">
            <v>-2.0701600000000001E-2</v>
          </cell>
          <cell r="M23">
            <v>-40.302776862611104</v>
          </cell>
          <cell r="R23">
            <v>-40.489104018399061</v>
          </cell>
        </row>
        <row r="24">
          <cell r="D24" t="str">
            <v>ST1</v>
          </cell>
          <cell r="E24">
            <v>284978</v>
          </cell>
          <cell r="F24">
            <v>0.03</v>
          </cell>
          <cell r="G24">
            <v>1.8460000000000001</v>
          </cell>
          <cell r="H24">
            <v>-27.335999999999999</v>
          </cell>
          <cell r="I24">
            <v>0.52649999999999997</v>
          </cell>
          <cell r="J24">
            <v>-25</v>
          </cell>
          <cell r="K24">
            <v>-28.268098522167481</v>
          </cell>
          <cell r="L24">
            <v>-2.5877000000000001E-2</v>
          </cell>
          <cell r="M24">
            <v>-28.293975522167482</v>
          </cell>
          <cell r="O24" t="str">
            <v>as big as blank</v>
          </cell>
          <cell r="R24">
            <v>-28.480302677955439</v>
          </cell>
        </row>
        <row r="25">
          <cell r="D25" t="str">
            <v>ST2</v>
          </cell>
          <cell r="E25">
            <v>284979</v>
          </cell>
          <cell r="F25">
            <v>0.03</v>
          </cell>
          <cell r="G25">
            <v>1.4610000000000001</v>
          </cell>
          <cell r="H25">
            <v>-27.366</v>
          </cell>
          <cell r="I25">
            <v>0.52649999999999997</v>
          </cell>
          <cell r="J25">
            <v>-25</v>
          </cell>
          <cell r="K25">
            <v>-28.699011235955055</v>
          </cell>
          <cell r="L25">
            <v>-2.60465E-2</v>
          </cell>
          <cell r="M25">
            <v>-28.725057735955055</v>
          </cell>
          <cell r="O25" t="str">
            <v>as big as blank</v>
          </cell>
          <cell r="R25">
            <v>-28.911384891743012</v>
          </cell>
        </row>
        <row r="26">
          <cell r="D26" t="str">
            <v>ST3</v>
          </cell>
          <cell r="E26">
            <v>284980</v>
          </cell>
          <cell r="F26">
            <v>-0.01</v>
          </cell>
          <cell r="G26">
            <v>1.1439999999999999</v>
          </cell>
          <cell r="H26">
            <v>-29.372</v>
          </cell>
          <cell r="I26">
            <v>0.52649999999999997</v>
          </cell>
          <cell r="J26">
            <v>-25</v>
          </cell>
          <cell r="K26">
            <v>-33.099705263157894</v>
          </cell>
          <cell r="L26">
            <v>-2.6193400000000002E-2</v>
          </cell>
          <cell r="M26">
            <v>-33.125898663157891</v>
          </cell>
          <cell r="O26" t="str">
            <v>as big as blank</v>
          </cell>
          <cell r="R26">
            <v>-33.312225818945848</v>
          </cell>
        </row>
        <row r="27">
          <cell r="D27" t="str">
            <v>DP1</v>
          </cell>
          <cell r="E27">
            <v>284981</v>
          </cell>
          <cell r="F27">
            <v>7.0000000000000007E-2</v>
          </cell>
          <cell r="G27">
            <v>57.713000000000001</v>
          </cell>
          <cell r="H27">
            <v>-28.771999999999998</v>
          </cell>
          <cell r="I27">
            <v>1.5960000000000001</v>
          </cell>
          <cell r="J27">
            <v>-25</v>
          </cell>
          <cell r="K27">
            <v>-28.879277865887335</v>
          </cell>
          <cell r="L27">
            <v>-5.3110000000000006E-4</v>
          </cell>
          <cell r="M27">
            <v>-28.879808965887335</v>
          </cell>
          <cell r="R27">
            <v>-29.066136121675292</v>
          </cell>
        </row>
        <row r="28">
          <cell r="D28" t="str">
            <v>caf-j3 (49,44%C)</v>
          </cell>
          <cell r="E28">
            <v>284982</v>
          </cell>
          <cell r="F28">
            <v>9.2999999999999999E-2</v>
          </cell>
          <cell r="G28">
            <v>52.042999999999999</v>
          </cell>
          <cell r="H28">
            <v>-40.070999999999998</v>
          </cell>
          <cell r="I28">
            <v>0.52649999999999997</v>
          </cell>
          <cell r="J28">
            <v>-25</v>
          </cell>
          <cell r="K28">
            <v>-40.22502602078945</v>
          </cell>
          <cell r="L28">
            <v>-3.3222E-3</v>
          </cell>
          <cell r="M28">
            <v>-40.228348220789449</v>
          </cell>
          <cell r="R28">
            <v>-40.414675376577406</v>
          </cell>
        </row>
        <row r="29">
          <cell r="D29" t="str">
            <v>DP2</v>
          </cell>
          <cell r="E29">
            <v>284983</v>
          </cell>
          <cell r="F29">
            <v>7.0000000000000007E-2</v>
          </cell>
          <cell r="G29">
            <v>83.162999999999997</v>
          </cell>
          <cell r="H29">
            <v>-28.861000000000001</v>
          </cell>
          <cell r="I29">
            <v>1.5960000000000001</v>
          </cell>
          <cell r="J29">
            <v>-25</v>
          </cell>
          <cell r="K29">
            <v>-28.936547169811323</v>
          </cell>
          <cell r="L29">
            <v>1.06333E-2</v>
          </cell>
          <cell r="M29">
            <v>-28.925913869811325</v>
          </cell>
          <cell r="R29">
            <v>-29.112241025599282</v>
          </cell>
        </row>
        <row r="30">
          <cell r="D30" t="str">
            <v>DP3</v>
          </cell>
          <cell r="E30">
            <v>284984</v>
          </cell>
          <cell r="F30">
            <v>0.02</v>
          </cell>
          <cell r="G30">
            <v>13.952999999999999</v>
          </cell>
          <cell r="H30">
            <v>-29.456</v>
          </cell>
          <cell r="I30">
            <v>1.5960000000000001</v>
          </cell>
          <cell r="J30">
            <v>-25</v>
          </cell>
          <cell r="K30">
            <v>-30.031526098567614</v>
          </cell>
          <cell r="L30">
            <v>-2.034E-2</v>
          </cell>
          <cell r="M30">
            <v>-30.051866098567615</v>
          </cell>
          <cell r="R30">
            <v>-30.238193254355572</v>
          </cell>
        </row>
        <row r="31">
          <cell r="D31" t="str">
            <v>Ch1</v>
          </cell>
          <cell r="E31">
            <v>284985</v>
          </cell>
          <cell r="F31">
            <v>0.01</v>
          </cell>
          <cell r="G31">
            <v>17.323</v>
          </cell>
          <cell r="H31">
            <v>-22.646000000000001</v>
          </cell>
          <cell r="I31">
            <v>1.5960000000000001</v>
          </cell>
          <cell r="J31">
            <v>-25</v>
          </cell>
          <cell r="K31">
            <v>-22.407112481719334</v>
          </cell>
          <cell r="L31">
            <v>-1.8780600000000001E-2</v>
          </cell>
          <cell r="M31">
            <v>-22.425893081719334</v>
          </cell>
          <cell r="R31">
            <v>-22.612220237507291</v>
          </cell>
        </row>
        <row r="32">
          <cell r="D32" t="str">
            <v>Ch2</v>
          </cell>
          <cell r="E32">
            <v>284986</v>
          </cell>
          <cell r="F32">
            <v>-0.01</v>
          </cell>
          <cell r="G32">
            <v>12.518000000000001</v>
          </cell>
          <cell r="H32">
            <v>-26.51</v>
          </cell>
          <cell r="I32">
            <v>1.5960000000000001</v>
          </cell>
          <cell r="J32">
            <v>-25</v>
          </cell>
          <cell r="K32">
            <v>-26.730651895257278</v>
          </cell>
          <cell r="L32">
            <v>-2.0961500000000001E-2</v>
          </cell>
          <cell r="M32">
            <v>-26.751613395257277</v>
          </cell>
          <cell r="R32">
            <v>-26.937940551045234</v>
          </cell>
        </row>
        <row r="33">
          <cell r="D33" t="str">
            <v xml:space="preserve">STD Stigmasterol  </v>
          </cell>
          <cell r="E33">
            <v>284987</v>
          </cell>
          <cell r="F33">
            <v>0.129</v>
          </cell>
          <cell r="G33">
            <v>8.4269999999999996</v>
          </cell>
          <cell r="H33">
            <v>-22.227</v>
          </cell>
          <cell r="I33">
            <v>0.52649999999999997</v>
          </cell>
          <cell r="J33">
            <v>-25</v>
          </cell>
          <cell r="K33">
            <v>-22.042203531422064</v>
          </cell>
          <cell r="L33">
            <v>-2.29164E-2</v>
          </cell>
          <cell r="M33">
            <v>-22.065119931422064</v>
          </cell>
          <cell r="R33">
            <v>-22.251447087210021</v>
          </cell>
        </row>
        <row r="34">
          <cell r="D34" t="str">
            <v xml:space="preserve">M.Mugo.R.6.1_2_E </v>
          </cell>
          <cell r="E34">
            <v>284988</v>
          </cell>
          <cell r="F34">
            <v>6.3E-2</v>
          </cell>
          <cell r="G34">
            <v>32.329000000000001</v>
          </cell>
          <cell r="H34">
            <v>-29.253</v>
          </cell>
          <cell r="I34">
            <v>0.52649999999999997</v>
          </cell>
          <cell r="J34">
            <v>-25</v>
          </cell>
          <cell r="K34">
            <v>-29.32340970049524</v>
          </cell>
          <cell r="L34">
            <v>-1.21701E-2</v>
          </cell>
          <cell r="M34">
            <v>-29.335579800495239</v>
          </cell>
          <cell r="R34">
            <v>-29.521906956283196</v>
          </cell>
        </row>
        <row r="35">
          <cell r="D35" t="str">
            <v xml:space="preserve">M.Mugo.R.8.1_2_E </v>
          </cell>
          <cell r="E35">
            <v>284989</v>
          </cell>
          <cell r="F35">
            <v>1.4E-2</v>
          </cell>
          <cell r="G35">
            <v>7.2290000000000001</v>
          </cell>
          <cell r="H35">
            <v>-26.83</v>
          </cell>
          <cell r="I35">
            <v>0.52649999999999997</v>
          </cell>
          <cell r="J35">
            <v>-25</v>
          </cell>
          <cell r="K35">
            <v>-26.97375158522939</v>
          </cell>
          <cell r="L35">
            <v>-2.3492700000000002E-2</v>
          </cell>
          <cell r="M35">
            <v>-26.997244285229389</v>
          </cell>
          <cell r="R35">
            <v>-27.183571441017346</v>
          </cell>
        </row>
        <row r="37">
          <cell r="D37" t="str">
            <v>ali-j3</v>
          </cell>
          <cell r="E37">
            <v>284990</v>
          </cell>
          <cell r="F37">
            <v>7.4999999999999997E-2</v>
          </cell>
          <cell r="G37">
            <v>56.534999999999997</v>
          </cell>
          <cell r="H37">
            <v>-29.795999999999999</v>
          </cell>
          <cell r="I37">
            <v>0.52649999999999997</v>
          </cell>
          <cell r="J37">
            <v>-25</v>
          </cell>
          <cell r="K37">
            <v>-29.841084121160183</v>
          </cell>
          <cell r="L37">
            <v>-1.5254999999999999E-3</v>
          </cell>
          <cell r="M37">
            <v>-29.842609621160182</v>
          </cell>
          <cell r="N37" t="str">
            <v>*</v>
          </cell>
          <cell r="R37">
            <v>-30.028936776948139</v>
          </cell>
        </row>
        <row r="38">
          <cell r="D38" t="str">
            <v xml:space="preserve">M.Mugo.R.10.1_2_E </v>
          </cell>
          <cell r="E38">
            <v>284991</v>
          </cell>
          <cell r="F38">
            <v>0.14299999999999999</v>
          </cell>
          <cell r="G38">
            <v>31.602</v>
          </cell>
          <cell r="H38">
            <v>-28.042000000000002</v>
          </cell>
          <cell r="I38">
            <v>0.52649999999999997</v>
          </cell>
          <cell r="J38">
            <v>-25</v>
          </cell>
          <cell r="K38">
            <v>-28.093539412077039</v>
          </cell>
          <cell r="L38">
            <v>-1.2667299999999999E-2</v>
          </cell>
          <cell r="M38">
            <v>-28.106206712077039</v>
          </cell>
          <cell r="R38">
            <v>-28.292533867864996</v>
          </cell>
        </row>
        <row r="39">
          <cell r="D39" t="str">
            <v xml:space="preserve">L.Mugo.R.13.1_2_E </v>
          </cell>
          <cell r="E39">
            <v>284992</v>
          </cell>
          <cell r="F39">
            <v>2.5999999999999999E-2</v>
          </cell>
          <cell r="G39">
            <v>22.841999999999999</v>
          </cell>
          <cell r="H39">
            <v>-30.103000000000002</v>
          </cell>
          <cell r="I39">
            <v>0.52649999999999997</v>
          </cell>
          <cell r="J39">
            <v>-25</v>
          </cell>
          <cell r="K39">
            <v>-30.223397459165152</v>
          </cell>
          <cell r="L39">
            <v>-1.6543200000000001E-2</v>
          </cell>
          <cell r="M39">
            <v>-30.239940659165153</v>
          </cell>
          <cell r="R39">
            <v>-30.426267814953111</v>
          </cell>
        </row>
        <row r="40">
          <cell r="D40" t="str">
            <v xml:space="preserve">L.Mugo.R.15.1_2_E </v>
          </cell>
          <cell r="E40">
            <v>284993</v>
          </cell>
          <cell r="F40">
            <v>9.4E-2</v>
          </cell>
          <cell r="G40">
            <v>37.423999999999999</v>
          </cell>
          <cell r="H40">
            <v>-27.821999999999999</v>
          </cell>
          <cell r="I40">
            <v>0.52649999999999997</v>
          </cell>
          <cell r="J40">
            <v>-25</v>
          </cell>
          <cell r="K40">
            <v>-27.862267850125352</v>
          </cell>
          <cell r="L40">
            <v>-1.01361E-2</v>
          </cell>
          <cell r="M40">
            <v>-27.872403950125353</v>
          </cell>
          <cell r="R40">
            <v>-28.05873110591331</v>
          </cell>
        </row>
        <row r="41">
          <cell r="D41" t="str">
            <v xml:space="preserve">STD Stigmasterol  </v>
          </cell>
          <cell r="E41">
            <v>284994</v>
          </cell>
          <cell r="F41">
            <v>5.0000000000000001E-3</v>
          </cell>
          <cell r="G41">
            <v>2.3050000000000002</v>
          </cell>
          <cell r="H41">
            <v>-28.823</v>
          </cell>
          <cell r="I41">
            <v>0.52649999999999997</v>
          </cell>
          <cell r="J41">
            <v>-25</v>
          </cell>
          <cell r="K41">
            <v>-29.954745572111328</v>
          </cell>
          <cell r="L41">
            <v>-2.5696199999999999E-2</v>
          </cell>
          <cell r="M41">
            <v>-29.980441772111327</v>
          </cell>
          <cell r="R41">
            <v>-30.166768927899284</v>
          </cell>
        </row>
        <row r="42">
          <cell r="D42" t="str">
            <v>H.Mugo.R.1.1_2_E</v>
          </cell>
          <cell r="E42">
            <v>284995</v>
          </cell>
          <cell r="F42">
            <v>5.2999999999999999E-2</v>
          </cell>
          <cell r="G42">
            <v>36.939</v>
          </cell>
          <cell r="H42">
            <v>-29.419</v>
          </cell>
          <cell r="I42">
            <v>0.52649999999999997</v>
          </cell>
          <cell r="J42">
            <v>-25</v>
          </cell>
          <cell r="K42">
            <v>-29.482895736354276</v>
          </cell>
          <cell r="L42">
            <v>-1.04073E-2</v>
          </cell>
          <cell r="M42">
            <v>-29.493303036354277</v>
          </cell>
          <cell r="R42">
            <v>-29.679630192142234</v>
          </cell>
        </row>
        <row r="43">
          <cell r="D43" t="str">
            <v>H.Mugo.R.2.1_2_E</v>
          </cell>
          <cell r="E43">
            <v>284996</v>
          </cell>
          <cell r="F43">
            <v>0.13800000000000001</v>
          </cell>
          <cell r="G43">
            <v>60.707999999999998</v>
          </cell>
          <cell r="H43">
            <v>-29.279</v>
          </cell>
          <cell r="I43">
            <v>0.52649999999999997</v>
          </cell>
          <cell r="J43">
            <v>-25</v>
          </cell>
          <cell r="K43">
            <v>-29.316434984172876</v>
          </cell>
          <cell r="L43">
            <v>1.9210000000000001E-4</v>
          </cell>
          <cell r="M43">
            <v>-29.316242884172876</v>
          </cell>
          <cell r="R43">
            <v>-29.502570039960833</v>
          </cell>
        </row>
        <row r="44">
          <cell r="D44" t="str">
            <v>ali-j3</v>
          </cell>
          <cell r="E44">
            <v>284997</v>
          </cell>
          <cell r="F44">
            <v>7.0000000000000007E-2</v>
          </cell>
          <cell r="G44">
            <v>51.351999999999997</v>
          </cell>
          <cell r="H44">
            <v>-29.815000000000001</v>
          </cell>
          <cell r="I44">
            <v>0.52649999999999997</v>
          </cell>
          <cell r="J44">
            <v>-25</v>
          </cell>
          <cell r="K44">
            <v>-29.864878456680213</v>
          </cell>
          <cell r="L44">
            <v>-4.1019000000000003E-3</v>
          </cell>
          <cell r="M44">
            <v>-29.868980356680211</v>
          </cell>
          <cell r="N44" t="str">
            <v>*</v>
          </cell>
          <cell r="R44">
            <v>-30.055307512468168</v>
          </cell>
        </row>
        <row r="45">
          <cell r="D45" t="str">
            <v>bl big Sn</v>
          </cell>
          <cell r="E45">
            <v>284998</v>
          </cell>
          <cell r="F45">
            <v>0</v>
          </cell>
          <cell r="G45">
            <v>1.8460000000000001</v>
          </cell>
          <cell r="H45">
            <v>-31.085999999999999</v>
          </cell>
          <cell r="I45">
            <v>0.52649999999999997</v>
          </cell>
          <cell r="J45">
            <v>-25</v>
          </cell>
        </row>
        <row r="46">
          <cell r="D46" t="str">
            <v>bl big Sn</v>
          </cell>
          <cell r="E46">
            <v>284999</v>
          </cell>
          <cell r="F46">
            <v>0</v>
          </cell>
          <cell r="G46">
            <v>1.3460000000000001</v>
          </cell>
          <cell r="H46">
            <v>-30.247</v>
          </cell>
          <cell r="I46">
            <v>0.52649999999999997</v>
          </cell>
          <cell r="J46">
            <v>-25</v>
          </cell>
        </row>
        <row r="47">
          <cell r="D47" t="str">
            <v>ali-j3</v>
          </cell>
          <cell r="E47">
            <v>285000</v>
          </cell>
          <cell r="F47">
            <v>5.5E-2</v>
          </cell>
          <cell r="G47">
            <v>38.308</v>
          </cell>
          <cell r="H47">
            <v>-29.814</v>
          </cell>
          <cell r="I47">
            <v>0.52649999999999997</v>
          </cell>
          <cell r="J47">
            <v>-25</v>
          </cell>
          <cell r="K47">
            <v>-29.88108497545095</v>
          </cell>
          <cell r="L47">
            <v>-9.8309999999999995E-3</v>
          </cell>
          <cell r="M47">
            <v>-29.890915975450948</v>
          </cell>
          <cell r="N47" t="str">
            <v>*</v>
          </cell>
          <cell r="R47">
            <v>-30.077243131238905</v>
          </cell>
        </row>
        <row r="48">
          <cell r="D48" t="str">
            <v>H.Mugo.R.3.1_2_E</v>
          </cell>
          <cell r="E48">
            <v>285001</v>
          </cell>
          <cell r="F48">
            <v>4.9000000000000002E-2</v>
          </cell>
          <cell r="G48">
            <v>40.686</v>
          </cell>
          <cell r="H48">
            <v>-30.353999999999999</v>
          </cell>
          <cell r="I48">
            <v>0.52649999999999997</v>
          </cell>
          <cell r="J48">
            <v>-25</v>
          </cell>
          <cell r="K48">
            <v>-30.424192133866207</v>
          </cell>
          <cell r="L48">
            <v>-8.7801000000000008E-3</v>
          </cell>
          <cell r="M48">
            <v>-30.432972233866206</v>
          </cell>
          <cell r="R48">
            <v>-30.619299389654163</v>
          </cell>
        </row>
        <row r="49">
          <cell r="D49" t="str">
            <v>H.Mugo.R.4.1_2_E</v>
          </cell>
          <cell r="E49">
            <v>285002</v>
          </cell>
          <cell r="F49">
            <v>0.06</v>
          </cell>
          <cell r="G49">
            <v>52.637999999999998</v>
          </cell>
          <cell r="H49">
            <v>-30.492000000000001</v>
          </cell>
          <cell r="I49">
            <v>0.52649999999999997</v>
          </cell>
          <cell r="J49">
            <v>-25</v>
          </cell>
          <cell r="K49">
            <v>-30.547487521948135</v>
          </cell>
          <cell r="L49">
            <v>-3.3674E-3</v>
          </cell>
          <cell r="M49">
            <v>-30.550854921948133</v>
          </cell>
          <cell r="R49">
            <v>-30.73718207773609</v>
          </cell>
        </row>
        <row r="50">
          <cell r="D50" t="str">
            <v>H.Mugo.R.5.1_2_E</v>
          </cell>
          <cell r="E50">
            <v>285003</v>
          </cell>
          <cell r="F50">
            <v>3.2000000000000001E-2</v>
          </cell>
          <cell r="G50">
            <v>29.361999999999998</v>
          </cell>
          <cell r="H50">
            <v>-29.945</v>
          </cell>
          <cell r="I50">
            <v>0.52649999999999997</v>
          </cell>
          <cell r="J50">
            <v>-25</v>
          </cell>
          <cell r="K50">
            <v>-30.035289486917168</v>
          </cell>
          <cell r="L50">
            <v>-1.3661700000000001E-2</v>
          </cell>
          <cell r="M50">
            <v>-30.048951186917169</v>
          </cell>
          <cell r="R50">
            <v>-30.235278342705126</v>
          </cell>
        </row>
        <row r="51">
          <cell r="D51" t="str">
            <v>M.Mugo.R.7.1_2_E</v>
          </cell>
          <cell r="E51">
            <v>285004</v>
          </cell>
          <cell r="F51">
            <v>4.5999999999999999E-2</v>
          </cell>
          <cell r="G51">
            <v>40.497999999999998</v>
          </cell>
          <cell r="H51">
            <v>-29.145</v>
          </cell>
          <cell r="I51">
            <v>0.52649999999999997</v>
          </cell>
          <cell r="J51">
            <v>-25</v>
          </cell>
          <cell r="K51">
            <v>-29.199597463192529</v>
          </cell>
          <cell r="L51">
            <v>-8.7688000000000002E-3</v>
          </cell>
          <cell r="M51">
            <v>-29.208366263192527</v>
          </cell>
          <cell r="R51">
            <v>-29.394693418980484</v>
          </cell>
        </row>
        <row r="52">
          <cell r="D52" t="str">
            <v>caf-j3 (49,44%C)</v>
          </cell>
          <cell r="E52">
            <v>285005</v>
          </cell>
          <cell r="F52">
            <v>8.6999999999999994E-2</v>
          </cell>
          <cell r="G52">
            <v>47.182000000000002</v>
          </cell>
          <cell r="H52">
            <v>-40.106999999999999</v>
          </cell>
          <cell r="I52">
            <v>0.52649999999999997</v>
          </cell>
          <cell r="J52">
            <v>-25</v>
          </cell>
          <cell r="K52">
            <v>-40.277480125601485</v>
          </cell>
          <cell r="L52">
            <v>-5.7856000000000001E-3</v>
          </cell>
          <cell r="M52">
            <v>-40.283265725601488</v>
          </cell>
          <cell r="R52">
            <v>-40.469592881389445</v>
          </cell>
        </row>
        <row r="53">
          <cell r="D53" t="str">
            <v>ali-j3</v>
          </cell>
          <cell r="E53">
            <v>285006</v>
          </cell>
          <cell r="F53">
            <v>6.4000000000000001E-2</v>
          </cell>
          <cell r="G53">
            <v>41.426000000000002</v>
          </cell>
          <cell r="H53">
            <v>-29.855</v>
          </cell>
          <cell r="I53">
            <v>0.52649999999999997</v>
          </cell>
          <cell r="J53">
            <v>-25</v>
          </cell>
          <cell r="K53">
            <v>-29.917498502426682</v>
          </cell>
          <cell r="L53">
            <v>-8.5654000000000008E-3</v>
          </cell>
          <cell r="M53">
            <v>-29.92606390242668</v>
          </cell>
          <cell r="N53" t="str">
            <v>*</v>
          </cell>
          <cell r="O53">
            <v>-29.873672844212042</v>
          </cell>
          <cell r="P53">
            <v>-30.06</v>
          </cell>
          <cell r="Q53">
            <v>-0.18632715578795711</v>
          </cell>
          <cell r="R53">
            <v>-30.112391058214637</v>
          </cell>
        </row>
        <row r="55">
          <cell r="D55" t="str">
            <v>ali-j3</v>
          </cell>
          <cell r="E55">
            <v>286144</v>
          </cell>
          <cell r="F55">
            <v>7.9000000000000001E-2</v>
          </cell>
          <cell r="G55">
            <v>55.24</v>
          </cell>
          <cell r="H55">
            <v>-29.805</v>
          </cell>
          <cell r="I55">
            <v>0.497</v>
          </cell>
          <cell r="J55">
            <v>-25</v>
          </cell>
          <cell r="K55">
            <v>-29.848623568310103</v>
          </cell>
          <cell r="L55">
            <v>0</v>
          </cell>
          <cell r="M55">
            <v>-29.848623568310103</v>
          </cell>
          <cell r="N55" t="str">
            <v>*</v>
          </cell>
          <cell r="R55">
            <v>-30.067512163568633</v>
          </cell>
        </row>
        <row r="56">
          <cell r="D56" t="str">
            <v>ali-j3 [Ref] (71,09%C)</v>
          </cell>
          <cell r="E56">
            <v>286145</v>
          </cell>
          <cell r="F56">
            <v>6.7000000000000004E-2</v>
          </cell>
          <cell r="G56">
            <v>37.890999999999998</v>
          </cell>
          <cell r="H56">
            <v>-29.768999999999998</v>
          </cell>
          <cell r="I56">
            <v>0.497</v>
          </cell>
          <cell r="J56">
            <v>-25</v>
          </cell>
          <cell r="K56">
            <v>-29.83238431299139</v>
          </cell>
          <cell r="L56">
            <v>-2.05965E-2</v>
          </cell>
          <cell r="M56">
            <v>-29.85298081299139</v>
          </cell>
          <cell r="N56" t="str">
            <v>*</v>
          </cell>
          <cell r="R56">
            <v>-30.07186940824992</v>
          </cell>
        </row>
        <row r="57">
          <cell r="D57" t="str">
            <v>Glyceryl trinonade canoate 2</v>
          </cell>
          <cell r="E57">
            <v>286146</v>
          </cell>
          <cell r="F57">
            <v>5.0000000000000001E-3</v>
          </cell>
          <cell r="G57">
            <v>5.4569999999999999</v>
          </cell>
          <cell r="H57">
            <v>-28.108000000000001</v>
          </cell>
          <cell r="I57">
            <v>0.497</v>
          </cell>
          <cell r="J57">
            <v>-25</v>
          </cell>
          <cell r="K57">
            <v>-28.419426612903223</v>
          </cell>
          <cell r="L57">
            <v>-5.8894050000000003E-2</v>
          </cell>
          <cell r="M57">
            <v>-28.478320662903222</v>
          </cell>
          <cell r="R57">
            <v>-28.697209258161752</v>
          </cell>
        </row>
        <row r="58">
          <cell r="D58" t="str">
            <v>L.Mugo.B.11_E</v>
          </cell>
          <cell r="E58">
            <v>286147</v>
          </cell>
          <cell r="F58">
            <v>1.6E-2</v>
          </cell>
          <cell r="G58">
            <v>13.177</v>
          </cell>
          <cell r="H58">
            <v>-29.01</v>
          </cell>
          <cell r="I58">
            <v>0.497</v>
          </cell>
          <cell r="J58">
            <v>-25</v>
          </cell>
          <cell r="K58">
            <v>-29.167174290220821</v>
          </cell>
          <cell r="L58">
            <v>-4.981965E-2</v>
          </cell>
          <cell r="M58">
            <v>-29.216993940220821</v>
          </cell>
          <cell r="R58">
            <v>-29.435882535479351</v>
          </cell>
        </row>
        <row r="59">
          <cell r="D59" t="str">
            <v>Glyceryl trinonade canoate 1</v>
          </cell>
          <cell r="E59">
            <v>286148</v>
          </cell>
          <cell r="F59">
            <v>0.03</v>
          </cell>
          <cell r="G59">
            <v>5.7830000000000004</v>
          </cell>
          <cell r="H59">
            <v>-26.744</v>
          </cell>
          <cell r="I59">
            <v>0.497</v>
          </cell>
          <cell r="J59">
            <v>-25</v>
          </cell>
          <cell r="K59">
            <v>-26.907974271660986</v>
          </cell>
          <cell r="L59">
            <v>-5.853585E-2</v>
          </cell>
          <cell r="M59">
            <v>-26.966510121660985</v>
          </cell>
          <cell r="R59">
            <v>-27.185398716919515</v>
          </cell>
        </row>
        <row r="60">
          <cell r="D60" t="str">
            <v>M.Mugo.B.6_E</v>
          </cell>
          <cell r="E60">
            <v>286149</v>
          </cell>
          <cell r="F60">
            <v>4.7E-2</v>
          </cell>
          <cell r="G60">
            <v>41.106999999999999</v>
          </cell>
          <cell r="H60">
            <v>-28.731000000000002</v>
          </cell>
          <cell r="I60">
            <v>0.497</v>
          </cell>
          <cell r="J60">
            <v>-25</v>
          </cell>
          <cell r="K60">
            <v>-28.77666133957154</v>
          </cell>
          <cell r="L60">
            <v>-1.6954799999999999E-2</v>
          </cell>
          <cell r="M60">
            <v>-28.79361613957154</v>
          </cell>
          <cell r="R60">
            <v>-29.01250473483007</v>
          </cell>
        </row>
        <row r="61">
          <cell r="D61" t="str">
            <v>H.Mugo.B.1_E</v>
          </cell>
          <cell r="E61">
            <v>286150</v>
          </cell>
          <cell r="F61">
            <v>4.9000000000000002E-2</v>
          </cell>
          <cell r="G61">
            <v>39.231000000000002</v>
          </cell>
          <cell r="H61">
            <v>-29.882000000000001</v>
          </cell>
          <cell r="I61">
            <v>0.497</v>
          </cell>
          <cell r="J61">
            <v>-25</v>
          </cell>
          <cell r="K61">
            <v>-29.944641451954357</v>
          </cell>
          <cell r="L61">
            <v>-1.925325E-2</v>
          </cell>
          <cell r="M61">
            <v>-29.963894701954356</v>
          </cell>
          <cell r="R61">
            <v>-30.182783297212886</v>
          </cell>
        </row>
        <row r="62">
          <cell r="D62" t="str">
            <v>M.Mugo.B.8_E</v>
          </cell>
          <cell r="E62">
            <v>286151</v>
          </cell>
          <cell r="F62">
            <v>5.3999999999999999E-2</v>
          </cell>
          <cell r="G62">
            <v>14.667999999999999</v>
          </cell>
          <cell r="H62">
            <v>-28.041</v>
          </cell>
          <cell r="I62">
            <v>0.497</v>
          </cell>
          <cell r="J62">
            <v>-25</v>
          </cell>
          <cell r="K62">
            <v>-28.147652812081009</v>
          </cell>
          <cell r="L62">
            <v>-4.8267450000000003E-2</v>
          </cell>
          <cell r="M62">
            <v>-28.19592026208101</v>
          </cell>
          <cell r="R62">
            <v>-28.414808857339541</v>
          </cell>
        </row>
        <row r="63">
          <cell r="D63" t="str">
            <v>M.Mugo.L.6_E</v>
          </cell>
          <cell r="E63">
            <v>286152</v>
          </cell>
          <cell r="F63">
            <v>6.5000000000000002E-2</v>
          </cell>
          <cell r="G63">
            <v>55.110999999999997</v>
          </cell>
          <cell r="H63">
            <v>-29.611000000000001</v>
          </cell>
          <cell r="I63">
            <v>0.497</v>
          </cell>
          <cell r="J63">
            <v>-25</v>
          </cell>
          <cell r="K63">
            <v>-29.652961163804154</v>
          </cell>
          <cell r="L63">
            <v>-4.7760000000000001E-4</v>
          </cell>
          <cell r="M63">
            <v>-29.653438763804154</v>
          </cell>
          <cell r="R63">
            <v>-29.872327359062684</v>
          </cell>
        </row>
        <row r="64">
          <cell r="D64" t="str">
            <v>ali-j3</v>
          </cell>
          <cell r="E64">
            <v>286153</v>
          </cell>
          <cell r="F64">
            <v>6.7000000000000004E-2</v>
          </cell>
          <cell r="G64">
            <v>47.491999999999997</v>
          </cell>
          <cell r="H64">
            <v>-29.800999999999998</v>
          </cell>
          <cell r="I64">
            <v>0.497</v>
          </cell>
          <cell r="J64">
            <v>-25</v>
          </cell>
          <cell r="K64">
            <v>-29.851773422704539</v>
          </cell>
          <cell r="L64">
            <v>-9.283350000000001E-3</v>
          </cell>
          <cell r="M64">
            <v>-29.86105677270454</v>
          </cell>
          <cell r="N64" t="str">
            <v>*</v>
          </cell>
          <cell r="R64">
            <v>-30.07994536796307</v>
          </cell>
        </row>
        <row r="65">
          <cell r="D65" t="str">
            <v>bl</v>
          </cell>
          <cell r="E65">
            <v>286154</v>
          </cell>
          <cell r="F65">
            <v>0</v>
          </cell>
          <cell r="G65">
            <v>0.47899999999999998</v>
          </cell>
          <cell r="H65">
            <v>-29.454000000000001</v>
          </cell>
          <cell r="I65">
            <v>0.497</v>
          </cell>
          <cell r="J65">
            <v>-25</v>
          </cell>
        </row>
        <row r="66">
          <cell r="D66" t="str">
            <v>bl</v>
          </cell>
          <cell r="E66">
            <v>286155</v>
          </cell>
          <cell r="F66">
            <v>0</v>
          </cell>
          <cell r="G66">
            <v>0.51500000000000001</v>
          </cell>
          <cell r="H66">
            <v>-34.243000000000002</v>
          </cell>
          <cell r="I66">
            <v>0.497</v>
          </cell>
          <cell r="J66">
            <v>-25</v>
          </cell>
        </row>
        <row r="67">
          <cell r="D67" t="str">
            <v>ali-j3</v>
          </cell>
          <cell r="E67">
            <v>286156</v>
          </cell>
          <cell r="F67">
            <v>6.9000000000000006E-2</v>
          </cell>
          <cell r="G67">
            <v>51.767000000000003</v>
          </cell>
          <cell r="H67">
            <v>-29.795000000000002</v>
          </cell>
          <cell r="I67">
            <v>0.497</v>
          </cell>
          <cell r="J67">
            <v>-25</v>
          </cell>
          <cell r="K67">
            <v>-29.84148166569144</v>
          </cell>
          <cell r="L67">
            <v>-4.4178000000000004E-3</v>
          </cell>
          <cell r="M67">
            <v>-29.845899465691438</v>
          </cell>
          <cell r="N67" t="str">
            <v>*</v>
          </cell>
          <cell r="R67">
            <v>-30.064788060949969</v>
          </cell>
        </row>
        <row r="68">
          <cell r="D68" t="str">
            <v>ali-j3</v>
          </cell>
          <cell r="E68">
            <v>286157</v>
          </cell>
          <cell r="F68">
            <v>5.7000000000000002E-2</v>
          </cell>
          <cell r="G68">
            <v>38.850999999999999</v>
          </cell>
          <cell r="H68">
            <v>-29.716000000000001</v>
          </cell>
          <cell r="I68">
            <v>0.497</v>
          </cell>
          <cell r="J68">
            <v>-25</v>
          </cell>
          <cell r="K68">
            <v>-29.777111018407467</v>
          </cell>
          <cell r="L68">
            <v>-1.9432350000000001E-2</v>
          </cell>
          <cell r="M68">
            <v>-29.796543368407466</v>
          </cell>
          <cell r="N68" t="str">
            <v>*</v>
          </cell>
          <cell r="R68">
            <v>-30.015431963665996</v>
          </cell>
        </row>
        <row r="69">
          <cell r="D69" t="str">
            <v>M.Mugo.L.8_E</v>
          </cell>
          <cell r="E69">
            <v>286158</v>
          </cell>
          <cell r="F69">
            <v>7.3999999999999996E-2</v>
          </cell>
          <cell r="G69">
            <v>65.713999999999999</v>
          </cell>
          <cell r="H69">
            <v>-30.814</v>
          </cell>
          <cell r="I69">
            <v>0.497</v>
          </cell>
          <cell r="J69">
            <v>-25</v>
          </cell>
          <cell r="K69">
            <v>-30.858306821840934</v>
          </cell>
          <cell r="L69">
            <v>1.1969850000000001E-2</v>
          </cell>
          <cell r="M69">
            <v>-30.846336971840934</v>
          </cell>
          <cell r="R69">
            <v>-31.065225567099464</v>
          </cell>
        </row>
        <row r="70">
          <cell r="D70" t="str">
            <v>H.Mugo.B.3_E</v>
          </cell>
          <cell r="E70">
            <v>286159</v>
          </cell>
          <cell r="F70">
            <v>7.3999999999999996E-2</v>
          </cell>
          <cell r="G70">
            <v>62.143999999999998</v>
          </cell>
          <cell r="H70">
            <v>-27.934999999999999</v>
          </cell>
          <cell r="I70">
            <v>0.497</v>
          </cell>
          <cell r="J70">
            <v>-25</v>
          </cell>
          <cell r="K70">
            <v>-27.958662059792044</v>
          </cell>
          <cell r="L70">
            <v>7.5520500000000003E-3</v>
          </cell>
          <cell r="M70">
            <v>-27.951110009792043</v>
          </cell>
          <cell r="R70">
            <v>-28.169998605050573</v>
          </cell>
        </row>
        <row r="71">
          <cell r="D71" t="str">
            <v>L.Mugo.L.11_E</v>
          </cell>
          <cell r="E71">
            <v>286160</v>
          </cell>
          <cell r="F71">
            <v>0.08</v>
          </cell>
          <cell r="G71">
            <v>71.164000000000001</v>
          </cell>
          <cell r="H71">
            <v>-29.652000000000001</v>
          </cell>
          <cell r="I71">
            <v>0.497</v>
          </cell>
          <cell r="J71">
            <v>-25</v>
          </cell>
          <cell r="K71">
            <v>-29.684717449445991</v>
          </cell>
          <cell r="L71">
            <v>1.8029400000000001E-2</v>
          </cell>
          <cell r="M71">
            <v>-29.666688049445991</v>
          </cell>
          <cell r="R71">
            <v>-29.885576644704521</v>
          </cell>
        </row>
        <row r="72">
          <cell r="D72" t="str">
            <v>L.Mugo.L.13_E</v>
          </cell>
          <cell r="E72">
            <v>286161</v>
          </cell>
          <cell r="F72">
            <v>8.3000000000000004E-2</v>
          </cell>
          <cell r="G72">
            <v>69.774000000000001</v>
          </cell>
          <cell r="H72">
            <v>-29.8</v>
          </cell>
          <cell r="I72">
            <v>0.497</v>
          </cell>
          <cell r="J72">
            <v>-25</v>
          </cell>
          <cell r="K72">
            <v>-29.834435671290617</v>
          </cell>
          <cell r="L72">
            <v>1.6327950000000001E-2</v>
          </cell>
          <cell r="M72">
            <v>-29.818107721290616</v>
          </cell>
          <cell r="R72">
            <v>-30.036996316549146</v>
          </cell>
        </row>
        <row r="73">
          <cell r="D73" t="str">
            <v>H.Mugo.L.1_E</v>
          </cell>
          <cell r="E73">
            <v>286162</v>
          </cell>
          <cell r="F73">
            <v>0.107</v>
          </cell>
          <cell r="G73">
            <v>92.813999999999993</v>
          </cell>
          <cell r="H73">
            <v>-29.591000000000001</v>
          </cell>
          <cell r="I73">
            <v>0.497</v>
          </cell>
          <cell r="J73">
            <v>-25</v>
          </cell>
          <cell r="K73">
            <v>-29.615716216948123</v>
          </cell>
          <cell r="L73">
            <v>4.3043700000000004E-2</v>
          </cell>
          <cell r="M73">
            <v>-29.572672516948124</v>
          </cell>
          <cell r="R73">
            <v>-29.791561112206654</v>
          </cell>
        </row>
        <row r="74">
          <cell r="D74" t="str">
            <v>H.Mugo.L.3_E</v>
          </cell>
          <cell r="E74">
            <v>286163</v>
          </cell>
          <cell r="F74">
            <v>0.107</v>
          </cell>
          <cell r="G74">
            <v>97.727999999999994</v>
          </cell>
          <cell r="H74">
            <v>-28.870999999999999</v>
          </cell>
          <cell r="I74">
            <v>0.497</v>
          </cell>
          <cell r="J74">
            <v>-25</v>
          </cell>
          <cell r="K74">
            <v>-28.89078676553774</v>
          </cell>
          <cell r="L74">
            <v>4.8864450000000004E-2</v>
          </cell>
          <cell r="M74">
            <v>-28.84192231553774</v>
          </cell>
          <cell r="R74">
            <v>-29.06081091079627</v>
          </cell>
        </row>
        <row r="75">
          <cell r="D75" t="str">
            <v>caf-j3 (49,44%C)</v>
          </cell>
          <cell r="E75">
            <v>286164</v>
          </cell>
          <cell r="F75">
            <v>0.127</v>
          </cell>
          <cell r="G75">
            <v>61.508000000000003</v>
          </cell>
          <cell r="H75">
            <v>-40.064999999999998</v>
          </cell>
          <cell r="I75">
            <v>0.497</v>
          </cell>
          <cell r="J75">
            <v>-25</v>
          </cell>
          <cell r="K75">
            <v>-40.187720574978279</v>
          </cell>
          <cell r="L75">
            <v>6.0595500000000004E-3</v>
          </cell>
          <cell r="M75">
            <v>-40.181661024978276</v>
          </cell>
          <cell r="R75">
            <v>-40.400549620236802</v>
          </cell>
        </row>
        <row r="76">
          <cell r="D76" t="str">
            <v>ali-j3</v>
          </cell>
          <cell r="E76">
            <v>286165</v>
          </cell>
          <cell r="F76">
            <v>6.3E-2</v>
          </cell>
          <cell r="G76">
            <v>42.957000000000001</v>
          </cell>
          <cell r="H76">
            <v>-29.77</v>
          </cell>
          <cell r="I76">
            <v>0.497</v>
          </cell>
          <cell r="J76">
            <v>-25</v>
          </cell>
          <cell r="K76">
            <v>-29.825833490343854</v>
          </cell>
          <cell r="L76">
            <v>-1.573095E-2</v>
          </cell>
          <cell r="M76">
            <v>-29.841564440343852</v>
          </cell>
          <cell r="N76" t="str">
            <v>*</v>
          </cell>
          <cell r="O76">
            <v>-29.841111404741469</v>
          </cell>
          <cell r="P76">
            <v>-30.06</v>
          </cell>
          <cell r="Q76">
            <v>-0.21888859525853022</v>
          </cell>
          <cell r="R76">
            <v>-30.060453035602382</v>
          </cell>
        </row>
        <row r="81">
          <cell r="D81" t="str">
            <v xml:space="preserve">ali-j3  </v>
          </cell>
          <cell r="E81">
            <v>286166</v>
          </cell>
          <cell r="F81">
            <v>0.27200000000000002</v>
          </cell>
          <cell r="G81">
            <v>37.981000000000002</v>
          </cell>
          <cell r="H81">
            <v>-29.821999999999999</v>
          </cell>
          <cell r="I81">
            <v>5.0250000000000003E-2</v>
          </cell>
          <cell r="J81">
            <v>-25</v>
          </cell>
          <cell r="K81">
            <v>-29.828388102001675</v>
          </cell>
          <cell r="L81">
            <v>0</v>
          </cell>
          <cell r="M81">
            <v>-29.828388102001675</v>
          </cell>
          <cell r="N81" t="str">
            <v>*</v>
          </cell>
          <cell r="R81">
            <v>-29.972468568645663</v>
          </cell>
        </row>
        <row r="82">
          <cell r="D82" t="str">
            <v>ali-j3</v>
          </cell>
          <cell r="E82">
            <v>286167</v>
          </cell>
          <cell r="F82">
            <v>0.28499999999999998</v>
          </cell>
          <cell r="G82">
            <v>37.344000000000001</v>
          </cell>
          <cell r="H82">
            <v>-29.954999999999998</v>
          </cell>
          <cell r="I82">
            <v>5.0250000000000003E-2</v>
          </cell>
          <cell r="J82">
            <v>-25</v>
          </cell>
          <cell r="K82">
            <v>-29.961676420311711</v>
          </cell>
          <cell r="L82">
            <v>-1.1044500000000001E-3</v>
          </cell>
          <cell r="M82">
            <v>-29.962780870311711</v>
          </cell>
          <cell r="N82" t="str">
            <v>*</v>
          </cell>
          <cell r="R82">
            <v>-30.106861336955699</v>
          </cell>
        </row>
        <row r="83">
          <cell r="D83" t="str">
            <v>bl</v>
          </cell>
          <cell r="E83">
            <v>286168</v>
          </cell>
          <cell r="F83">
            <v>0</v>
          </cell>
          <cell r="G83">
            <v>4.1000000000000002E-2</v>
          </cell>
          <cell r="H83">
            <v>-16.056000000000001</v>
          </cell>
          <cell r="I83">
            <v>5.0250000000000003E-2</v>
          </cell>
          <cell r="J83">
            <v>-25</v>
          </cell>
        </row>
        <row r="84">
          <cell r="D84" t="str">
            <v>bl</v>
          </cell>
          <cell r="E84">
            <v>286169</v>
          </cell>
          <cell r="F84">
            <v>0</v>
          </cell>
          <cell r="G84">
            <v>0.06</v>
          </cell>
          <cell r="H84">
            <v>-6.2930000000000001</v>
          </cell>
          <cell r="I84">
            <v>5.0250000000000003E-2</v>
          </cell>
          <cell r="J84">
            <v>-25</v>
          </cell>
        </row>
        <row r="85">
          <cell r="D85" t="str">
            <v>bl</v>
          </cell>
          <cell r="E85">
            <v>286170</v>
          </cell>
          <cell r="F85">
            <v>0</v>
          </cell>
          <cell r="G85">
            <v>4.8000000000000001E-2</v>
          </cell>
          <cell r="H85">
            <v>-20.082999999999998</v>
          </cell>
          <cell r="I85">
            <v>5.0250000000000003E-2</v>
          </cell>
          <cell r="J85">
            <v>-25</v>
          </cell>
        </row>
        <row r="86">
          <cell r="D86" t="str">
            <v>bl</v>
          </cell>
          <cell r="E86">
            <v>286171</v>
          </cell>
          <cell r="F86">
            <v>0</v>
          </cell>
          <cell r="G86">
            <v>5.1999999999999998E-2</v>
          </cell>
          <cell r="H86">
            <v>-30.504000000000001</v>
          </cell>
          <cell r="I86">
            <v>5.0250000000000003E-2</v>
          </cell>
          <cell r="J86">
            <v>-25</v>
          </cell>
        </row>
        <row r="87">
          <cell r="D87" t="str">
            <v>ali-j3</v>
          </cell>
          <cell r="E87">
            <v>286172</v>
          </cell>
          <cell r="F87">
            <v>0.24399999999999999</v>
          </cell>
          <cell r="G87">
            <v>31.838999999999999</v>
          </cell>
          <cell r="H87">
            <v>-29.878</v>
          </cell>
          <cell r="I87">
            <v>5.0250000000000003E-2</v>
          </cell>
          <cell r="J87">
            <v>-25</v>
          </cell>
          <cell r="K87">
            <v>-29.885710888285946</v>
          </cell>
          <cell r="L87">
            <v>-8.74605E-3</v>
          </cell>
          <cell r="M87">
            <v>-29.894456938285945</v>
          </cell>
          <cell r="R87">
            <v>-30.038537404929933</v>
          </cell>
        </row>
        <row r="88">
          <cell r="D88" t="str">
            <v>ali-j3</v>
          </cell>
          <cell r="E88">
            <v>286173</v>
          </cell>
          <cell r="F88">
            <v>0.24399999999999999</v>
          </cell>
          <cell r="G88">
            <v>30.375</v>
          </cell>
          <cell r="H88">
            <v>-29.981000000000002</v>
          </cell>
          <cell r="I88">
            <v>5.0250000000000003E-2</v>
          </cell>
          <cell r="J88">
            <v>-25</v>
          </cell>
          <cell r="K88">
            <v>-29.989253827319271</v>
          </cell>
          <cell r="L88">
            <v>-1.0716150000000001E-2</v>
          </cell>
          <cell r="M88">
            <v>-29.999969977319271</v>
          </cell>
          <cell r="R88">
            <v>-30.144050443963259</v>
          </cell>
        </row>
        <row r="89">
          <cell r="D89" t="str">
            <v>D.Mugo.L.16_E</v>
          </cell>
          <cell r="E89">
            <v>286174</v>
          </cell>
          <cell r="F89">
            <v>0.249</v>
          </cell>
          <cell r="G89">
            <v>37.813000000000002</v>
          </cell>
          <cell r="H89">
            <v>-29.25</v>
          </cell>
          <cell r="I89">
            <v>5.0250000000000003E-2</v>
          </cell>
          <cell r="J89">
            <v>-25</v>
          </cell>
          <cell r="K89">
            <v>-29.255655374674777</v>
          </cell>
          <cell r="L89">
            <v>-6.2684999999999998E-4</v>
          </cell>
          <cell r="M89">
            <v>-29.256282224674777</v>
          </cell>
          <cell r="R89">
            <v>-29.400362691318765</v>
          </cell>
        </row>
        <row r="90">
          <cell r="D90" t="str">
            <v>Cholestan</v>
          </cell>
          <cell r="E90">
            <v>286175</v>
          </cell>
          <cell r="F90">
            <v>0.377</v>
          </cell>
          <cell r="G90">
            <v>60.156999999999996</v>
          </cell>
          <cell r="H90">
            <v>-17.992000000000001</v>
          </cell>
          <cell r="I90">
            <v>5.0250000000000003E-2</v>
          </cell>
          <cell r="J90">
            <v>-25</v>
          </cell>
          <cell r="K90">
            <v>-17.98614122373943</v>
          </cell>
          <cell r="L90">
            <v>2.8447050000000002E-2</v>
          </cell>
          <cell r="M90">
            <v>-17.95769417373943</v>
          </cell>
          <cell r="R90">
            <v>-18.101774640383418</v>
          </cell>
        </row>
        <row r="91">
          <cell r="D91" t="str">
            <v xml:space="preserve"> Diphenylphthalat</v>
          </cell>
          <cell r="E91">
            <v>286176</v>
          </cell>
          <cell r="F91">
            <v>0.39700000000000002</v>
          </cell>
          <cell r="G91">
            <v>54.771999999999998</v>
          </cell>
          <cell r="H91">
            <v>-28.013000000000002</v>
          </cell>
          <cell r="I91">
            <v>5.0250000000000003E-2</v>
          </cell>
          <cell r="J91">
            <v>-25</v>
          </cell>
          <cell r="K91">
            <v>-28.015766783774279</v>
          </cell>
          <cell r="L91">
            <v>2.0865149999999999E-2</v>
          </cell>
          <cell r="M91">
            <v>-27.99490163377428</v>
          </cell>
          <cell r="R91">
            <v>-28.138982100418268</v>
          </cell>
        </row>
        <row r="92">
          <cell r="D92" t="str">
            <v>caf-j3 (49,44%C)</v>
          </cell>
          <cell r="E92">
            <v>286177</v>
          </cell>
          <cell r="F92">
            <v>0.39700000000000002</v>
          </cell>
          <cell r="G92">
            <v>35.161000000000001</v>
          </cell>
          <cell r="H92">
            <v>-40.314</v>
          </cell>
          <cell r="I92">
            <v>5.0250000000000003E-2</v>
          </cell>
          <cell r="J92">
            <v>-25</v>
          </cell>
          <cell r="K92">
            <v>-40.33591717636336</v>
          </cell>
          <cell r="L92">
            <v>-4.9252499999999999E-3</v>
          </cell>
          <cell r="M92">
            <v>-40.340842426363359</v>
          </cell>
          <cell r="N92" t="str">
            <v>*</v>
          </cell>
          <cell r="R92">
            <v>-40.484922893007351</v>
          </cell>
        </row>
        <row r="93">
          <cell r="D93" t="str">
            <v>ali-j3</v>
          </cell>
          <cell r="E93">
            <v>286178</v>
          </cell>
          <cell r="F93">
            <v>0.26100000000000001</v>
          </cell>
          <cell r="G93">
            <v>33.225999999999999</v>
          </cell>
          <cell r="H93">
            <v>-29.879000000000001</v>
          </cell>
          <cell r="I93">
            <v>5.0250000000000003E-2</v>
          </cell>
          <cell r="J93">
            <v>-25</v>
          </cell>
          <cell r="K93">
            <v>-29.886390028861442</v>
          </cell>
          <cell r="L93">
            <v>-7.6117500000000005E-3</v>
          </cell>
          <cell r="M93">
            <v>-29.89400177886144</v>
          </cell>
          <cell r="N93" t="str">
            <v>*</v>
          </cell>
          <cell r="O93">
            <v>-29.915919533356011</v>
          </cell>
          <cell r="P93">
            <v>-30.06</v>
          </cell>
          <cell r="Q93">
            <v>-0.1440804666439881</v>
          </cell>
          <cell r="R93">
            <v>-30.038082245505429</v>
          </cell>
        </row>
        <row r="95">
          <cell r="D95" t="str">
            <v>ali-j3 [Ref] (71,09%C)</v>
          </cell>
          <cell r="E95">
            <v>288754</v>
          </cell>
          <cell r="F95">
            <v>6.8000000000000005E-2</v>
          </cell>
          <cell r="G95">
            <v>46.000999999999998</v>
          </cell>
          <cell r="H95">
            <v>-29.661000000000001</v>
          </cell>
          <cell r="I95">
            <v>0.55100000000000005</v>
          </cell>
          <cell r="J95">
            <v>-25</v>
          </cell>
          <cell r="K95">
            <v>-29.717506292629263</v>
          </cell>
          <cell r="L95">
            <v>0</v>
          </cell>
          <cell r="M95">
            <v>-29.717506292629263</v>
          </cell>
          <cell r="N95" t="str">
            <v>*</v>
          </cell>
          <cell r="R95">
            <v>-30.032025820580333</v>
          </cell>
        </row>
        <row r="96">
          <cell r="D96" t="str">
            <v>bl (blank)</v>
          </cell>
          <cell r="E96">
            <v>288755</v>
          </cell>
          <cell r="F96">
            <v>0</v>
          </cell>
          <cell r="G96">
            <v>0.45400000000000001</v>
          </cell>
          <cell r="H96">
            <v>-32.061999999999998</v>
          </cell>
          <cell r="I96">
            <v>0.55100000000000005</v>
          </cell>
          <cell r="J96">
            <v>-25</v>
          </cell>
        </row>
        <row r="97">
          <cell r="D97" t="str">
            <v>ali-j3</v>
          </cell>
          <cell r="E97">
            <v>288756</v>
          </cell>
          <cell r="F97">
            <v>7.1999999999999995E-2</v>
          </cell>
          <cell r="G97">
            <v>44.747</v>
          </cell>
          <cell r="H97">
            <v>-29.722000000000001</v>
          </cell>
          <cell r="I97">
            <v>0.55100000000000005</v>
          </cell>
          <cell r="J97">
            <v>-25</v>
          </cell>
          <cell r="K97">
            <v>-29.780870078740158</v>
          </cell>
          <cell r="L97">
            <v>-2.0782500000000002E-3</v>
          </cell>
          <cell r="M97">
            <v>-29.782948328740158</v>
          </cell>
          <cell r="N97" t="str">
            <v>*</v>
          </cell>
          <cell r="R97">
            <v>-30.097467856691228</v>
          </cell>
        </row>
        <row r="98">
          <cell r="D98" t="str">
            <v>Glyceryl trinonade canoate 1</v>
          </cell>
          <cell r="E98">
            <v>288757</v>
          </cell>
          <cell r="F98">
            <v>3.0000000000000001E-3</v>
          </cell>
          <cell r="G98">
            <v>2.9710000000000001</v>
          </cell>
          <cell r="H98">
            <v>-29.388999999999999</v>
          </cell>
          <cell r="I98">
            <v>0.55100000000000005</v>
          </cell>
          <cell r="J98">
            <v>-25</v>
          </cell>
          <cell r="K98">
            <v>-30.388313636363634</v>
          </cell>
          <cell r="L98">
            <v>-6.3203250000000002E-2</v>
          </cell>
          <cell r="M98">
            <v>-30.451516886363635</v>
          </cell>
          <cell r="O98" t="str">
            <v>to small</v>
          </cell>
          <cell r="R98">
            <v>-30.766036414314705</v>
          </cell>
        </row>
        <row r="99">
          <cell r="D99" t="str">
            <v>H.Mugo.B.2_E</v>
          </cell>
          <cell r="E99">
            <v>288758</v>
          </cell>
          <cell r="F99">
            <v>2.1000000000000001E-2</v>
          </cell>
          <cell r="G99">
            <v>18.146999999999998</v>
          </cell>
          <cell r="H99">
            <v>-28.283999999999999</v>
          </cell>
          <cell r="I99">
            <v>0.55100000000000005</v>
          </cell>
          <cell r="J99">
            <v>-25</v>
          </cell>
          <cell r="K99">
            <v>-28.386834962491474</v>
          </cell>
          <cell r="L99">
            <v>-4.1035250000000002E-2</v>
          </cell>
          <cell r="M99">
            <v>-28.427870212491474</v>
          </cell>
          <cell r="R99">
            <v>-28.742389740442544</v>
          </cell>
        </row>
        <row r="100">
          <cell r="D100" t="str">
            <v>Glyceryl trinonade canoate 2</v>
          </cell>
          <cell r="E100">
            <v>288759</v>
          </cell>
          <cell r="F100">
            <v>3.2000000000000001E-2</v>
          </cell>
          <cell r="G100">
            <v>5.04</v>
          </cell>
          <cell r="H100">
            <v>-26.132000000000001</v>
          </cell>
          <cell r="I100">
            <v>0.55100000000000005</v>
          </cell>
          <cell r="J100">
            <v>-25</v>
          </cell>
          <cell r="K100">
            <v>-26.270946758743598</v>
          </cell>
          <cell r="L100">
            <v>-6.0391500000000001E-2</v>
          </cell>
          <cell r="M100">
            <v>-26.3313382587436</v>
          </cell>
          <cell r="R100">
            <v>-26.64585778669467</v>
          </cell>
        </row>
        <row r="101">
          <cell r="D101" t="str">
            <v>H.Mugo.B.4_E</v>
          </cell>
          <cell r="E101">
            <v>288760</v>
          </cell>
          <cell r="F101">
            <v>3.5000000000000003E-2</v>
          </cell>
          <cell r="G101">
            <v>28.306000000000001</v>
          </cell>
          <cell r="H101">
            <v>-28.829000000000001</v>
          </cell>
          <cell r="I101">
            <v>0.55100000000000005</v>
          </cell>
          <cell r="J101">
            <v>-25</v>
          </cell>
          <cell r="K101">
            <v>-28.905014375788145</v>
          </cell>
          <cell r="L101">
            <v>-2.81175E-2</v>
          </cell>
          <cell r="M101">
            <v>-28.933131875788145</v>
          </cell>
          <cell r="R101">
            <v>-29.247651403739216</v>
          </cell>
        </row>
        <row r="102">
          <cell r="D102" t="str">
            <v>M.Mugo.B.9_E</v>
          </cell>
          <cell r="E102">
            <v>288761</v>
          </cell>
          <cell r="F102">
            <v>4.2000000000000003E-2</v>
          </cell>
          <cell r="G102">
            <v>34.186</v>
          </cell>
          <cell r="H102">
            <v>-30.324999999999999</v>
          </cell>
          <cell r="I102">
            <v>0.55100000000000005</v>
          </cell>
          <cell r="J102">
            <v>-25</v>
          </cell>
          <cell r="K102">
            <v>-30.412232793221349</v>
          </cell>
          <cell r="L102">
            <v>-2.0334250000000002E-2</v>
          </cell>
          <cell r="M102">
            <v>-30.432567043221351</v>
          </cell>
          <cell r="R102">
            <v>-30.747086571172421</v>
          </cell>
        </row>
        <row r="103">
          <cell r="D103" t="str">
            <v>M.Mugo.B.7_E</v>
          </cell>
          <cell r="E103">
            <v>288762</v>
          </cell>
          <cell r="F103">
            <v>4.5999999999999999E-2</v>
          </cell>
          <cell r="G103">
            <v>39.845999999999997</v>
          </cell>
          <cell r="H103">
            <v>-29.353000000000002</v>
          </cell>
          <cell r="I103">
            <v>0.55100000000000005</v>
          </cell>
          <cell r="J103">
            <v>-25</v>
          </cell>
          <cell r="K103">
            <v>-29.414038376383765</v>
          </cell>
          <cell r="L103">
            <v>-1.454775E-2</v>
          </cell>
          <cell r="M103">
            <v>-29.428586126383763</v>
          </cell>
          <cell r="R103">
            <v>-29.743105654334833</v>
          </cell>
        </row>
        <row r="104">
          <cell r="D104" t="str">
            <v>H.Mugo.B.5_E</v>
          </cell>
          <cell r="E104">
            <v>288763</v>
          </cell>
          <cell r="F104">
            <v>6.6000000000000003E-2</v>
          </cell>
          <cell r="G104">
            <v>67.265000000000001</v>
          </cell>
          <cell r="H104">
            <v>-27.623000000000001</v>
          </cell>
          <cell r="I104">
            <v>0.55100000000000005</v>
          </cell>
          <cell r="J104">
            <v>-25</v>
          </cell>
          <cell r="K104">
            <v>-27.644663713763229</v>
          </cell>
          <cell r="L104">
            <v>1.7644750000000001E-2</v>
          </cell>
          <cell r="M104">
            <v>-27.627018963763231</v>
          </cell>
          <cell r="R104">
            <v>-27.941538491714301</v>
          </cell>
        </row>
        <row r="105">
          <cell r="D105" t="str">
            <v>ali-j3</v>
          </cell>
          <cell r="E105">
            <v>288764</v>
          </cell>
          <cell r="F105">
            <v>7.3999999999999996E-2</v>
          </cell>
          <cell r="G105">
            <v>58.411000000000001</v>
          </cell>
          <cell r="H105">
            <v>-29.773</v>
          </cell>
          <cell r="I105">
            <v>0.55100000000000005</v>
          </cell>
          <cell r="J105">
            <v>-25</v>
          </cell>
          <cell r="K105">
            <v>-29.818453214656067</v>
          </cell>
          <cell r="L105">
            <v>8.4760000000000009E-3</v>
          </cell>
          <cell r="M105">
            <v>-29.809977214656065</v>
          </cell>
          <cell r="N105" t="str">
            <v>*</v>
          </cell>
          <cell r="R105">
            <v>-30.124496742607136</v>
          </cell>
        </row>
        <row r="106">
          <cell r="D106" t="str">
            <v>bl</v>
          </cell>
          <cell r="E106">
            <v>288765</v>
          </cell>
          <cell r="F106">
            <v>0</v>
          </cell>
          <cell r="G106">
            <v>0.73799999999999999</v>
          </cell>
          <cell r="H106">
            <v>-36.758000000000003</v>
          </cell>
          <cell r="I106">
            <v>0.55100000000000005</v>
          </cell>
          <cell r="J106">
            <v>-25</v>
          </cell>
        </row>
        <row r="107">
          <cell r="D107" t="str">
            <v>bl</v>
          </cell>
          <cell r="E107">
            <v>288766</v>
          </cell>
          <cell r="F107">
            <v>0</v>
          </cell>
          <cell r="G107">
            <v>0.46100000000000002</v>
          </cell>
          <cell r="H107">
            <v>-32.863999999999997</v>
          </cell>
          <cell r="I107">
            <v>0.55100000000000005</v>
          </cell>
          <cell r="J107">
            <v>-25</v>
          </cell>
        </row>
        <row r="108">
          <cell r="D108" t="str">
            <v>ali-j3</v>
          </cell>
          <cell r="E108">
            <v>288767</v>
          </cell>
          <cell r="F108">
            <v>8.7999999999999995E-2</v>
          </cell>
          <cell r="G108">
            <v>72.814999999999998</v>
          </cell>
          <cell r="H108">
            <v>-29.663</v>
          </cell>
          <cell r="I108">
            <v>0.55100000000000005</v>
          </cell>
          <cell r="J108">
            <v>-25</v>
          </cell>
          <cell r="K108">
            <v>-29.698554536145245</v>
          </cell>
          <cell r="L108">
            <v>2.5590999999999999E-2</v>
          </cell>
          <cell r="M108">
            <v>-29.672963536145247</v>
          </cell>
          <cell r="N108" t="str">
            <v>*</v>
          </cell>
          <cell r="R108">
            <v>-29.987483064096317</v>
          </cell>
        </row>
        <row r="109">
          <cell r="D109" t="str">
            <v>ali-j3</v>
          </cell>
          <cell r="E109">
            <v>288768</v>
          </cell>
          <cell r="F109">
            <v>7.1999999999999995E-2</v>
          </cell>
          <cell r="G109">
            <v>53.667999999999999</v>
          </cell>
          <cell r="H109">
            <v>-29.742000000000001</v>
          </cell>
          <cell r="I109">
            <v>0.55100000000000005</v>
          </cell>
          <cell r="J109">
            <v>-25</v>
          </cell>
          <cell r="K109">
            <v>-29.791190315718129</v>
          </cell>
          <cell r="L109">
            <v>8.4760000000000009E-3</v>
          </cell>
          <cell r="M109">
            <v>-29.782714315718128</v>
          </cell>
          <cell r="N109" t="str">
            <v>*</v>
          </cell>
          <cell r="R109">
            <v>-30.097233843669198</v>
          </cell>
        </row>
        <row r="110">
          <cell r="D110" t="str">
            <v>L.Mugo.B.12_E</v>
          </cell>
          <cell r="E110">
            <v>288769</v>
          </cell>
          <cell r="F110">
            <v>7.6999999999999999E-2</v>
          </cell>
          <cell r="G110">
            <v>17.655000000000001</v>
          </cell>
          <cell r="H110">
            <v>-27.565000000000001</v>
          </cell>
          <cell r="I110">
            <v>0.55100000000000005</v>
          </cell>
          <cell r="J110">
            <v>-25</v>
          </cell>
          <cell r="K110">
            <v>-27.647630671188026</v>
          </cell>
          <cell r="L110">
            <v>-4.2217000000000005E-2</v>
          </cell>
          <cell r="M110">
            <v>-27.689847671188026</v>
          </cell>
          <cell r="R110">
            <v>-28.004367199139097</v>
          </cell>
        </row>
        <row r="111">
          <cell r="D111" t="str">
            <v>M.Mugo.B.10_E</v>
          </cell>
          <cell r="E111">
            <v>288770</v>
          </cell>
          <cell r="F111">
            <v>8.5000000000000006E-2</v>
          </cell>
          <cell r="G111">
            <v>72.427999999999997</v>
          </cell>
          <cell r="H111">
            <v>-28.437999999999999</v>
          </cell>
          <cell r="I111">
            <v>0.55100000000000005</v>
          </cell>
          <cell r="J111">
            <v>-25</v>
          </cell>
          <cell r="K111">
            <v>-28.464355273592382</v>
          </cell>
          <cell r="L111">
            <v>3.4556000000000003E-2</v>
          </cell>
          <cell r="M111">
            <v>-28.429799273592383</v>
          </cell>
          <cell r="R111">
            <v>-28.744318801543454</v>
          </cell>
        </row>
        <row r="112">
          <cell r="D112" t="str">
            <v>L.Mugo.B.14_E</v>
          </cell>
          <cell r="E112">
            <v>288771</v>
          </cell>
          <cell r="F112">
            <v>8.7999999999999995E-2</v>
          </cell>
          <cell r="G112">
            <v>23.847999999999999</v>
          </cell>
          <cell r="H112">
            <v>-28.38</v>
          </cell>
          <cell r="I112">
            <v>0.55100000000000005</v>
          </cell>
          <cell r="J112">
            <v>-25</v>
          </cell>
          <cell r="K112">
            <v>-28.459940764905355</v>
          </cell>
          <cell r="L112">
            <v>-3.3863249999999998E-2</v>
          </cell>
          <cell r="M112">
            <v>-28.493804014905354</v>
          </cell>
          <cell r="R112">
            <v>-28.808323542856424</v>
          </cell>
        </row>
        <row r="113">
          <cell r="D113" t="str">
            <v>L.Mugo.B.13_E</v>
          </cell>
          <cell r="E113">
            <v>288772</v>
          </cell>
          <cell r="F113">
            <v>9.6000000000000002E-2</v>
          </cell>
          <cell r="G113">
            <v>11.173999999999999</v>
          </cell>
          <cell r="H113">
            <v>-27.352</v>
          </cell>
          <cell r="I113">
            <v>0.55100000000000005</v>
          </cell>
          <cell r="J113">
            <v>-25</v>
          </cell>
          <cell r="K113">
            <v>-27.473994916690202</v>
          </cell>
          <cell r="L113">
            <v>-5.2119249999999999E-2</v>
          </cell>
          <cell r="M113">
            <v>-27.526114166690203</v>
          </cell>
          <cell r="R113">
            <v>-27.840633694641273</v>
          </cell>
        </row>
        <row r="114">
          <cell r="D114" t="str">
            <v>D.Mugo.B.17_E</v>
          </cell>
          <cell r="E114">
            <v>288773</v>
          </cell>
          <cell r="F114">
            <v>0.11</v>
          </cell>
          <cell r="G114">
            <v>81.977000000000004</v>
          </cell>
          <cell r="H114">
            <v>-30.832999999999998</v>
          </cell>
          <cell r="I114">
            <v>0.55100000000000005</v>
          </cell>
          <cell r="J114">
            <v>-25</v>
          </cell>
          <cell r="K114">
            <v>-30.872471213126026</v>
          </cell>
          <cell r="L114">
            <v>4.437675E-2</v>
          </cell>
          <cell r="M114">
            <v>-30.828094463126025</v>
          </cell>
          <cell r="R114">
            <v>-31.142613991077095</v>
          </cell>
        </row>
        <row r="115">
          <cell r="D115" t="str">
            <v xml:space="preserve"> Diphenylphthalat</v>
          </cell>
          <cell r="E115">
            <v>288774</v>
          </cell>
          <cell r="F115">
            <v>0.13</v>
          </cell>
          <cell r="G115">
            <v>89.585999999999999</v>
          </cell>
          <cell r="H115">
            <v>-27.811</v>
          </cell>
          <cell r="I115">
            <v>0.55100000000000005</v>
          </cell>
          <cell r="J115">
            <v>-25</v>
          </cell>
          <cell r="K115">
            <v>-27.828396091424722</v>
          </cell>
          <cell r="L115">
            <v>4.7188500000000001E-2</v>
          </cell>
          <cell r="M115">
            <v>-27.781207591424721</v>
          </cell>
          <cell r="R115">
            <v>-28.095727119375791</v>
          </cell>
        </row>
        <row r="116">
          <cell r="D116" t="str">
            <v>caf-j3 (49,44%C)</v>
          </cell>
          <cell r="E116">
            <v>288775</v>
          </cell>
          <cell r="F116">
            <v>9.2999999999999999E-2</v>
          </cell>
          <cell r="G116">
            <v>55.69</v>
          </cell>
          <cell r="H116">
            <v>-39.886000000000003</v>
          </cell>
          <cell r="I116">
            <v>0.55100000000000005</v>
          </cell>
          <cell r="J116">
            <v>-25</v>
          </cell>
          <cell r="K116">
            <v>-40.034754710821744</v>
          </cell>
          <cell r="L116">
            <v>2.73025E-3</v>
          </cell>
          <cell r="M116">
            <v>-40.032024460821745</v>
          </cell>
          <cell r="R116">
            <v>-40.346543988772815</v>
          </cell>
        </row>
        <row r="117">
          <cell r="D117" t="str">
            <v>ali-j3</v>
          </cell>
          <cell r="E117">
            <v>288776</v>
          </cell>
          <cell r="F117">
            <v>0.09</v>
          </cell>
          <cell r="G117">
            <v>77.884</v>
          </cell>
          <cell r="H117">
            <v>-29.702000000000002</v>
          </cell>
          <cell r="I117">
            <v>0.55100000000000005</v>
          </cell>
          <cell r="J117">
            <v>-25</v>
          </cell>
          <cell r="K117">
            <v>-29.73550189440472</v>
          </cell>
          <cell r="L117">
            <v>2.8728750000000001E-2</v>
          </cell>
          <cell r="M117">
            <v>-29.706773144404721</v>
          </cell>
          <cell r="N117" t="str">
            <v>*</v>
          </cell>
          <cell r="O117">
            <v>-29.745480472048929</v>
          </cell>
          <cell r="P117">
            <v>-30.06</v>
          </cell>
          <cell r="Q117">
            <v>-0.31451952795107019</v>
          </cell>
          <cell r="R117">
            <v>-30.021292672355791</v>
          </cell>
        </row>
        <row r="120">
          <cell r="D120" t="str">
            <v>ali-j3 [Ref] (71,09%C)</v>
          </cell>
          <cell r="E120">
            <v>288741</v>
          </cell>
          <cell r="F120">
            <v>0.253</v>
          </cell>
          <cell r="G120">
            <v>23.959</v>
          </cell>
          <cell r="H120">
            <v>-30.103999999999999</v>
          </cell>
          <cell r="I120">
            <v>4.6249999999999999E-2</v>
          </cell>
          <cell r="J120">
            <v>-25</v>
          </cell>
          <cell r="K120">
            <v>-30.11387172115294</v>
          </cell>
          <cell r="L120">
            <v>-2.3472E-2</v>
          </cell>
          <cell r="M120">
            <v>-30.137343721152941</v>
          </cell>
          <cell r="N120" t="str">
            <v>*</v>
          </cell>
          <cell r="R120">
            <v>-30.084401358740777</v>
          </cell>
        </row>
        <row r="121">
          <cell r="D121" t="str">
            <v>ali-j3</v>
          </cell>
          <cell r="E121">
            <v>288742</v>
          </cell>
          <cell r="F121">
            <v>0.245</v>
          </cell>
          <cell r="G121">
            <v>23.013999999999999</v>
          </cell>
          <cell r="H121">
            <v>-30.015000000000001</v>
          </cell>
          <cell r="I121">
            <v>4.6249999999999999E-2</v>
          </cell>
          <cell r="J121">
            <v>-25</v>
          </cell>
          <cell r="K121">
            <v>-30.025098670962549</v>
          </cell>
          <cell r="L121">
            <v>-2.522425E-2</v>
          </cell>
          <cell r="M121">
            <v>-30.05032292096255</v>
          </cell>
          <cell r="R121">
            <v>-29.997380558550386</v>
          </cell>
        </row>
        <row r="122">
          <cell r="D122" t="str">
            <v>bl</v>
          </cell>
          <cell r="E122">
            <v>288743</v>
          </cell>
          <cell r="F122">
            <v>0</v>
          </cell>
          <cell r="G122">
            <v>2.8000000000000001E-2</v>
          </cell>
          <cell r="H122">
            <v>-25</v>
          </cell>
          <cell r="I122">
            <v>4.6249999999999999E-2</v>
          </cell>
          <cell r="J122">
            <v>-25</v>
          </cell>
        </row>
        <row r="123">
          <cell r="D123" t="str">
            <v>bl</v>
          </cell>
          <cell r="E123">
            <v>288744</v>
          </cell>
          <cell r="F123">
            <v>0</v>
          </cell>
          <cell r="G123">
            <v>6.6000000000000003E-2</v>
          </cell>
          <cell r="H123">
            <v>-25</v>
          </cell>
          <cell r="I123">
            <v>4.6249999999999999E-2</v>
          </cell>
          <cell r="J123">
            <v>-25</v>
          </cell>
        </row>
        <row r="124">
          <cell r="D124" t="str">
            <v>bl</v>
          </cell>
          <cell r="E124">
            <v>288745</v>
          </cell>
          <cell r="F124">
            <v>0</v>
          </cell>
          <cell r="G124">
            <v>4.3999999999999997E-2</v>
          </cell>
          <cell r="H124">
            <v>-25</v>
          </cell>
          <cell r="I124">
            <v>4.6249999999999999E-2</v>
          </cell>
          <cell r="J124">
            <v>-25</v>
          </cell>
        </row>
        <row r="125">
          <cell r="D125" t="str">
            <v>bl</v>
          </cell>
          <cell r="E125">
            <v>288746</v>
          </cell>
          <cell r="F125">
            <v>0</v>
          </cell>
          <cell r="G125">
            <v>4.7E-2</v>
          </cell>
          <cell r="H125">
            <v>-25</v>
          </cell>
          <cell r="I125">
            <v>4.6249999999999999E-2</v>
          </cell>
          <cell r="J125">
            <v>-25</v>
          </cell>
        </row>
        <row r="126">
          <cell r="D126" t="str">
            <v>ali-j3</v>
          </cell>
          <cell r="E126">
            <v>288747</v>
          </cell>
          <cell r="F126">
            <v>0.24199999999999999</v>
          </cell>
          <cell r="G126">
            <v>22.198</v>
          </cell>
          <cell r="H126">
            <v>-30.076000000000001</v>
          </cell>
          <cell r="I126">
            <v>4.6249999999999999E-2</v>
          </cell>
          <cell r="J126">
            <v>-25</v>
          </cell>
          <cell r="K126">
            <v>-30.086598034015374</v>
          </cell>
          <cell r="L126">
            <v>-2.8728750000000001E-2</v>
          </cell>
          <cell r="M126">
            <v>-30.115326784015373</v>
          </cell>
          <cell r="R126">
            <v>-30.062384421603209</v>
          </cell>
        </row>
        <row r="127">
          <cell r="D127" t="str">
            <v>ali-j3</v>
          </cell>
          <cell r="E127">
            <v>288748</v>
          </cell>
          <cell r="F127">
            <v>0.26900000000000002</v>
          </cell>
          <cell r="G127">
            <v>25.536999999999999</v>
          </cell>
          <cell r="H127">
            <v>-30.126000000000001</v>
          </cell>
          <cell r="I127">
            <v>4.6249999999999999E-2</v>
          </cell>
          <cell r="J127">
            <v>-25</v>
          </cell>
          <cell r="K127">
            <v>-30.135300530584626</v>
          </cell>
          <cell r="L127">
            <v>-2.3186749999999999E-2</v>
          </cell>
          <cell r="M127">
            <v>-30.158487280584627</v>
          </cell>
          <cell r="R127">
            <v>-30.105544918172463</v>
          </cell>
        </row>
        <row r="128">
          <cell r="D128" t="str">
            <v>Cholestan</v>
          </cell>
          <cell r="E128">
            <v>288749</v>
          </cell>
          <cell r="F128">
            <v>0.25700000000000001</v>
          </cell>
          <cell r="G128">
            <v>30.021000000000001</v>
          </cell>
          <cell r="H128">
            <v>-18.081</v>
          </cell>
          <cell r="I128">
            <v>4.6249999999999999E-2</v>
          </cell>
          <cell r="J128">
            <v>-25</v>
          </cell>
          <cell r="K128">
            <v>-18.070324222887596</v>
          </cell>
          <cell r="L128">
            <v>-1.6137000000000002E-2</v>
          </cell>
          <cell r="M128">
            <v>-18.086461222887596</v>
          </cell>
          <cell r="R128">
            <v>-18.033518860475432</v>
          </cell>
        </row>
        <row r="129">
          <cell r="D129" t="str">
            <v>D.Mugo.B.16_E</v>
          </cell>
          <cell r="E129">
            <v>288750</v>
          </cell>
          <cell r="F129">
            <v>0.29899999999999999</v>
          </cell>
          <cell r="G129">
            <v>7.5869999999999997</v>
          </cell>
          <cell r="H129">
            <v>-27.893999999999998</v>
          </cell>
          <cell r="I129">
            <v>4.6249999999999999E-2</v>
          </cell>
          <cell r="J129">
            <v>-25</v>
          </cell>
          <cell r="K129">
            <v>-27.911749892252093</v>
          </cell>
          <cell r="L129">
            <v>-5.4442000000000004E-2</v>
          </cell>
          <cell r="M129">
            <v>-27.966191892252095</v>
          </cell>
          <cell r="R129">
            <v>-27.913249529839931</v>
          </cell>
        </row>
        <row r="130">
          <cell r="D130" t="str">
            <v>L.Mugo.B.15_E</v>
          </cell>
          <cell r="E130">
            <v>288751</v>
          </cell>
          <cell r="F130">
            <v>0.312</v>
          </cell>
          <cell r="G130">
            <v>3.5139999999999998</v>
          </cell>
          <cell r="H130">
            <v>-25.911000000000001</v>
          </cell>
          <cell r="I130">
            <v>4.6249999999999999E-2</v>
          </cell>
          <cell r="J130">
            <v>-25</v>
          </cell>
          <cell r="K130">
            <v>-25.923150169418214</v>
          </cell>
          <cell r="L130">
            <v>-6.13695E-2</v>
          </cell>
          <cell r="M130">
            <v>-25.984519669418216</v>
          </cell>
          <cell r="R130">
            <v>-25.931577307006052</v>
          </cell>
        </row>
        <row r="131">
          <cell r="D131" t="str">
            <v>caf-j3 (49,44%C)</v>
          </cell>
          <cell r="E131">
            <v>288752</v>
          </cell>
          <cell r="F131">
            <v>0.41399999999999998</v>
          </cell>
          <cell r="G131">
            <v>28.007000000000001</v>
          </cell>
          <cell r="H131">
            <v>-40.381999999999998</v>
          </cell>
          <cell r="I131">
            <v>4.6249999999999999E-2</v>
          </cell>
          <cell r="J131">
            <v>-25</v>
          </cell>
          <cell r="K131">
            <v>-40.407443434099584</v>
          </cell>
          <cell r="L131">
            <v>-2.0212000000000001E-2</v>
          </cell>
          <cell r="M131">
            <v>-40.427655434099584</v>
          </cell>
          <cell r="N131" t="str">
            <v>*</v>
          </cell>
          <cell r="R131">
            <v>-40.374713071687424</v>
          </cell>
        </row>
        <row r="132">
          <cell r="D132" t="str">
            <v>ali-j3</v>
          </cell>
          <cell r="E132">
            <v>288753</v>
          </cell>
          <cell r="F132">
            <v>0.32200000000000001</v>
          </cell>
          <cell r="G132">
            <v>30.47</v>
          </cell>
          <cell r="H132">
            <v>-30.081</v>
          </cell>
          <cell r="I132">
            <v>4.6249999999999999E-2</v>
          </cell>
          <cell r="J132">
            <v>-25</v>
          </cell>
          <cell r="K132">
            <v>-30.088724105345328</v>
          </cell>
          <cell r="L132">
            <v>-1.4507000000000001E-2</v>
          </cell>
          <cell r="M132">
            <v>-30.103231105345326</v>
          </cell>
          <cell r="N132" t="str">
            <v>*</v>
          </cell>
          <cell r="O132">
            <v>-30.112942362412163</v>
          </cell>
          <cell r="P132">
            <v>-30.06</v>
          </cell>
          <cell r="Q132">
            <v>5.2942362412164101E-2</v>
          </cell>
          <cell r="R132">
            <v>-30.050288742933162</v>
          </cell>
        </row>
        <row r="134">
          <cell r="D134" t="str">
            <v>ali-j3[Ref] (71,09%C)</v>
          </cell>
          <cell r="E134">
            <v>290456</v>
          </cell>
          <cell r="F134">
            <v>7.8E-2</v>
          </cell>
          <cell r="G134">
            <v>48.848999999999997</v>
          </cell>
          <cell r="H134">
            <v>-29.657</v>
          </cell>
          <cell r="I134">
            <v>0.43166666666666664</v>
          </cell>
          <cell r="J134">
            <v>-25</v>
          </cell>
          <cell r="K134">
            <v>-29.698519669264446</v>
          </cell>
          <cell r="L134">
            <v>0</v>
          </cell>
          <cell r="M134">
            <v>-29.698519669264446</v>
          </cell>
          <cell r="N134" t="str">
            <v>*</v>
          </cell>
          <cell r="R134">
            <v>-30.090725419775694</v>
          </cell>
        </row>
        <row r="135">
          <cell r="D135" t="str">
            <v>bl (blank)</v>
          </cell>
          <cell r="E135">
            <v>290457</v>
          </cell>
          <cell r="F135">
            <v>0</v>
          </cell>
          <cell r="G135">
            <v>0.377</v>
          </cell>
          <cell r="H135">
            <v>-28.132999999999999</v>
          </cell>
          <cell r="I135">
            <v>0.43166666666666664</v>
          </cell>
          <cell r="J135">
            <v>-25</v>
          </cell>
          <cell r="R135">
            <v>-0.3922057505112484</v>
          </cell>
        </row>
        <row r="136">
          <cell r="D136" t="str">
            <v>ali-j3</v>
          </cell>
          <cell r="E136">
            <v>290458</v>
          </cell>
          <cell r="F136">
            <v>7.6999999999999999E-2</v>
          </cell>
          <cell r="G136">
            <v>52.594000000000001</v>
          </cell>
          <cell r="H136">
            <v>-29.593</v>
          </cell>
          <cell r="I136">
            <v>0.43166666666666664</v>
          </cell>
          <cell r="J136">
            <v>-25</v>
          </cell>
          <cell r="K136">
            <v>-29.631009131748961</v>
          </cell>
          <cell r="L136">
            <v>8.9241600000000004E-3</v>
          </cell>
          <cell r="M136">
            <v>-29.622084971748961</v>
          </cell>
          <cell r="N136" t="str">
            <v>*</v>
          </cell>
          <cell r="R136">
            <v>-30.01429072226021</v>
          </cell>
        </row>
        <row r="137">
          <cell r="D137" t="str">
            <v xml:space="preserve">ali-j3 </v>
          </cell>
          <cell r="E137">
            <v>290459</v>
          </cell>
          <cell r="F137">
            <v>6.2E-2</v>
          </cell>
          <cell r="G137">
            <v>43.515000000000001</v>
          </cell>
          <cell r="H137">
            <v>-29.670999999999999</v>
          </cell>
          <cell r="I137">
            <v>0.43166666666666664</v>
          </cell>
          <cell r="J137">
            <v>-25</v>
          </cell>
          <cell r="K137">
            <v>-29.717800348162474</v>
          </cell>
          <cell r="L137">
            <v>-2.5192160000000002E-2</v>
          </cell>
          <cell r="M137">
            <v>-29.742992508162473</v>
          </cell>
          <cell r="N137" t="str">
            <v>*</v>
          </cell>
          <cell r="R137">
            <v>-30.135198258673721</v>
          </cell>
        </row>
        <row r="138">
          <cell r="D138" t="str">
            <v>M.Larix.B.7_E</v>
          </cell>
          <cell r="E138">
            <v>290460</v>
          </cell>
          <cell r="F138">
            <v>6.0000000000002274E-3</v>
          </cell>
          <cell r="G138">
            <v>5.1769999999999996</v>
          </cell>
          <cell r="H138">
            <v>-28.841999999999999</v>
          </cell>
          <cell r="I138">
            <v>0.43166666666666664</v>
          </cell>
          <cell r="J138">
            <v>-25</v>
          </cell>
          <cell r="K138">
            <v>-29.191493537510535</v>
          </cell>
          <cell r="L138">
            <v>-0.14260064</v>
          </cell>
          <cell r="M138">
            <v>-29.334094177510536</v>
          </cell>
          <cell r="R138">
            <v>-29.726299928021785</v>
          </cell>
        </row>
        <row r="139">
          <cell r="D139" t="str">
            <v>M.Larix.B.6_E</v>
          </cell>
          <cell r="E139">
            <v>290461</v>
          </cell>
          <cell r="F139">
            <v>9.0000000000003411E-3</v>
          </cell>
          <cell r="G139">
            <v>8.032</v>
          </cell>
          <cell r="H139">
            <v>-29.221</v>
          </cell>
          <cell r="I139">
            <v>0.43166666666666664</v>
          </cell>
          <cell r="J139">
            <v>-25</v>
          </cell>
          <cell r="K139">
            <v>-29.46073488004912</v>
          </cell>
          <cell r="L139">
            <v>-0.13386239999999999</v>
          </cell>
          <cell r="M139">
            <v>-29.594597280049122</v>
          </cell>
          <cell r="R139">
            <v>-29.98680303056037</v>
          </cell>
        </row>
        <row r="140">
          <cell r="D140" t="str">
            <v>H.Larix.B.4_E</v>
          </cell>
          <cell r="E140">
            <v>290462</v>
          </cell>
          <cell r="F140">
            <v>1.0000000000005116E-2</v>
          </cell>
          <cell r="G140">
            <v>0.13</v>
          </cell>
          <cell r="H140">
            <v>-25</v>
          </cell>
          <cell r="I140">
            <v>0.43166666666666664</v>
          </cell>
          <cell r="J140">
            <v>-25</v>
          </cell>
          <cell r="R140" t="str">
            <v xml:space="preserve">empty </v>
          </cell>
        </row>
        <row r="141">
          <cell r="D141" t="str">
            <v>Glyceryl trinonade canoate 1</v>
          </cell>
          <cell r="E141">
            <v>290463</v>
          </cell>
          <cell r="F141">
            <v>1.1000000000009891E-2</v>
          </cell>
          <cell r="G141">
            <v>10.768000000000001</v>
          </cell>
          <cell r="H141">
            <v>-28.29</v>
          </cell>
          <cell r="I141">
            <v>0.43166666666666664</v>
          </cell>
          <cell r="J141">
            <v>-25</v>
          </cell>
          <cell r="K141">
            <v>-28.427397207262405</v>
          </cell>
          <cell r="L141">
            <v>-0.12670448000000001</v>
          </cell>
          <cell r="M141">
            <v>-28.554101687262406</v>
          </cell>
          <cell r="R141">
            <v>-28.946307437773655</v>
          </cell>
        </row>
        <row r="142">
          <cell r="D142" t="str">
            <v>L.Larix.B.11_E</v>
          </cell>
          <cell r="E142">
            <v>290464</v>
          </cell>
          <cell r="F142">
            <v>1.2000000000000455E-2</v>
          </cell>
          <cell r="G142">
            <v>8.375</v>
          </cell>
          <cell r="H142">
            <v>-30.317</v>
          </cell>
          <cell r="I142">
            <v>0.43166666666666664</v>
          </cell>
          <cell r="J142">
            <v>-25</v>
          </cell>
          <cell r="K142">
            <v>-30.605943138900546</v>
          </cell>
          <cell r="L142">
            <v>-0.13414128</v>
          </cell>
          <cell r="M142">
            <v>-30.740084418900548</v>
          </cell>
          <cell r="R142">
            <v>-31.132290169411796</v>
          </cell>
        </row>
        <row r="143">
          <cell r="D143" t="str">
            <v>M.Larix.B.9_E</v>
          </cell>
          <cell r="E143">
            <v>290465</v>
          </cell>
          <cell r="F143">
            <v>1.9999999999996021E-2</v>
          </cell>
          <cell r="G143">
            <v>6.9740000000000002</v>
          </cell>
          <cell r="H143">
            <v>-27.449000000000002</v>
          </cell>
          <cell r="I143">
            <v>0.43166666666666664</v>
          </cell>
          <cell r="J143">
            <v>-25</v>
          </cell>
          <cell r="K143">
            <v>-27.610586335150558</v>
          </cell>
          <cell r="L143">
            <v>-0.13841744</v>
          </cell>
          <cell r="M143">
            <v>-27.749003775150559</v>
          </cell>
          <cell r="R143">
            <v>-28.141209525661807</v>
          </cell>
        </row>
        <row r="144">
          <cell r="D144" t="str">
            <v>Glyceryl trinonade canoate 2</v>
          </cell>
          <cell r="E144">
            <v>290466</v>
          </cell>
          <cell r="F144">
            <v>2.4000000000000909E-2</v>
          </cell>
          <cell r="G144">
            <v>16.119</v>
          </cell>
          <cell r="H144">
            <v>-28.489000000000001</v>
          </cell>
          <cell r="I144">
            <v>0.43166666666666664</v>
          </cell>
          <cell r="J144">
            <v>-25</v>
          </cell>
          <cell r="K144">
            <v>-28.585006438315414</v>
          </cell>
          <cell r="L144">
            <v>-0.11164496</v>
          </cell>
          <cell r="M144">
            <v>-28.696651398315414</v>
          </cell>
          <cell r="R144">
            <v>-29.088857148826662</v>
          </cell>
        </row>
        <row r="145">
          <cell r="D145" t="str">
            <v>ali-j3</v>
          </cell>
          <cell r="E145">
            <v>290467</v>
          </cell>
          <cell r="F145">
            <v>7.3999999999999996E-2</v>
          </cell>
          <cell r="G145">
            <v>53.960999999999999</v>
          </cell>
          <cell r="H145">
            <v>-29.707000000000001</v>
          </cell>
          <cell r="I145">
            <v>0.43166666666666664</v>
          </cell>
          <cell r="J145">
            <v>-25</v>
          </cell>
          <cell r="K145">
            <v>-29.744957786385033</v>
          </cell>
          <cell r="L145">
            <v>1.7662400000000001E-3</v>
          </cell>
          <cell r="M145">
            <v>-29.743191546385034</v>
          </cell>
          <cell r="N145" t="str">
            <v>*</v>
          </cell>
          <cell r="R145">
            <v>-30.135397296896283</v>
          </cell>
        </row>
        <row r="146">
          <cell r="D146" t="str">
            <v>bl</v>
          </cell>
          <cell r="E146">
            <v>290468</v>
          </cell>
          <cell r="F146">
            <v>0</v>
          </cell>
          <cell r="G146">
            <v>0.32300000000000001</v>
          </cell>
          <cell r="H146">
            <v>-36.987000000000002</v>
          </cell>
          <cell r="I146">
            <v>0.43166666666666664</v>
          </cell>
          <cell r="J146">
            <v>-25</v>
          </cell>
        </row>
        <row r="147">
          <cell r="D147" t="str">
            <v>bl</v>
          </cell>
          <cell r="E147">
            <v>290469</v>
          </cell>
          <cell r="F147">
            <v>0</v>
          </cell>
          <cell r="G147">
            <v>0.59499999999999997</v>
          </cell>
          <cell r="H147">
            <v>-30.42</v>
          </cell>
          <cell r="I147">
            <v>0.43166666666666664</v>
          </cell>
          <cell r="J147">
            <v>-25</v>
          </cell>
        </row>
        <row r="148">
          <cell r="D148" t="str">
            <v>ali-j3</v>
          </cell>
          <cell r="E148">
            <v>290470</v>
          </cell>
          <cell r="F148">
            <v>6.0999999999999999E-2</v>
          </cell>
          <cell r="G148">
            <v>49.228000000000002</v>
          </cell>
          <cell r="H148">
            <v>-29.626000000000001</v>
          </cell>
          <cell r="I148">
            <v>0.43166666666666664</v>
          </cell>
          <cell r="J148">
            <v>-25</v>
          </cell>
          <cell r="K148">
            <v>-29.666922951861135</v>
          </cell>
          <cell r="L148">
            <v>-1.803424E-2</v>
          </cell>
          <cell r="M148">
            <v>-29.684957191861134</v>
          </cell>
          <cell r="N148" t="str">
            <v>*</v>
          </cell>
          <cell r="R148">
            <v>-30.077162942372382</v>
          </cell>
        </row>
        <row r="149">
          <cell r="D149" t="str">
            <v>ali-j3</v>
          </cell>
          <cell r="E149">
            <v>290471</v>
          </cell>
          <cell r="F149">
            <v>5.1999999999999998E-2</v>
          </cell>
          <cell r="G149">
            <v>40.668999999999997</v>
          </cell>
          <cell r="H149">
            <v>-29.513000000000002</v>
          </cell>
          <cell r="I149">
            <v>0.43166666666666664</v>
          </cell>
          <cell r="J149">
            <v>-25</v>
          </cell>
          <cell r="K149">
            <v>-29.561415526211146</v>
          </cell>
          <cell r="L149">
            <v>-3.4395200000000001E-2</v>
          </cell>
          <cell r="M149">
            <v>-29.595810726211145</v>
          </cell>
          <cell r="N149" t="str">
            <v>*</v>
          </cell>
          <cell r="R149">
            <v>-29.988016476722393</v>
          </cell>
        </row>
        <row r="150">
          <cell r="D150" t="str">
            <v>M.Larix.B.10_E</v>
          </cell>
          <cell r="E150">
            <v>290472</v>
          </cell>
          <cell r="F150">
            <v>2.7E-2</v>
          </cell>
          <cell r="G150">
            <v>23.529</v>
          </cell>
          <cell r="H150">
            <v>-27.135999999999999</v>
          </cell>
          <cell r="I150">
            <v>0.43166666666666664</v>
          </cell>
          <cell r="J150">
            <v>-25</v>
          </cell>
          <cell r="K150">
            <v>-27.175919759856839</v>
          </cell>
          <cell r="L150">
            <v>-9.0636000000000008E-2</v>
          </cell>
          <cell r="M150">
            <v>-27.266555759856839</v>
          </cell>
          <cell r="R150">
            <v>-27.658761510368087</v>
          </cell>
        </row>
        <row r="151">
          <cell r="D151" t="str">
            <v>H.Larix.B.5_E</v>
          </cell>
          <cell r="E151">
            <v>290473</v>
          </cell>
          <cell r="F151">
            <v>7.0000000000000007E-2</v>
          </cell>
          <cell r="G151">
            <v>50.16</v>
          </cell>
          <cell r="H151">
            <v>-28.888000000000002</v>
          </cell>
          <cell r="I151">
            <v>0.43166666666666664</v>
          </cell>
          <cell r="J151">
            <v>-25</v>
          </cell>
          <cell r="K151">
            <v>-28.92174977377082</v>
          </cell>
          <cell r="L151">
            <v>-1.3665120000000001E-2</v>
          </cell>
          <cell r="M151">
            <v>-28.935414893770819</v>
          </cell>
          <cell r="R151">
            <v>-29.327620644282067</v>
          </cell>
        </row>
        <row r="152">
          <cell r="D152" t="str">
            <v>M.Larix.B.8_E</v>
          </cell>
          <cell r="E152">
            <v>290474</v>
          </cell>
          <cell r="F152">
            <v>7.5999999999999998E-2</v>
          </cell>
          <cell r="G152">
            <v>59.307000000000002</v>
          </cell>
          <cell r="H152">
            <v>-28.956</v>
          </cell>
          <cell r="I152">
            <v>0.43166666666666664</v>
          </cell>
          <cell r="J152">
            <v>-25</v>
          </cell>
          <cell r="K152">
            <v>-28.985004903015408</v>
          </cell>
          <cell r="L152">
            <v>1.0969280000000001E-2</v>
          </cell>
          <cell r="M152">
            <v>-28.974035623015407</v>
          </cell>
          <cell r="R152">
            <v>-29.366241373526655</v>
          </cell>
        </row>
        <row r="153">
          <cell r="D153" t="str">
            <v>H.Larix.B.3_E</v>
          </cell>
          <cell r="E153">
            <v>290475</v>
          </cell>
          <cell r="F153">
            <v>7.9000000000000001E-2</v>
          </cell>
          <cell r="G153">
            <v>65.545000000000002</v>
          </cell>
          <cell r="H153">
            <v>-28.651</v>
          </cell>
          <cell r="I153">
            <v>0.43166666666666664</v>
          </cell>
          <cell r="J153">
            <v>-25</v>
          </cell>
          <cell r="K153">
            <v>-28.675204182451111</v>
          </cell>
          <cell r="L153">
            <v>2.2403360000000001E-2</v>
          </cell>
          <cell r="M153">
            <v>-28.652800822451113</v>
          </cell>
          <cell r="R153">
            <v>-29.045006572962361</v>
          </cell>
        </row>
        <row r="154">
          <cell r="D154" t="str">
            <v>D.Mugo.B.18_E</v>
          </cell>
          <cell r="E154">
            <v>290476</v>
          </cell>
          <cell r="F154">
            <v>7.9000000000000001E-2</v>
          </cell>
          <cell r="G154">
            <v>70.622</v>
          </cell>
          <cell r="H154">
            <v>-29.841999999999999</v>
          </cell>
          <cell r="I154">
            <v>0.43166666666666664</v>
          </cell>
          <cell r="J154">
            <v>-25</v>
          </cell>
          <cell r="K154">
            <v>-29.871778032112683</v>
          </cell>
          <cell r="L154">
            <v>4.6294080000000001E-2</v>
          </cell>
          <cell r="M154">
            <v>-29.825483952112684</v>
          </cell>
          <cell r="R154">
            <v>-30.217689702623932</v>
          </cell>
        </row>
        <row r="155">
          <cell r="D155" t="str">
            <v>ali-j3</v>
          </cell>
          <cell r="E155">
            <v>290477</v>
          </cell>
          <cell r="F155">
            <v>8.8999999999999996E-2</v>
          </cell>
          <cell r="G155">
            <v>68.712000000000003</v>
          </cell>
          <cell r="H155">
            <v>-29.745000000000001</v>
          </cell>
          <cell r="I155">
            <v>0.43166666666666664</v>
          </cell>
          <cell r="J155">
            <v>-25</v>
          </cell>
          <cell r="K155">
            <v>-29.774997778764995</v>
          </cell>
          <cell r="L155">
            <v>3.4302240000000005E-2</v>
          </cell>
          <cell r="M155">
            <v>-29.740695538764996</v>
          </cell>
          <cell r="N155" t="str">
            <v>*</v>
          </cell>
          <cell r="R155">
            <v>-30.132901289276244</v>
          </cell>
        </row>
        <row r="156">
          <cell r="D156" t="str">
            <v>caf-j3 (49,44%C)</v>
          </cell>
          <cell r="E156">
            <v>290478</v>
          </cell>
          <cell r="F156">
            <v>9.0999999999999998E-2</v>
          </cell>
          <cell r="G156">
            <v>50.753999999999998</v>
          </cell>
          <cell r="H156">
            <v>-39.930999999999997</v>
          </cell>
          <cell r="I156">
            <v>0.43166666666666664</v>
          </cell>
          <cell r="J156">
            <v>-25</v>
          </cell>
          <cell r="K156">
            <v>-40.059078619830821</v>
          </cell>
          <cell r="L156">
            <v>-1.8313120000000002E-2</v>
          </cell>
          <cell r="M156">
            <v>-40.077391739830823</v>
          </cell>
          <cell r="R156">
            <v>-40.469597490342068</v>
          </cell>
        </row>
        <row r="157">
          <cell r="D157" t="str">
            <v>Cholestan</v>
          </cell>
          <cell r="E157">
            <v>290479</v>
          </cell>
          <cell r="F157">
            <v>0.112</v>
          </cell>
          <cell r="G157">
            <v>93.510999999999996</v>
          </cell>
          <cell r="H157">
            <v>-26.097999999999999</v>
          </cell>
          <cell r="I157">
            <v>0.43166666666666664</v>
          </cell>
          <cell r="J157">
            <v>-25</v>
          </cell>
          <cell r="K157">
            <v>-26.103092107807679</v>
          </cell>
          <cell r="L157">
            <v>0.10048976000000001</v>
          </cell>
          <cell r="M157">
            <v>-26.002602347807681</v>
          </cell>
          <cell r="R157">
            <v>-26.394808098318929</v>
          </cell>
        </row>
        <row r="158">
          <cell r="D158" t="str">
            <v xml:space="preserve"> Diphenylphthalat</v>
          </cell>
          <cell r="E158">
            <v>290480</v>
          </cell>
          <cell r="F158">
            <v>0.123</v>
          </cell>
          <cell r="G158">
            <v>102.379</v>
          </cell>
          <cell r="H158">
            <v>-28.332999999999998</v>
          </cell>
          <cell r="I158">
            <v>0.43166666666666664</v>
          </cell>
          <cell r="J158">
            <v>-25</v>
          </cell>
          <cell r="K158">
            <v>-28.347112630050809</v>
          </cell>
          <cell r="L158">
            <v>0.12140576</v>
          </cell>
          <cell r="M158">
            <v>-28.225706870050811</v>
          </cell>
          <cell r="R158">
            <v>-28.617912620562059</v>
          </cell>
        </row>
        <row r="159">
          <cell r="D159" t="str">
            <v>H.Larix.B.1_E</v>
          </cell>
          <cell r="E159">
            <v>290481</v>
          </cell>
          <cell r="F159">
            <v>0.14399999999999999</v>
          </cell>
          <cell r="G159">
            <v>112.928</v>
          </cell>
          <cell r="H159">
            <v>-28.882000000000001</v>
          </cell>
          <cell r="I159">
            <v>0.43166666666666664</v>
          </cell>
          <cell r="J159">
            <v>-25</v>
          </cell>
          <cell r="K159">
            <v>-28.896895863272583</v>
          </cell>
          <cell r="L159">
            <v>0.1519896</v>
          </cell>
          <cell r="M159">
            <v>-28.744906263272583</v>
          </cell>
          <cell r="R159">
            <v>-29.137112013783831</v>
          </cell>
        </row>
        <row r="160">
          <cell r="D160" t="str">
            <v>caf-j3 (49,44%C)</v>
          </cell>
          <cell r="E160">
            <v>290482</v>
          </cell>
          <cell r="F160">
            <v>0.113</v>
          </cell>
          <cell r="G160">
            <v>65.19</v>
          </cell>
          <cell r="H160">
            <v>-40.006</v>
          </cell>
          <cell r="I160">
            <v>0.43166666666666664</v>
          </cell>
          <cell r="J160">
            <v>-25</v>
          </cell>
          <cell r="K160">
            <v>-40.106027126495952</v>
          </cell>
          <cell r="L160">
            <v>2.0730080000000001E-2</v>
          </cell>
          <cell r="M160">
            <v>-40.085297046495953</v>
          </cell>
          <cell r="R160">
            <v>-40.477502797007205</v>
          </cell>
        </row>
        <row r="161">
          <cell r="D161" t="str">
            <v>ali-j3</v>
          </cell>
          <cell r="E161">
            <v>290483</v>
          </cell>
          <cell r="F161">
            <v>0.09</v>
          </cell>
          <cell r="G161">
            <v>77.207999999999998</v>
          </cell>
          <cell r="H161">
            <v>-29.541</v>
          </cell>
          <cell r="I161">
            <v>0.43166666666666664</v>
          </cell>
          <cell r="J161">
            <v>-25</v>
          </cell>
          <cell r="K161">
            <v>-29.56653128351185</v>
          </cell>
          <cell r="L161">
            <v>5.2429440000000001E-2</v>
          </cell>
          <cell r="M161">
            <v>-29.514101843511849</v>
          </cell>
          <cell r="N161" t="str">
            <v>*</v>
          </cell>
          <cell r="O161">
            <v>-29.66779424948875</v>
          </cell>
          <cell r="P161">
            <v>-30.06</v>
          </cell>
          <cell r="Q161">
            <v>-0.3922057505112484</v>
          </cell>
          <cell r="R161">
            <v>-29.906307594023097</v>
          </cell>
        </row>
        <row r="163">
          <cell r="D163" t="str">
            <v>ali-j3 [Ref] (71,09%C)</v>
          </cell>
          <cell r="E163">
            <v>290449</v>
          </cell>
          <cell r="F163">
            <v>0.23799999999999999</v>
          </cell>
          <cell r="G163">
            <v>23.456</v>
          </cell>
          <cell r="H163">
            <v>-30.271000000000001</v>
          </cell>
          <cell r="I163">
            <v>4.4999999999999998E-2</v>
          </cell>
          <cell r="J163">
            <v>-25</v>
          </cell>
          <cell r="K163">
            <v>-30.281131775661017</v>
          </cell>
          <cell r="L163">
            <v>0</v>
          </cell>
          <cell r="M163">
            <v>-30.281131775661017</v>
          </cell>
          <cell r="N163" t="str">
            <v>*</v>
          </cell>
          <cell r="R163">
            <v>-30.13358901323706</v>
          </cell>
        </row>
        <row r="164">
          <cell r="D164" t="str">
            <v>ali-j3</v>
          </cell>
          <cell r="E164">
            <v>290450</v>
          </cell>
          <cell r="F164">
            <v>0.25</v>
          </cell>
          <cell r="G164">
            <v>24.094000000000001</v>
          </cell>
          <cell r="H164">
            <v>-30.245999999999999</v>
          </cell>
          <cell r="I164">
            <v>4.4999999999999998E-2</v>
          </cell>
          <cell r="J164">
            <v>-25</v>
          </cell>
          <cell r="K164">
            <v>-30.25581620857416</v>
          </cell>
          <cell r="L164">
            <v>2.8817600000000001E-3</v>
          </cell>
          <cell r="M164">
            <v>-30.252934448574159</v>
          </cell>
          <cell r="R164">
            <v>-30.105391686150202</v>
          </cell>
        </row>
        <row r="165">
          <cell r="D165" t="str">
            <v>bl</v>
          </cell>
          <cell r="E165">
            <v>290451</v>
          </cell>
          <cell r="F165">
            <v>0</v>
          </cell>
          <cell r="G165">
            <v>3.4000000000000002E-2</v>
          </cell>
          <cell r="H165">
            <v>-25</v>
          </cell>
          <cell r="I165">
            <v>4.4999999999999998E-2</v>
          </cell>
          <cell r="J165">
            <v>-25</v>
          </cell>
        </row>
        <row r="166">
          <cell r="D166" t="str">
            <v>bl</v>
          </cell>
          <cell r="E166">
            <v>290452</v>
          </cell>
          <cell r="F166">
            <v>0</v>
          </cell>
          <cell r="G166">
            <v>5.6000000000000001E-2</v>
          </cell>
          <cell r="H166">
            <v>-25</v>
          </cell>
          <cell r="I166">
            <v>4.4999999999999998E-2</v>
          </cell>
          <cell r="J166">
            <v>-25</v>
          </cell>
        </row>
        <row r="167">
          <cell r="D167" t="str">
            <v>caf-j3 (49,44%C)</v>
          </cell>
          <cell r="E167">
            <v>290453</v>
          </cell>
          <cell r="F167">
            <v>0.40899999999999997</v>
          </cell>
          <cell r="G167">
            <v>28.079000000000001</v>
          </cell>
          <cell r="H167">
            <v>-40.552999999999997</v>
          </cell>
          <cell r="I167">
            <v>4.4999999999999998E-2</v>
          </cell>
          <cell r="J167">
            <v>-25</v>
          </cell>
          <cell r="K167">
            <v>-40.577965577513019</v>
          </cell>
          <cell r="L167">
            <v>1.8313120000000002E-2</v>
          </cell>
          <cell r="M167">
            <v>-40.559652457513018</v>
          </cell>
          <cell r="R167">
            <v>-40.412109695089057</v>
          </cell>
        </row>
        <row r="168">
          <cell r="D168" t="str">
            <v>H.Larix.B.2_E</v>
          </cell>
          <cell r="E168">
            <v>290454</v>
          </cell>
          <cell r="F168">
            <v>0.28000000000000003</v>
          </cell>
          <cell r="G168">
            <v>24.625</v>
          </cell>
          <cell r="H168">
            <v>-29.254999999999999</v>
          </cell>
          <cell r="I168">
            <v>4.4999999999999998E-2</v>
          </cell>
          <cell r="J168">
            <v>-25</v>
          </cell>
          <cell r="K168">
            <v>-29.262789869812856</v>
          </cell>
          <cell r="L168">
            <v>4.1831999999999998E-3</v>
          </cell>
          <cell r="M168">
            <v>-29.258606669812856</v>
          </cell>
          <cell r="R168">
            <v>-29.1110639073889</v>
          </cell>
        </row>
        <row r="169">
          <cell r="D169" t="str">
            <v>ali-j3</v>
          </cell>
          <cell r="E169">
            <v>290455</v>
          </cell>
          <cell r="F169">
            <v>0.313</v>
          </cell>
          <cell r="G169">
            <v>29.643000000000001</v>
          </cell>
          <cell r="H169">
            <v>-30.102</v>
          </cell>
          <cell r="I169">
            <v>4.4999999999999998E-2</v>
          </cell>
          <cell r="J169">
            <v>-25</v>
          </cell>
          <cell r="K169">
            <v>-30.109756943036693</v>
          </cell>
          <cell r="L169">
            <v>2.1194879999999999E-2</v>
          </cell>
          <cell r="M169">
            <v>-30.088562063036694</v>
          </cell>
          <cell r="N169" t="str">
            <v>*</v>
          </cell>
          <cell r="O169">
            <v>-30.207542762423955</v>
          </cell>
          <cell r="P169">
            <v>-30.06</v>
          </cell>
          <cell r="Q169">
            <v>0.14754276242395648</v>
          </cell>
          <cell r="R169">
            <v>-29.941019300612737</v>
          </cell>
        </row>
        <row r="171">
          <cell r="D171" t="str">
            <v>ali-j3 [Ref] (71,09%C)</v>
          </cell>
          <cell r="E171">
            <v>290442</v>
          </cell>
          <cell r="F171">
            <v>1.1779999999999999</v>
          </cell>
          <cell r="G171">
            <v>42.506999999999998</v>
          </cell>
          <cell r="H171">
            <v>-30.358000000000001</v>
          </cell>
          <cell r="I171">
            <v>2.8999999999999998E-2</v>
          </cell>
          <cell r="J171">
            <v>-25</v>
          </cell>
          <cell r="K171">
            <v>-30.361657940581011</v>
          </cell>
          <cell r="L171">
            <v>0</v>
          </cell>
          <cell r="M171">
            <v>-30.361657940581011</v>
          </cell>
          <cell r="N171" t="str">
            <v>*</v>
          </cell>
          <cell r="R171">
            <v>-30.136791962670571</v>
          </cell>
        </row>
        <row r="172">
          <cell r="D172" t="str">
            <v>ali-j3</v>
          </cell>
          <cell r="E172">
            <v>290443</v>
          </cell>
          <cell r="F172">
            <v>1.006</v>
          </cell>
          <cell r="G172">
            <v>40.652000000000001</v>
          </cell>
          <cell r="H172">
            <v>-30.227</v>
          </cell>
          <cell r="I172">
            <v>2.8999999999999998E-2</v>
          </cell>
          <cell r="J172">
            <v>-25</v>
          </cell>
          <cell r="K172">
            <v>-30.230731457548682</v>
          </cell>
          <cell r="L172">
            <v>-6.1353600000000003E-3</v>
          </cell>
          <cell r="M172">
            <v>-30.23686681754868</v>
          </cell>
          <cell r="N172" t="str">
            <v>*</v>
          </cell>
          <cell r="R172">
            <v>-30.01200083963824</v>
          </cell>
        </row>
        <row r="173">
          <cell r="D173" t="str">
            <v>bl</v>
          </cell>
          <cell r="E173">
            <v>290444</v>
          </cell>
          <cell r="F173">
            <v>0</v>
          </cell>
          <cell r="G173">
            <v>3.9E-2</v>
          </cell>
          <cell r="H173">
            <v>-25</v>
          </cell>
          <cell r="I173">
            <v>2.8999999999999998E-2</v>
          </cell>
          <cell r="J173">
            <v>-25</v>
          </cell>
        </row>
        <row r="174">
          <cell r="D174" t="str">
            <v>bl</v>
          </cell>
          <cell r="E174">
            <v>290445</v>
          </cell>
          <cell r="F174">
            <v>0</v>
          </cell>
          <cell r="G174">
            <v>1.9E-2</v>
          </cell>
          <cell r="H174">
            <v>-25</v>
          </cell>
          <cell r="I174">
            <v>2.8999999999999998E-2</v>
          </cell>
          <cell r="J174">
            <v>-25</v>
          </cell>
        </row>
        <row r="175">
          <cell r="D175" t="str">
            <v>caf-j3</v>
          </cell>
          <cell r="E175">
            <v>290446</v>
          </cell>
          <cell r="F175">
            <v>1.698</v>
          </cell>
          <cell r="G175">
            <v>43.472000000000001</v>
          </cell>
          <cell r="H175">
            <v>-40.777000000000001</v>
          </cell>
          <cell r="I175">
            <v>2.8999999999999998E-2</v>
          </cell>
          <cell r="J175">
            <v>-25</v>
          </cell>
          <cell r="K175">
            <v>-40.78753180029004</v>
          </cell>
          <cell r="L175">
            <v>2.0451200000000001E-3</v>
          </cell>
          <cell r="M175">
            <v>-40.785486680290042</v>
          </cell>
          <cell r="R175">
            <v>-40.560620702379602</v>
          </cell>
        </row>
        <row r="176">
          <cell r="D176" t="str">
            <v>Glyceryl trinonade canoate 1	13.10.20 PL 5.11.20</v>
          </cell>
          <cell r="E176">
            <v>290447</v>
          </cell>
          <cell r="F176">
            <v>1.375</v>
          </cell>
          <cell r="H176" t="str">
            <v>Software fehler</v>
          </cell>
        </row>
        <row r="177">
          <cell r="D177" t="str">
            <v>ali-j3</v>
          </cell>
          <cell r="E177">
            <v>290448</v>
          </cell>
          <cell r="F177">
            <v>1.1539999999999999</v>
          </cell>
          <cell r="G177">
            <v>42.822000000000003</v>
          </cell>
          <cell r="H177">
            <v>-30.254000000000001</v>
          </cell>
          <cell r="I177">
            <v>2.8999999999999998E-2</v>
          </cell>
          <cell r="J177">
            <v>-25</v>
          </cell>
          <cell r="K177">
            <v>-30.257560535601623</v>
          </cell>
          <cell r="L177">
            <v>1.4873600000000001E-3</v>
          </cell>
          <cell r="M177">
            <v>-30.256073175601625</v>
          </cell>
          <cell r="N177" t="str">
            <v>*</v>
          </cell>
          <cell r="O177">
            <v>-30.284865977910439</v>
          </cell>
          <cell r="P177">
            <v>-30.06</v>
          </cell>
          <cell r="Q177">
            <v>0.22486597791044005</v>
          </cell>
          <cell r="R177">
            <v>-30.031207197691185</v>
          </cell>
        </row>
        <row r="179">
          <cell r="D179" t="str">
            <v>ali-j3 [Ref] (71,09%C)</v>
          </cell>
          <cell r="E179">
            <v>290434</v>
          </cell>
          <cell r="F179">
            <v>2.6850000000000001</v>
          </cell>
          <cell r="G179">
            <v>29.835999999999999</v>
          </cell>
          <cell r="H179">
            <v>-30.280999999999999</v>
          </cell>
          <cell r="I179">
            <v>1.7500000000000002E-2</v>
          </cell>
          <cell r="J179">
            <v>-25</v>
          </cell>
          <cell r="K179">
            <v>-30.284099334305882</v>
          </cell>
          <cell r="L179">
            <v>0</v>
          </cell>
          <cell r="M179">
            <v>-30.284099334305882</v>
          </cell>
          <cell r="N179" t="str">
            <v>*</v>
          </cell>
          <cell r="R179">
            <v>-30.085238752248017</v>
          </cell>
        </row>
        <row r="180">
          <cell r="D180" t="str">
            <v>ali-j3</v>
          </cell>
          <cell r="E180">
            <v>290435</v>
          </cell>
          <cell r="F180">
            <v>2.5099999999999998</v>
          </cell>
          <cell r="G180">
            <v>60.06</v>
          </cell>
          <cell r="H180">
            <v>-30.265999999999998</v>
          </cell>
          <cell r="I180">
            <v>1.7500000000000002E-2</v>
          </cell>
          <cell r="J180">
            <v>-25</v>
          </cell>
          <cell r="K180">
            <v>-30.267534829495769</v>
          </cell>
          <cell r="L180">
            <v>9.5934720000000001E-2</v>
          </cell>
          <cell r="M180">
            <v>-30.17160010949577</v>
          </cell>
          <cell r="R180">
            <v>-29.972739527437906</v>
          </cell>
        </row>
        <row r="181">
          <cell r="D181" t="str">
            <v>bl</v>
          </cell>
          <cell r="E181">
            <v>290436</v>
          </cell>
          <cell r="F181">
            <v>0</v>
          </cell>
          <cell r="G181">
            <v>1.9E-2</v>
          </cell>
          <cell r="H181">
            <v>-25</v>
          </cell>
          <cell r="I181">
            <v>1.7500000000000002E-2</v>
          </cell>
          <cell r="J181">
            <v>-25</v>
          </cell>
        </row>
        <row r="182">
          <cell r="D182" t="str">
            <v>bl</v>
          </cell>
          <cell r="E182">
            <v>290437</v>
          </cell>
          <cell r="F182">
            <v>0</v>
          </cell>
          <cell r="G182">
            <v>1.6E-2</v>
          </cell>
          <cell r="H182">
            <v>-25</v>
          </cell>
          <cell r="I182">
            <v>1.7500000000000002E-2</v>
          </cell>
          <cell r="J182">
            <v>-25</v>
          </cell>
        </row>
        <row r="183">
          <cell r="D183" t="str">
            <v>ali-j3</v>
          </cell>
          <cell r="E183">
            <v>290438</v>
          </cell>
          <cell r="F183">
            <v>2.54</v>
          </cell>
          <cell r="G183">
            <v>59.19</v>
          </cell>
          <cell r="H183">
            <v>-30.434999999999999</v>
          </cell>
          <cell r="I183">
            <v>1.7500000000000002E-2</v>
          </cell>
          <cell r="J183">
            <v>-25</v>
          </cell>
          <cell r="K183">
            <v>-30.436607376737502</v>
          </cell>
          <cell r="L183">
            <v>9.2030399999999998E-2</v>
          </cell>
          <cell r="M183">
            <v>-30.344576976737503</v>
          </cell>
          <cell r="R183">
            <v>-30.145716394679638</v>
          </cell>
        </row>
        <row r="184">
          <cell r="D184" t="str">
            <v>Glyceryl trinonade canoate 2</v>
          </cell>
          <cell r="E184">
            <v>290439</v>
          </cell>
          <cell r="F184">
            <v>3.6779999999999999</v>
          </cell>
          <cell r="G184">
            <v>86.984999999999999</v>
          </cell>
          <cell r="H184">
            <v>-29.241</v>
          </cell>
          <cell r="I184">
            <v>1.7500000000000002E-2</v>
          </cell>
          <cell r="J184">
            <v>-25</v>
          </cell>
          <cell r="K184">
            <v>-29.241853393509071</v>
          </cell>
          <cell r="L184">
            <v>0.15896160000000001</v>
          </cell>
          <cell r="M184">
            <v>-29.08289179350907</v>
          </cell>
          <cell r="R184">
            <v>-28.884031211451205</v>
          </cell>
        </row>
        <row r="185">
          <cell r="D185" t="str">
            <v>caf-j3</v>
          </cell>
          <cell r="E185">
            <v>290440</v>
          </cell>
          <cell r="F185">
            <v>3.1920000000000002</v>
          </cell>
          <cell r="G185">
            <v>52.426000000000002</v>
          </cell>
          <cell r="H185">
            <v>-40.862000000000002</v>
          </cell>
          <cell r="I185">
            <v>1.7500000000000002E-2</v>
          </cell>
          <cell r="J185">
            <v>-25</v>
          </cell>
          <cell r="K185">
            <v>-40.867296564488583</v>
          </cell>
          <cell r="L185">
            <v>7.5576480000000001E-2</v>
          </cell>
          <cell r="M185">
            <v>-40.791720084488581</v>
          </cell>
          <cell r="R185">
            <v>-40.592859502430713</v>
          </cell>
        </row>
        <row r="186">
          <cell r="D186" t="str">
            <v>ali-j3</v>
          </cell>
          <cell r="E186">
            <v>290441</v>
          </cell>
          <cell r="F186">
            <v>2.641</v>
          </cell>
          <cell r="G186">
            <v>62.58</v>
          </cell>
          <cell r="H186">
            <v>-30.335000000000001</v>
          </cell>
          <cell r="I186">
            <v>1.7500000000000002E-2</v>
          </cell>
          <cell r="J186">
            <v>-25</v>
          </cell>
          <cell r="K186">
            <v>-30.336492307692307</v>
          </cell>
          <cell r="L186">
            <v>0.10132640000000001</v>
          </cell>
          <cell r="M186">
            <v>-30.235165907692306</v>
          </cell>
          <cell r="N186" t="str">
            <v>*</v>
          </cell>
          <cell r="O186">
            <v>-30.258860582057864</v>
          </cell>
          <cell r="P186">
            <v>-30.06</v>
          </cell>
          <cell r="Q186">
            <v>0.19886058205786483</v>
          </cell>
          <cell r="R186">
            <v>-30.036305325634441</v>
          </cell>
        </row>
        <row r="188">
          <cell r="D188" t="str">
            <v>ali-j3</v>
          </cell>
          <cell r="E188">
            <v>293663</v>
          </cell>
          <cell r="F188">
            <v>5.3999999999999999E-2</v>
          </cell>
          <cell r="G188">
            <v>34.317999999999998</v>
          </cell>
          <cell r="H188">
            <v>-29.713000000000001</v>
          </cell>
          <cell r="I188">
            <v>5.519333333333333</v>
          </cell>
          <cell r="J188">
            <v>-25</v>
          </cell>
          <cell r="K188">
            <v>-30.616257720264827</v>
          </cell>
          <cell r="L188">
            <v>-0.74507679999999998</v>
          </cell>
          <cell r="M188">
            <v>-31.361334520264826</v>
          </cell>
          <cell r="N188" t="str">
            <v>*</v>
          </cell>
          <cell r="R188">
            <v>-31.361334520264826</v>
          </cell>
        </row>
        <row r="189">
          <cell r="D189" t="str">
            <v>ali-j3 [Ref] (71,09%C)</v>
          </cell>
          <cell r="E189">
            <v>293664</v>
          </cell>
          <cell r="F189">
            <v>7.4999999999999997E-2</v>
          </cell>
          <cell r="G189">
            <v>44.399000000000001</v>
          </cell>
          <cell r="H189">
            <v>-29.713000000000001</v>
          </cell>
          <cell r="I189">
            <v>5.519333333333333</v>
          </cell>
          <cell r="J189">
            <v>-25</v>
          </cell>
          <cell r="K189">
            <v>-30.382054552936843</v>
          </cell>
          <cell r="L189">
            <v>-0.54352999999999996</v>
          </cell>
          <cell r="M189">
            <v>-30.925584552936844</v>
          </cell>
          <cell r="N189" t="str">
            <v>*</v>
          </cell>
          <cell r="R189">
            <v>-30.925584552936844</v>
          </cell>
        </row>
        <row r="190">
          <cell r="D190" t="str">
            <v>30 mg / 120 °C water8</v>
          </cell>
          <cell r="E190">
            <v>293665</v>
          </cell>
          <cell r="F190">
            <v>0</v>
          </cell>
          <cell r="G190">
            <v>1.478</v>
          </cell>
          <cell r="H190">
            <v>-27.099</v>
          </cell>
          <cell r="I190">
            <v>5.519333333333333</v>
          </cell>
          <cell r="J190">
            <v>-25</v>
          </cell>
          <cell r="K190">
            <v>-24.232351864071259</v>
          </cell>
          <cell r="L190">
            <v>-1.4155283999999999</v>
          </cell>
          <cell r="M190">
            <v>-25.647880264071258</v>
          </cell>
          <cell r="R190" t="str">
            <v xml:space="preserve">to small </v>
          </cell>
        </row>
        <row r="191">
          <cell r="D191" t="str">
            <v>10 mg / 120 °C water4</v>
          </cell>
          <cell r="E191">
            <v>293666</v>
          </cell>
          <cell r="F191">
            <v>1E-3</v>
          </cell>
          <cell r="G191">
            <v>4.1020000000000003</v>
          </cell>
          <cell r="H191">
            <v>-28.712</v>
          </cell>
          <cell r="I191">
            <v>5.519333333333333</v>
          </cell>
          <cell r="J191">
            <v>-25</v>
          </cell>
          <cell r="K191">
            <v>-14.256850423330187</v>
          </cell>
          <cell r="L191">
            <v>-1.3626444</v>
          </cell>
          <cell r="M191">
            <v>-15.619494823330188</v>
          </cell>
          <cell r="R191">
            <v>-15.619494823330188</v>
          </cell>
        </row>
        <row r="192">
          <cell r="D192" t="str">
            <v>15 mg / 120 °C water5</v>
          </cell>
          <cell r="E192">
            <v>293667</v>
          </cell>
          <cell r="F192">
            <v>1E-3</v>
          </cell>
          <cell r="G192">
            <v>1.52</v>
          </cell>
          <cell r="H192">
            <v>-28.515999999999998</v>
          </cell>
          <cell r="I192">
            <v>5.519333333333333</v>
          </cell>
          <cell r="J192">
            <v>-25</v>
          </cell>
          <cell r="K192">
            <v>-23.663697282880481</v>
          </cell>
          <cell r="L192">
            <v>-1.4149407999999999</v>
          </cell>
          <cell r="M192">
            <v>-25.078638082880481</v>
          </cell>
          <cell r="R192" t="str">
            <v xml:space="preserve">to small </v>
          </cell>
        </row>
        <row r="193">
          <cell r="D193" t="str">
            <v>5 mg / 50 °C NL1</v>
          </cell>
          <cell r="E193">
            <v>293668</v>
          </cell>
          <cell r="F193">
            <v>5.0000000000000001E-3</v>
          </cell>
          <cell r="G193">
            <v>2.0640000000000001</v>
          </cell>
          <cell r="H193">
            <v>-28.141999999999999</v>
          </cell>
          <cell r="I193">
            <v>5.519333333333333</v>
          </cell>
          <cell r="J193">
            <v>-25</v>
          </cell>
          <cell r="K193">
            <v>-23.123165734130811</v>
          </cell>
          <cell r="L193">
            <v>-1.4037763999999999</v>
          </cell>
          <cell r="M193">
            <v>-24.526942134130813</v>
          </cell>
          <cell r="R193">
            <v>-24.526942134130813</v>
          </cell>
        </row>
        <row r="194">
          <cell r="D194" t="str">
            <v>15 mg / 120 °C NL5</v>
          </cell>
          <cell r="E194">
            <v>293669</v>
          </cell>
          <cell r="F194">
            <v>5.0000000000000001E-3</v>
          </cell>
          <cell r="G194">
            <v>2.2200000000000002</v>
          </cell>
          <cell r="H194">
            <v>-28.218</v>
          </cell>
          <cell r="I194">
            <v>5.519333333333333</v>
          </cell>
          <cell r="J194">
            <v>-25</v>
          </cell>
          <cell r="K194">
            <v>-22.834726207314606</v>
          </cell>
          <cell r="L194">
            <v>-1.4008384</v>
          </cell>
          <cell r="M194">
            <v>-24.235564607314608</v>
          </cell>
          <cell r="R194">
            <v>-24.235564607314608</v>
          </cell>
        </row>
        <row r="195">
          <cell r="D195" t="str">
            <v>5 mg / 120 °C NL3</v>
          </cell>
          <cell r="E195">
            <v>293670</v>
          </cell>
          <cell r="F195">
            <v>6.0000000000000001E-3</v>
          </cell>
          <cell r="G195">
            <v>3.1389999999999998</v>
          </cell>
          <cell r="H195">
            <v>-27.109000000000002</v>
          </cell>
          <cell r="I195">
            <v>5.519333333333333</v>
          </cell>
          <cell r="J195">
            <v>-25</v>
          </cell>
          <cell r="K195">
            <v>-22.218813471502585</v>
          </cell>
          <cell r="L195">
            <v>-1.3826228</v>
          </cell>
          <cell r="M195">
            <v>-23.601436271502585</v>
          </cell>
          <cell r="R195">
            <v>-23.601436271502585</v>
          </cell>
        </row>
        <row r="196">
          <cell r="D196" t="str">
            <v>10 mg / 120 °C NL4</v>
          </cell>
          <cell r="E196">
            <v>293671</v>
          </cell>
          <cell r="F196">
            <v>6.0000000000000001E-3</v>
          </cell>
          <cell r="G196">
            <v>2.4689999999999999</v>
          </cell>
          <cell r="H196">
            <v>-29.396000000000001</v>
          </cell>
          <cell r="I196">
            <v>5.519333333333333</v>
          </cell>
          <cell r="J196">
            <v>-25</v>
          </cell>
          <cell r="K196">
            <v>-21.441790842530871</v>
          </cell>
          <cell r="L196">
            <v>-1.3955499999999998</v>
          </cell>
          <cell r="M196">
            <v>-22.837340842530871</v>
          </cell>
          <cell r="R196">
            <v>-22.837340842530871</v>
          </cell>
        </row>
        <row r="197">
          <cell r="D197" t="str">
            <v>ali-j3</v>
          </cell>
          <cell r="E197">
            <v>293672</v>
          </cell>
          <cell r="F197">
            <v>6.2E-2</v>
          </cell>
          <cell r="G197">
            <v>38.78</v>
          </cell>
          <cell r="H197">
            <v>-29.666</v>
          </cell>
          <cell r="I197">
            <v>5.519333333333333</v>
          </cell>
          <cell r="J197">
            <v>-25</v>
          </cell>
          <cell r="K197">
            <v>-30.440284219598727</v>
          </cell>
          <cell r="L197">
            <v>-0.6663384</v>
          </cell>
          <cell r="M197">
            <v>-31.106622619598728</v>
          </cell>
          <cell r="N197" t="str">
            <v>*</v>
          </cell>
          <cell r="R197">
            <v>-31.106622619598728</v>
          </cell>
        </row>
        <row r="198">
          <cell r="D198" t="str">
            <v>bl</v>
          </cell>
          <cell r="E198">
            <v>293673</v>
          </cell>
          <cell r="F198">
            <v>0</v>
          </cell>
          <cell r="G198">
            <v>0.19500000000000001</v>
          </cell>
          <cell r="H198">
            <v>-29.867000000000001</v>
          </cell>
          <cell r="I198">
            <v>5.519333333333333</v>
          </cell>
          <cell r="J198">
            <v>-25</v>
          </cell>
        </row>
        <row r="199">
          <cell r="D199" t="str">
            <v>bl</v>
          </cell>
          <cell r="E199">
            <v>293674</v>
          </cell>
          <cell r="F199">
            <v>0</v>
          </cell>
          <cell r="G199">
            <v>0.25600000000000001</v>
          </cell>
          <cell r="H199">
            <v>-26.113</v>
          </cell>
          <cell r="I199">
            <v>5.519333333333333</v>
          </cell>
          <cell r="J199">
            <v>-25</v>
          </cell>
        </row>
        <row r="200">
          <cell r="D200" t="str">
            <v>ali-j3</v>
          </cell>
          <cell r="E200">
            <v>293675</v>
          </cell>
          <cell r="F200">
            <v>6.0999999999999999E-2</v>
          </cell>
          <cell r="G200">
            <v>38.590000000000003</v>
          </cell>
          <cell r="H200">
            <v>-29.687999999999999</v>
          </cell>
          <cell r="I200">
            <v>5.519333333333333</v>
          </cell>
          <cell r="J200">
            <v>-25</v>
          </cell>
          <cell r="K200">
            <v>-30.470404386566141</v>
          </cell>
          <cell r="L200">
            <v>-0.66927639999999999</v>
          </cell>
          <cell r="M200">
            <v>-31.139680786566142</v>
          </cell>
          <cell r="N200" t="str">
            <v>*</v>
          </cell>
          <cell r="R200">
            <v>-31.139680786566142</v>
          </cell>
        </row>
        <row r="202">
          <cell r="D202" t="str">
            <v>ali-j3</v>
          </cell>
          <cell r="E202">
            <v>293700</v>
          </cell>
          <cell r="F202">
            <v>6.9000000000000006E-2</v>
          </cell>
          <cell r="G202">
            <v>41.671999999999997</v>
          </cell>
          <cell r="H202">
            <v>-29.614000000000001</v>
          </cell>
          <cell r="I202">
            <v>5.519333333333333</v>
          </cell>
          <cell r="J202">
            <v>-25</v>
          </cell>
          <cell r="K202">
            <v>-30.318407346622656</v>
          </cell>
          <cell r="L202">
            <v>-0.68572919999999993</v>
          </cell>
          <cell r="M202">
            <v>-31.004136546622657</v>
          </cell>
          <cell r="R202">
            <v>-31.004136546622657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piration_sample_list"/>
      <sheetName val="ARQ"/>
      <sheetName val="C14"/>
      <sheetName val="copy"/>
      <sheetName val="Air_D14c"/>
    </sheetNames>
    <sheetDataSet>
      <sheetData sheetId="0"/>
      <sheetData sheetId="1">
        <row r="2">
          <cell r="AO2" t="str">
            <v>H.Mugo.B.1</v>
          </cell>
          <cell r="AP2">
            <v>-29.047293687388329</v>
          </cell>
          <cell r="AQ2">
            <v>0.92218992549973788</v>
          </cell>
          <cell r="AR2">
            <v>2.9943992834377493</v>
          </cell>
        </row>
        <row r="3">
          <cell r="AO3" t="str">
            <v>H.Mugo.B.2</v>
          </cell>
          <cell r="AP3">
            <v>-27.074304666250917</v>
          </cell>
          <cell r="AQ3">
            <v>0.93943192408259502</v>
          </cell>
          <cell r="AR3">
            <v>3.913012526095522</v>
          </cell>
        </row>
        <row r="4">
          <cell r="AO4" t="str">
            <v>H.Mugo.B.3</v>
          </cell>
          <cell r="AP4">
            <v>-27.180698853978416</v>
          </cell>
          <cell r="AQ4">
            <v>0.83977157520305423</v>
          </cell>
          <cell r="AR4">
            <v>9.4686794374222565</v>
          </cell>
        </row>
        <row r="5">
          <cell r="AO5" t="str">
            <v>H.Mugo.B.4</v>
          </cell>
          <cell r="AP5">
            <v>-27.718421448407863</v>
          </cell>
          <cell r="AQ5">
            <v>1.1032497729175934</v>
          </cell>
          <cell r="AR5">
            <v>4.4096315722878661</v>
          </cell>
        </row>
        <row r="6">
          <cell r="AO6" t="str">
            <v>H.Mugo.B.5</v>
          </cell>
          <cell r="AP6">
            <v>-26.616445333984515</v>
          </cell>
          <cell r="AQ6">
            <v>1.1895105379667108</v>
          </cell>
          <cell r="AR6">
            <v>3.1239890429465746</v>
          </cell>
        </row>
        <row r="7">
          <cell r="AO7" t="str">
            <v>M.Mugo.B.6</v>
          </cell>
          <cell r="AP7">
            <v>-29.331973546381278</v>
          </cell>
          <cell r="AQ7">
            <v>1.2225229469623755</v>
          </cell>
          <cell r="AR7">
            <v>1.5983309053422357</v>
          </cell>
        </row>
        <row r="8">
          <cell r="AO8" t="str">
            <v>M.Mugo.B.7</v>
          </cell>
          <cell r="AP8">
            <v>-28.862027076789428</v>
          </cell>
          <cell r="AQ8">
            <v>1.1601272994598479</v>
          </cell>
          <cell r="AR8">
            <v>-2.116077239889163</v>
          </cell>
        </row>
        <row r="9">
          <cell r="AO9" t="str">
            <v>M.Mugo.B.8</v>
          </cell>
          <cell r="AP9">
            <v>-31.349085164246212</v>
          </cell>
          <cell r="AQ9">
            <v>0.67770447026068392</v>
          </cell>
          <cell r="AR9">
            <v>-2.6480742450291572</v>
          </cell>
        </row>
        <row r="10">
          <cell r="AO10" t="str">
            <v>M.Mugo.B.9</v>
          </cell>
          <cell r="AP10">
            <v>-28.335104569278364</v>
          </cell>
          <cell r="AQ10">
            <v>1.1783973249293753</v>
          </cell>
          <cell r="AR10">
            <v>10.457204546986482</v>
          </cell>
        </row>
        <row r="11">
          <cell r="AO11" t="str">
            <v>M.Mugo.B.10</v>
          </cell>
          <cell r="AP11">
            <v>-28.154061965914092</v>
          </cell>
          <cell r="AQ11">
            <v>0.85257239653577477</v>
          </cell>
          <cell r="AR11">
            <v>10.61488243866479</v>
          </cell>
        </row>
        <row r="12">
          <cell r="AO12" t="str">
            <v>L.Mugo.B.11</v>
          </cell>
          <cell r="AP12">
            <v>-29.834994330955489</v>
          </cell>
          <cell r="AQ12">
            <v>0.64510516881261748</v>
          </cell>
          <cell r="AR12">
            <v>6.4145399106667149</v>
          </cell>
        </row>
        <row r="13">
          <cell r="AO13" t="str">
            <v>L.Mugo.B.12</v>
          </cell>
          <cell r="AP13">
            <v>-28.5970055967239</v>
          </cell>
          <cell r="AQ13">
            <v>0.81484173888760214</v>
          </cell>
          <cell r="AR13">
            <v>9.9042316679872897</v>
          </cell>
        </row>
        <row r="14">
          <cell r="AO14" t="str">
            <v>L.Mugo.B.13</v>
          </cell>
          <cell r="AP14">
            <v>-27.300075055915599</v>
          </cell>
          <cell r="AQ14">
            <v>1.3366660112407533</v>
          </cell>
          <cell r="AR14">
            <v>-2.1382360493040506</v>
          </cell>
        </row>
        <row r="15">
          <cell r="AO15" t="str">
            <v>L.Mugo.B.14</v>
          </cell>
          <cell r="AP15">
            <v>-28.045338942711801</v>
          </cell>
          <cell r="AQ15">
            <v>1.4795230115452218</v>
          </cell>
          <cell r="AR15">
            <v>1.8264445276850803</v>
          </cell>
        </row>
        <row r="16">
          <cell r="AO16" t="str">
            <v>L.Mugo.B.15</v>
          </cell>
          <cell r="AP16">
            <v>-26.229571713823262</v>
          </cell>
          <cell r="AQ16">
            <v>2.3310861158950154</v>
          </cell>
          <cell r="AR16">
            <v>1.624649232037602</v>
          </cell>
        </row>
        <row r="17">
          <cell r="AO17" t="str">
            <v>D.Mugo.B.16</v>
          </cell>
          <cell r="AP17">
            <v>-28.368007240007667</v>
          </cell>
          <cell r="AQ17">
            <v>0.4711587632119314</v>
          </cell>
          <cell r="AR17">
            <v>2.1103435285475705</v>
          </cell>
        </row>
        <row r="18">
          <cell r="AO18" t="str">
            <v>D.Mugo.B.17</v>
          </cell>
          <cell r="AP18">
            <v>-33.076606883982642</v>
          </cell>
          <cell r="AQ18">
            <v>0.16379796385504442</v>
          </cell>
          <cell r="AR18">
            <v>-26.318900252771567</v>
          </cell>
        </row>
        <row r="19">
          <cell r="AO19" t="str">
            <v>D.Mugo.B.18</v>
          </cell>
          <cell r="AP19">
            <v>-29.822921368889734</v>
          </cell>
          <cell r="AQ19">
            <v>0.31775014071123964</v>
          </cell>
          <cell r="AR19">
            <v>1.8439836872430457</v>
          </cell>
        </row>
        <row r="20">
          <cell r="AO20" t="str">
            <v>H.Larix.B.1</v>
          </cell>
          <cell r="AP20">
            <v>-28.900811701540857</v>
          </cell>
          <cell r="AQ20">
            <v>1.1386734527327798</v>
          </cell>
          <cell r="AR20">
            <v>-1.509988396018656</v>
          </cell>
        </row>
        <row r="21">
          <cell r="AO21" t="str">
            <v>H.Larix.B.2</v>
          </cell>
          <cell r="AP21">
            <v>-26.308560716308129</v>
          </cell>
          <cell r="AQ21">
            <v>1.032114553172119</v>
          </cell>
          <cell r="AR21">
            <v>8.9078785276231205</v>
          </cell>
        </row>
        <row r="22">
          <cell r="AO22" t="str">
            <v>H.Larix.B.3</v>
          </cell>
          <cell r="AP22">
            <v>-27.27141963316512</v>
          </cell>
          <cell r="AQ22">
            <v>1.1345526695623993</v>
          </cell>
          <cell r="AR22">
            <v>-2.2236907312764185</v>
          </cell>
        </row>
        <row r="23">
          <cell r="AO23" t="str">
            <v>H.Larix.B.4</v>
          </cell>
          <cell r="AP23">
            <v>-27.748932250290636</v>
          </cell>
          <cell r="AQ23">
            <v>0.94336784634187154</v>
          </cell>
          <cell r="AR23">
            <v>1.9708167042411062</v>
          </cell>
        </row>
        <row r="24">
          <cell r="AO24" t="str">
            <v>H.Larix.B.5</v>
          </cell>
          <cell r="AP24">
            <v>-29.107190082711469</v>
          </cell>
          <cell r="AQ24">
            <v>0.54796641629189247</v>
          </cell>
          <cell r="AR24">
            <v>4.1636983347450085E-2</v>
          </cell>
        </row>
        <row r="25">
          <cell r="AO25" t="str">
            <v>M.Larix.B.6</v>
          </cell>
          <cell r="AP25">
            <v>-30.877782739659946</v>
          </cell>
          <cell r="AQ25">
            <v>0.39846134098754227</v>
          </cell>
          <cell r="AR25">
            <v>-8.8443342317786051</v>
          </cell>
        </row>
        <row r="26">
          <cell r="AO26" t="str">
            <v>M.Larix.B.7</v>
          </cell>
          <cell r="AP26">
            <v>-28.474204609971903</v>
          </cell>
          <cell r="AQ26">
            <v>0.85109107701305298</v>
          </cell>
          <cell r="AR26">
            <v>0.4521102038649506</v>
          </cell>
        </row>
        <row r="27">
          <cell r="AO27" t="str">
            <v>M.Larix.B.8</v>
          </cell>
          <cell r="AP27">
            <v>-29.114399619769124</v>
          </cell>
          <cell r="AQ27">
            <v>0.6861614959600848</v>
          </cell>
          <cell r="AR27">
            <v>-11.887495594245319</v>
          </cell>
        </row>
        <row r="28">
          <cell r="AO28" t="str">
            <v>M.Larix.B.9</v>
          </cell>
          <cell r="AP28">
            <v>-27.850146036544714</v>
          </cell>
          <cell r="AQ28">
            <v>0.77956127577721768</v>
          </cell>
          <cell r="AR28">
            <v>8.3422322897087415</v>
          </cell>
        </row>
        <row r="29">
          <cell r="AO29" t="str">
            <v>M.Larix.B.10</v>
          </cell>
          <cell r="AP29">
            <v>-31.753643852691411</v>
          </cell>
          <cell r="AQ29">
            <v>0.68661651814853353</v>
          </cell>
          <cell r="AR29">
            <v>6.3950213441201686</v>
          </cell>
        </row>
        <row r="30">
          <cell r="AO30" t="str">
            <v>L.Larix.B.11</v>
          </cell>
          <cell r="AP30">
            <v>-31.164114648265194</v>
          </cell>
          <cell r="AQ30">
            <v>0.33984883272204963</v>
          </cell>
          <cell r="AR30">
            <v>8.2918077506227217</v>
          </cell>
        </row>
        <row r="31">
          <cell r="AO31" t="str">
            <v>L.Larix.B.12</v>
          </cell>
          <cell r="AP31">
            <v>-28.786505580728956</v>
          </cell>
          <cell r="AQ31">
            <v>0.82415197388837169</v>
          </cell>
          <cell r="AR31">
            <v>-6.9794166505397799</v>
          </cell>
        </row>
        <row r="32">
          <cell r="AO32" t="str">
            <v>L.Larix.B.13</v>
          </cell>
          <cell r="AP32">
            <v>-31.117670592167499</v>
          </cell>
          <cell r="AQ32">
            <v>0.66834504476617007</v>
          </cell>
          <cell r="AR32">
            <v>5.6751124358556266</v>
          </cell>
        </row>
        <row r="33">
          <cell r="AO33" t="str">
            <v>L.Larix.B.14</v>
          </cell>
          <cell r="AP33">
            <v>-29.887093088858563</v>
          </cell>
          <cell r="AQ33">
            <v>1.3644766121541152</v>
          </cell>
          <cell r="AR33">
            <v>10.805487654508102</v>
          </cell>
        </row>
        <row r="34">
          <cell r="AO34" t="str">
            <v>L.Larix.B.15</v>
          </cell>
          <cell r="AP34">
            <v>-29.006989575881704</v>
          </cell>
          <cell r="AQ34">
            <v>1.2897691146874684</v>
          </cell>
          <cell r="AR34">
            <v>-5.4989146987979538</v>
          </cell>
        </row>
        <row r="35">
          <cell r="AO35" t="str">
            <v>D.Larix.B.16</v>
          </cell>
          <cell r="AP35">
            <v>-28.055727742597558</v>
          </cell>
          <cell r="AQ35">
            <v>0.43477256861870733</v>
          </cell>
          <cell r="AR35">
            <v>-1.1732283956236427</v>
          </cell>
        </row>
        <row r="36">
          <cell r="AO36" t="str">
            <v>D.Larix.B.17</v>
          </cell>
          <cell r="AP36">
            <v>-31.469453405602376</v>
          </cell>
          <cell r="AQ36">
            <v>0.30002307624012586</v>
          </cell>
          <cell r="AR36">
            <v>0.75788586596958962</v>
          </cell>
        </row>
        <row r="37">
          <cell r="AO37" t="str">
            <v>D.Larix.B.18</v>
          </cell>
          <cell r="AP37">
            <v>-29.380067686138826</v>
          </cell>
          <cell r="AQ37">
            <v>0.28622242755870736</v>
          </cell>
          <cell r="AR37">
            <v>1.0891475896464851</v>
          </cell>
        </row>
        <row r="38">
          <cell r="AO38" t="str">
            <v>H.Mugo.R.1.1_2</v>
          </cell>
          <cell r="AP38">
            <v>-27.875124669270857</v>
          </cell>
          <cell r="AQ38">
            <v>-1.3327087163287416E-5</v>
          </cell>
          <cell r="AR38">
            <v>5.8509539919805329</v>
          </cell>
        </row>
        <row r="39">
          <cell r="AO39" t="str">
            <v>H.Mugo.R.2.1_2</v>
          </cell>
          <cell r="AP39">
            <v>-27.418333449185965</v>
          </cell>
          <cell r="AQ39">
            <v>-1.9129469138776024E-5</v>
          </cell>
          <cell r="AR39">
            <v>3.3111279208851294</v>
          </cell>
        </row>
        <row r="40">
          <cell r="AO40" t="str">
            <v>H.Mugo.R.3.1_2</v>
          </cell>
          <cell r="AP40">
            <v>-28.874290575593925</v>
          </cell>
          <cell r="AQ40">
            <v>-1.930964253468452E-5</v>
          </cell>
          <cell r="AR40">
            <v>-9.0385607957809455</v>
          </cell>
        </row>
        <row r="41">
          <cell r="AO41" t="str">
            <v>H.Mugo.R.4.1_2</v>
          </cell>
          <cell r="AP41">
            <v>-27.61600954323124</v>
          </cell>
          <cell r="AQ41">
            <v>-1.3034801137062516E-5</v>
          </cell>
          <cell r="AR41">
            <v>3.5708788496477917</v>
          </cell>
        </row>
        <row r="42">
          <cell r="AO42" t="str">
            <v>H.Mugo.R.5.1_2</v>
          </cell>
          <cell r="AP42">
            <v>-29.117848126839402</v>
          </cell>
          <cell r="AQ42">
            <v>-1.0043378321157739E-5</v>
          </cell>
          <cell r="AR42">
            <v>21.90149065948377</v>
          </cell>
        </row>
        <row r="43">
          <cell r="AO43" t="str">
            <v>M.Mugo.R.6.1_2</v>
          </cell>
          <cell r="AP43">
            <v>-29.649426556310161</v>
          </cell>
          <cell r="AQ43">
            <v>0.4758404199693565</v>
          </cell>
          <cell r="AR43">
            <v>14.944775089332182</v>
          </cell>
        </row>
        <row r="44">
          <cell r="AO44" t="str">
            <v>M.Mugo.R.7.1_2</v>
          </cell>
          <cell r="AP44">
            <v>-28.235997698924944</v>
          </cell>
          <cell r="AQ44">
            <v>0.30097118779380355</v>
          </cell>
          <cell r="AR44">
            <v>7.1079300234709182</v>
          </cell>
        </row>
        <row r="45">
          <cell r="AO45" t="str">
            <v>M.Mugo.R.8.1_2</v>
          </cell>
          <cell r="AP45">
            <v>-30.032110144711098</v>
          </cell>
          <cell r="AQ45">
            <v>0.94548467994754726</v>
          </cell>
          <cell r="AR45">
            <v>6.0543842518285649</v>
          </cell>
        </row>
        <row r="46">
          <cell r="AO46" t="str">
            <v>M.Mugo.R.9.1_2</v>
          </cell>
          <cell r="AP46">
            <v>-28.960598048761767</v>
          </cell>
          <cell r="AQ46">
            <v>0.35375483990511536</v>
          </cell>
          <cell r="AR46">
            <v>11.346953545602238</v>
          </cell>
        </row>
        <row r="47">
          <cell r="AO47" t="str">
            <v>M.Mugo.R.10.1_2</v>
          </cell>
          <cell r="AP47">
            <v>-27.708820966166062</v>
          </cell>
          <cell r="AQ47">
            <v>0.65140842584771219</v>
          </cell>
          <cell r="AR47">
            <v>6.3131843384479165</v>
          </cell>
        </row>
        <row r="48">
          <cell r="AO48" t="str">
            <v>L.Mugo.R.11.1_2</v>
          </cell>
          <cell r="AQ48">
            <v>8.2580595856888206E-2</v>
          </cell>
          <cell r="AR48">
            <v>-18.772056187285106</v>
          </cell>
        </row>
        <row r="49">
          <cell r="AO49" t="str">
            <v>L.Mugo.R.12.1_2</v>
          </cell>
          <cell r="AP49">
            <v>-27.946185913139413</v>
          </cell>
          <cell r="AQ49">
            <v>1.4845958576116332</v>
          </cell>
          <cell r="AR49">
            <v>2.0045788481133795</v>
          </cell>
        </row>
        <row r="50">
          <cell r="AO50" t="str">
            <v>L.Mugo.R.13.1_2</v>
          </cell>
          <cell r="AP50">
            <v>-27.963518955802879</v>
          </cell>
          <cell r="AQ50">
            <v>0.98565573077142821</v>
          </cell>
          <cell r="AR50">
            <v>8.9090071130402411</v>
          </cell>
        </row>
        <row r="51">
          <cell r="AO51" t="str">
            <v>L.Mugo.R.14.1_2</v>
          </cell>
          <cell r="AP51">
            <v>-28.555455824410458</v>
          </cell>
          <cell r="AQ51">
            <v>0.61495229547517993</v>
          </cell>
          <cell r="AR51">
            <v>9.1412028618566712</v>
          </cell>
        </row>
        <row r="52">
          <cell r="AO52" t="str">
            <v>L.Mugo.R.15.1_2</v>
          </cell>
          <cell r="AP52">
            <v>-26.987774342884752</v>
          </cell>
          <cell r="AQ52">
            <v>0.72704374855333953</v>
          </cell>
          <cell r="AR52">
            <v>1.1364226995135163</v>
          </cell>
        </row>
        <row r="53">
          <cell r="AO53" t="str">
            <v>D.Mugo.R.16.1_2</v>
          </cell>
          <cell r="AP53">
            <v>-29.937199841631291</v>
          </cell>
          <cell r="AQ53">
            <v>0.52799162583629078</v>
          </cell>
          <cell r="AR53">
            <v>3.5553395039814064</v>
          </cell>
        </row>
        <row r="54">
          <cell r="AO54" t="str">
            <v>D.Mugo.R.17.1_2</v>
          </cell>
          <cell r="AP54">
            <v>-27.834566122041995</v>
          </cell>
          <cell r="AQ54">
            <v>0.55509115993005365</v>
          </cell>
          <cell r="AR54">
            <v>4.7261856538689502</v>
          </cell>
        </row>
        <row r="55">
          <cell r="AO55" t="str">
            <v>D.Mugo.R.18.1_2</v>
          </cell>
          <cell r="AP55">
            <v>-28.178526672333316</v>
          </cell>
          <cell r="AQ55">
            <v>0.98613370583672455</v>
          </cell>
          <cell r="AR55">
            <v>-2.8789462881486445</v>
          </cell>
        </row>
        <row r="56">
          <cell r="AO56" t="str">
            <v>H.Larix.R.1.1_2</v>
          </cell>
          <cell r="AP56">
            <v>-28.888793162105138</v>
          </cell>
          <cell r="AQ56">
            <v>-1.668893503461098E-5</v>
          </cell>
          <cell r="AR56">
            <v>0.85435655379465536</v>
          </cell>
        </row>
        <row r="57">
          <cell r="AO57" t="str">
            <v>H.Larix.R.2.1_2</v>
          </cell>
          <cell r="AP57">
            <v>-28.325593985385655</v>
          </cell>
          <cell r="AQ57">
            <v>-1.248596483951214E-5</v>
          </cell>
          <cell r="AR57">
            <v>2.1214551179925816</v>
          </cell>
        </row>
        <row r="58">
          <cell r="AO58" t="str">
            <v>H.Larix.R.3.1_2</v>
          </cell>
          <cell r="AP58">
            <v>-29.637075458916804</v>
          </cell>
          <cell r="AQ58">
            <v>-9.3630869671110588E-6</v>
          </cell>
          <cell r="AR58">
            <v>12.80970556739384</v>
          </cell>
        </row>
        <row r="59">
          <cell r="AO59" t="str">
            <v>H.Larix.R.4.1_2</v>
          </cell>
          <cell r="AP59">
            <v>-29.676529371287984</v>
          </cell>
          <cell r="AQ59">
            <v>-1.1476700434200723E-5</v>
          </cell>
          <cell r="AR59">
            <v>0.25249650728438328</v>
          </cell>
        </row>
        <row r="60">
          <cell r="AO60" t="str">
            <v>H.Larix.R.5.1_2</v>
          </cell>
          <cell r="AP60">
            <v>-29.619924176324236</v>
          </cell>
          <cell r="AQ60">
            <v>-1.4496836273792558E-5</v>
          </cell>
          <cell r="AR60">
            <v>-2.9670230177070067</v>
          </cell>
        </row>
        <row r="61">
          <cell r="AO61" t="str">
            <v>M.Larix.R.6.1_2</v>
          </cell>
          <cell r="AP61">
            <v>-30.227032105939678</v>
          </cell>
          <cell r="AQ61">
            <v>0.45374267033320165</v>
          </cell>
          <cell r="AR61">
            <v>6.2467587292946209</v>
          </cell>
        </row>
        <row r="62">
          <cell r="AO62" t="str">
            <v>M.Larix.R.7.1_2</v>
          </cell>
          <cell r="AP62">
            <v>-28.910081575768192</v>
          </cell>
          <cell r="AQ62">
            <v>0.73358468458946047</v>
          </cell>
          <cell r="AR62">
            <v>6.7215063392844598</v>
          </cell>
        </row>
        <row r="63">
          <cell r="AO63" t="str">
            <v>M.Larix.R.8.1_2</v>
          </cell>
          <cell r="AP63">
            <v>-28.478991019240151</v>
          </cell>
          <cell r="AQ63">
            <v>0.68268346767306942</v>
          </cell>
          <cell r="AR63">
            <v>6.3079166993004749</v>
          </cell>
        </row>
        <row r="64">
          <cell r="AO64" t="str">
            <v>M.Larix.R.9.1_2</v>
          </cell>
          <cell r="AP64">
            <v>-28.568074080716322</v>
          </cell>
          <cell r="AQ64">
            <v>0.67816638430586185</v>
          </cell>
          <cell r="AR64">
            <v>2.5515695760477333</v>
          </cell>
        </row>
        <row r="65">
          <cell r="AO65" t="str">
            <v>M.Larix.R.10.1_2</v>
          </cell>
          <cell r="AP65">
            <v>-30.695816830674254</v>
          </cell>
          <cell r="AQ65">
            <v>0.39156144692214151</v>
          </cell>
          <cell r="AR65">
            <v>12.754821355953222</v>
          </cell>
        </row>
        <row r="66">
          <cell r="AO66" t="str">
            <v>L.Larix.R.11.1_2</v>
          </cell>
          <cell r="AP66">
            <v>-29.215551573780477</v>
          </cell>
          <cell r="AQ66">
            <v>0.79193352980034948</v>
          </cell>
          <cell r="AR66">
            <v>10.362830363904463</v>
          </cell>
        </row>
        <row r="67">
          <cell r="AO67" t="str">
            <v>L.Larix.R.12.1_2</v>
          </cell>
          <cell r="AP67">
            <v>-29.547852476798781</v>
          </cell>
          <cell r="AQ67">
            <v>0.43890863235046979</v>
          </cell>
          <cell r="AR67">
            <v>-0.29596611098343856</v>
          </cell>
        </row>
        <row r="68">
          <cell r="AO68" t="str">
            <v>L.Larix.R.13.1_2</v>
          </cell>
          <cell r="AP68">
            <v>-29.808399937079166</v>
          </cell>
          <cell r="AQ68">
            <v>0.52530191009032468</v>
          </cell>
          <cell r="AR68">
            <v>9.125554474661369</v>
          </cell>
        </row>
        <row r="69">
          <cell r="AO69" t="str">
            <v>L.Larix.R.14.1_2</v>
          </cell>
          <cell r="AP69">
            <v>-28.926542879539909</v>
          </cell>
          <cell r="AQ69">
            <v>1.1615520971587179</v>
          </cell>
          <cell r="AR69">
            <v>12.857477081070769</v>
          </cell>
        </row>
        <row r="70">
          <cell r="AO70" t="str">
            <v>L.Larix.R.15.1_2</v>
          </cell>
          <cell r="AP70">
            <v>-29.090985998184959</v>
          </cell>
          <cell r="AQ70">
            <v>0.7729559750443028</v>
          </cell>
          <cell r="AR70">
            <v>7.21442937612008</v>
          </cell>
        </row>
        <row r="71">
          <cell r="AO71" t="str">
            <v>D.Larix.R.16.1_2</v>
          </cell>
          <cell r="AP71">
            <v>-28.686930131174893</v>
          </cell>
          <cell r="AQ71">
            <v>0.61812969793159755</v>
          </cell>
          <cell r="AR71">
            <v>5.0084183723109366</v>
          </cell>
        </row>
        <row r="72">
          <cell r="AO72" t="str">
            <v>D.Larix.R.17.1_2</v>
          </cell>
          <cell r="AP72">
            <v>-28.197440853670596</v>
          </cell>
          <cell r="AQ72">
            <v>0.66705572012823922</v>
          </cell>
          <cell r="AR72">
            <v>-5.0300840223927992</v>
          </cell>
        </row>
        <row r="73">
          <cell r="AO73" t="str">
            <v>D.Larix.R.18.1_2</v>
          </cell>
          <cell r="AP73">
            <v>-26.891615484628417</v>
          </cell>
          <cell r="AQ73">
            <v>1.2846775790216534</v>
          </cell>
          <cell r="AR73">
            <v>9.389922530494017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SuccC6_0.5_1</v>
          </cell>
          <cell r="C2">
            <v>1.5006999999999999</v>
          </cell>
          <cell r="D2">
            <v>4.5999999999999999E-3</v>
          </cell>
          <cell r="E2">
            <v>488</v>
          </cell>
          <cell r="F2">
            <v>4.5999999999999996</v>
          </cell>
        </row>
        <row r="3">
          <cell r="B3" t="str">
            <v>H.Mugo.B.3_A</v>
          </cell>
          <cell r="C3">
            <v>1.0164</v>
          </cell>
          <cell r="D3">
            <v>2.8999999999999998E-3</v>
          </cell>
          <cell r="E3">
            <v>7.8</v>
          </cell>
          <cell r="F3">
            <v>2.9</v>
          </cell>
        </row>
        <row r="4">
          <cell r="B4" t="str">
            <v>L.Mugo.B.14_A</v>
          </cell>
          <cell r="C4">
            <v>1.0348999999999999</v>
          </cell>
          <cell r="D4">
            <v>3.0000000000000001E-3</v>
          </cell>
          <cell r="E4">
            <v>26.2</v>
          </cell>
          <cell r="F4">
            <v>3</v>
          </cell>
        </row>
        <row r="5">
          <cell r="B5" t="str">
            <v>L.Larix.B.13_A</v>
          </cell>
          <cell r="C5">
            <v>1.0206</v>
          </cell>
          <cell r="D5">
            <v>2.7000000000000001E-3</v>
          </cell>
          <cell r="E5">
            <v>12</v>
          </cell>
          <cell r="F5">
            <v>2.7</v>
          </cell>
        </row>
        <row r="6">
          <cell r="B6" t="str">
            <v>H.Mugo.B.1_A</v>
          </cell>
        </row>
        <row r="7">
          <cell r="B7" t="str">
            <v>H.Mugo.B.2_A</v>
          </cell>
          <cell r="C7">
            <v>1.0285</v>
          </cell>
          <cell r="D7">
            <v>2.5999999999999999E-3</v>
          </cell>
          <cell r="E7">
            <v>19.8</v>
          </cell>
          <cell r="F7">
            <v>2.6</v>
          </cell>
        </row>
        <row r="8">
          <cell r="B8" t="str">
            <v>M.Mugo.B.7_A</v>
          </cell>
          <cell r="C8">
            <v>1.0257000000000001</v>
          </cell>
          <cell r="D8">
            <v>2.8E-3</v>
          </cell>
          <cell r="E8">
            <v>17.100000000000001</v>
          </cell>
          <cell r="F8">
            <v>2.8</v>
          </cell>
        </row>
        <row r="9">
          <cell r="B9" t="str">
            <v>M.Mugo.B.8_A</v>
          </cell>
          <cell r="C9">
            <v>1.0245</v>
          </cell>
          <cell r="D9">
            <v>2.7000000000000001E-3</v>
          </cell>
          <cell r="E9">
            <v>15.9</v>
          </cell>
          <cell r="F9">
            <v>2.7</v>
          </cell>
        </row>
        <row r="10">
          <cell r="B10" t="str">
            <v>M.Larix.B.10_A</v>
          </cell>
          <cell r="C10">
            <v>1.0219</v>
          </cell>
          <cell r="D10">
            <v>2.5999999999999999E-3</v>
          </cell>
          <cell r="E10">
            <v>13.3</v>
          </cell>
          <cell r="F10">
            <v>2.6</v>
          </cell>
        </row>
        <row r="11">
          <cell r="B11" t="str">
            <v>L.Mugo.B.11_A</v>
          </cell>
          <cell r="C11">
            <v>1.016</v>
          </cell>
          <cell r="D11">
            <v>2.5000000000000001E-3</v>
          </cell>
          <cell r="E11">
            <v>7.5</v>
          </cell>
          <cell r="F11">
            <v>2.5</v>
          </cell>
        </row>
        <row r="12">
          <cell r="B12" t="str">
            <v>D.Larix.B.17_A</v>
          </cell>
          <cell r="C12">
            <v>1.0097</v>
          </cell>
          <cell r="D12">
            <v>2.5999999999999999E-3</v>
          </cell>
          <cell r="E12">
            <v>1.2</v>
          </cell>
          <cell r="F12">
            <v>2.6</v>
          </cell>
        </row>
        <row r="13">
          <cell r="B13" t="str">
            <v>H.Larix.B.1_A</v>
          </cell>
          <cell r="C13">
            <v>1.0259</v>
          </cell>
          <cell r="D13">
            <v>2.5999999999999999E-3</v>
          </cell>
          <cell r="E13">
            <v>17.3</v>
          </cell>
          <cell r="F13">
            <v>2.6</v>
          </cell>
        </row>
        <row r="14">
          <cell r="B14" t="str">
            <v>H.Mugo.B.5_A</v>
          </cell>
          <cell r="C14">
            <v>1.0233000000000001</v>
          </cell>
          <cell r="D14">
            <v>2.5000000000000001E-3</v>
          </cell>
          <cell r="E14">
            <v>14.7</v>
          </cell>
          <cell r="F14">
            <v>2.5</v>
          </cell>
        </row>
        <row r="15">
          <cell r="B15" t="str">
            <v>SuccC6_1_1</v>
          </cell>
          <cell r="C15">
            <v>1.5243</v>
          </cell>
          <cell r="D15">
            <v>3.5000000000000001E-3</v>
          </cell>
          <cell r="E15">
            <v>511.4</v>
          </cell>
          <cell r="F15">
            <v>3.5</v>
          </cell>
        </row>
        <row r="16">
          <cell r="B16" t="str">
            <v>H.Larix.B.2_A</v>
          </cell>
          <cell r="C16">
            <v>1.0282</v>
          </cell>
          <cell r="D16">
            <v>2.7000000000000001E-3</v>
          </cell>
          <cell r="E16">
            <v>19.5</v>
          </cell>
          <cell r="F16">
            <v>2.7</v>
          </cell>
        </row>
        <row r="17">
          <cell r="B17" t="str">
            <v>M.Mugo.B.6_A</v>
          </cell>
          <cell r="C17">
            <v>1.0488999999999999</v>
          </cell>
          <cell r="D17">
            <v>4.5999999999999999E-3</v>
          </cell>
          <cell r="E17">
            <v>40.1</v>
          </cell>
          <cell r="F17">
            <v>4.5999999999999996</v>
          </cell>
        </row>
        <row r="18">
          <cell r="B18" t="str">
            <v>M.Larix.B.6_A</v>
          </cell>
          <cell r="C18">
            <v>1.0204</v>
          </cell>
          <cell r="D18">
            <v>2.3999999999999998E-3</v>
          </cell>
          <cell r="E18">
            <v>11.8</v>
          </cell>
          <cell r="F18">
            <v>2.4</v>
          </cell>
        </row>
        <row r="19">
          <cell r="B19" t="str">
            <v>M.Larix.B.8_A</v>
          </cell>
          <cell r="C19">
            <v>1.0249999999999999</v>
          </cell>
          <cell r="D19">
            <v>2.5999999999999999E-3</v>
          </cell>
          <cell r="E19">
            <v>16.3</v>
          </cell>
          <cell r="F19">
            <v>2.6</v>
          </cell>
        </row>
        <row r="20">
          <cell r="B20" t="str">
            <v>L.Mugo.B.12_A</v>
          </cell>
          <cell r="C20">
            <v>1.0232000000000001</v>
          </cell>
          <cell r="D20">
            <v>2.5999999999999999E-3</v>
          </cell>
          <cell r="E20">
            <v>14.6</v>
          </cell>
          <cell r="F20">
            <v>2.6</v>
          </cell>
        </row>
        <row r="21">
          <cell r="B21" t="str">
            <v>L.Larix.B.11_A</v>
          </cell>
          <cell r="C21">
            <v>1.022</v>
          </cell>
          <cell r="D21">
            <v>2.5000000000000001E-3</v>
          </cell>
          <cell r="E21">
            <v>13.3</v>
          </cell>
          <cell r="F21">
            <v>2.5</v>
          </cell>
        </row>
        <row r="22">
          <cell r="B22" t="str">
            <v>M.Larix.B.7_A</v>
          </cell>
          <cell r="C22">
            <v>1.0103</v>
          </cell>
          <cell r="D22">
            <v>2.5999999999999999E-3</v>
          </cell>
          <cell r="E22">
            <v>1.8</v>
          </cell>
          <cell r="F22">
            <v>2.6</v>
          </cell>
        </row>
        <row r="23">
          <cell r="B23" t="str">
            <v>M.Mugo.B.9_A</v>
          </cell>
          <cell r="C23">
            <v>1.0222</v>
          </cell>
          <cell r="D23">
            <v>2.5999999999999999E-3</v>
          </cell>
          <cell r="E23">
            <v>13.6</v>
          </cell>
          <cell r="F23">
            <v>2.6</v>
          </cell>
        </row>
        <row r="24">
          <cell r="B24" t="str">
            <v>M.Larix.B.9_A</v>
          </cell>
          <cell r="C24">
            <v>1.0165</v>
          </cell>
          <cell r="D24">
            <v>2.5999999999999999E-3</v>
          </cell>
          <cell r="E24">
            <v>8</v>
          </cell>
          <cell r="F24">
            <v>2.6</v>
          </cell>
        </row>
        <row r="25">
          <cell r="B25" t="str">
            <v>L.Larix.B.12_A</v>
          </cell>
          <cell r="C25">
            <v>1.0175000000000001</v>
          </cell>
          <cell r="D25">
            <v>2.5000000000000001E-3</v>
          </cell>
          <cell r="E25">
            <v>8.9</v>
          </cell>
          <cell r="F25">
            <v>2.5</v>
          </cell>
        </row>
        <row r="26">
          <cell r="B26" t="str">
            <v>L.Larix.B.14_A</v>
          </cell>
          <cell r="C26">
            <v>1.0159</v>
          </cell>
          <cell r="D26">
            <v>2.5000000000000001E-3</v>
          </cell>
          <cell r="E26">
            <v>7.4</v>
          </cell>
          <cell r="F26">
            <v>2.5</v>
          </cell>
        </row>
        <row r="27">
          <cell r="B27" t="str">
            <v>H.Mugo.B.4_A</v>
          </cell>
          <cell r="C27">
            <v>1.0219</v>
          </cell>
          <cell r="D27">
            <v>2.5000000000000001E-3</v>
          </cell>
          <cell r="E27">
            <v>13.3</v>
          </cell>
          <cell r="F27">
            <v>2.5</v>
          </cell>
        </row>
        <row r="28">
          <cell r="B28" t="str">
            <v>H.Larix.B.4_A</v>
          </cell>
          <cell r="C28">
            <v>1.0168999999999999</v>
          </cell>
          <cell r="D28">
            <v>2.7000000000000001E-3</v>
          </cell>
          <cell r="E28">
            <v>8.3000000000000007</v>
          </cell>
          <cell r="F28">
            <v>2.7</v>
          </cell>
        </row>
        <row r="29">
          <cell r="B29" t="str">
            <v>D.Mugo.B.16_A</v>
          </cell>
          <cell r="C29">
            <v>1.0176000000000001</v>
          </cell>
          <cell r="D29">
            <v>2.5999999999999999E-3</v>
          </cell>
          <cell r="E29">
            <v>9</v>
          </cell>
          <cell r="F29">
            <v>2.7</v>
          </cell>
        </row>
        <row r="30">
          <cell r="B30" t="str">
            <v>L.Larix.B.15_A</v>
          </cell>
          <cell r="C30">
            <v>1.022</v>
          </cell>
          <cell r="D30">
            <v>1.9E-3</v>
          </cell>
          <cell r="E30">
            <v>13.4</v>
          </cell>
          <cell r="F30">
            <v>1.9</v>
          </cell>
        </row>
        <row r="31">
          <cell r="B31" t="str">
            <v>D.Mugo.B.18_A</v>
          </cell>
          <cell r="C31">
            <v>1.016</v>
          </cell>
          <cell r="D31">
            <v>1.9E-3</v>
          </cell>
          <cell r="E31">
            <v>7.5</v>
          </cell>
          <cell r="F31">
            <v>1.9</v>
          </cell>
        </row>
        <row r="32">
          <cell r="B32" t="str">
            <v>D.Mugo.B.17_A</v>
          </cell>
          <cell r="C32">
            <v>1.0209999999999999</v>
          </cell>
          <cell r="D32">
            <v>2E-3</v>
          </cell>
          <cell r="E32">
            <v>12.4</v>
          </cell>
          <cell r="F32">
            <v>2</v>
          </cell>
        </row>
        <row r="33">
          <cell r="B33" t="str">
            <v>H.Larix.B.3_A</v>
          </cell>
          <cell r="C33">
            <v>1.0165999999999999</v>
          </cell>
          <cell r="D33">
            <v>2E-3</v>
          </cell>
          <cell r="E33">
            <v>8</v>
          </cell>
          <cell r="F33">
            <v>2</v>
          </cell>
        </row>
        <row r="34">
          <cell r="B34" t="str">
            <v>D.Larix.B.18_A</v>
          </cell>
          <cell r="C34">
            <v>1.0134000000000001</v>
          </cell>
          <cell r="D34">
            <v>1.9E-3</v>
          </cell>
          <cell r="E34">
            <v>4.8</v>
          </cell>
          <cell r="F34">
            <v>1.9</v>
          </cell>
        </row>
        <row r="35">
          <cell r="B35" t="str">
            <v>D.Larix.B.16_A</v>
          </cell>
          <cell r="C35">
            <v>1.0092000000000001</v>
          </cell>
          <cell r="D35">
            <v>1.8E-3</v>
          </cell>
          <cell r="E35">
            <v>0.7</v>
          </cell>
          <cell r="F35">
            <v>1.8</v>
          </cell>
        </row>
        <row r="36">
          <cell r="B36" t="str">
            <v>H.Larix.B.5_A</v>
          </cell>
          <cell r="C36">
            <v>1.0138</v>
          </cell>
          <cell r="D36">
            <v>2E-3</v>
          </cell>
          <cell r="E36">
            <v>5.2</v>
          </cell>
          <cell r="F36">
            <v>2</v>
          </cell>
        </row>
        <row r="37">
          <cell r="B37" t="str">
            <v>M.Mugo.B.10_A</v>
          </cell>
          <cell r="C37">
            <v>1.0192000000000001</v>
          </cell>
          <cell r="D37">
            <v>1.9E-3</v>
          </cell>
          <cell r="E37">
            <v>10.6</v>
          </cell>
          <cell r="F37">
            <v>1.9</v>
          </cell>
        </row>
        <row r="38">
          <cell r="B38" t="str">
            <v>H.Mugo.L.1_A</v>
          </cell>
          <cell r="C38">
            <v>1.0129999999999999</v>
          </cell>
          <cell r="D38">
            <v>1.8E-3</v>
          </cell>
          <cell r="E38">
            <v>4.4000000000000004</v>
          </cell>
          <cell r="F38">
            <v>1.8</v>
          </cell>
        </row>
        <row r="39">
          <cell r="B39" t="str">
            <v>L.Mugo.B.13_A</v>
          </cell>
          <cell r="C39">
            <v>1.0138</v>
          </cell>
          <cell r="D39">
            <v>2E-3</v>
          </cell>
          <cell r="E39">
            <v>5.2</v>
          </cell>
          <cell r="F39">
            <v>2</v>
          </cell>
        </row>
        <row r="40">
          <cell r="B40" t="str">
            <v>SuccC6_2_1</v>
          </cell>
          <cell r="C40">
            <v>1.5039</v>
          </cell>
          <cell r="D40">
            <v>2.3E-3</v>
          </cell>
          <cell r="E40">
            <v>491.2</v>
          </cell>
          <cell r="F40">
            <v>2.2999999999999998</v>
          </cell>
        </row>
        <row r="41">
          <cell r="B41" t="str">
            <v>L.Mugo.B.15_A</v>
          </cell>
          <cell r="C41">
            <v>1.0168999999999999</v>
          </cell>
          <cell r="D41">
            <v>1.8E-3</v>
          </cell>
          <cell r="E41">
            <v>8.4</v>
          </cell>
          <cell r="F41">
            <v>1.8</v>
          </cell>
        </row>
        <row r="42">
          <cell r="B42" t="str">
            <v>SuccC6_1_2</v>
          </cell>
          <cell r="C42">
            <v>1.5321</v>
          </cell>
          <cell r="D42">
            <v>4.5999999999999999E-3</v>
          </cell>
          <cell r="E42">
            <v>519.20000000000005</v>
          </cell>
          <cell r="F42">
            <v>4.5999999999999996</v>
          </cell>
        </row>
        <row r="43">
          <cell r="B43" t="str">
            <v>SuccC6_1.5_2</v>
          </cell>
          <cell r="C43">
            <v>1.5125</v>
          </cell>
          <cell r="D43">
            <v>3.0000000000000001E-3</v>
          </cell>
          <cell r="E43">
            <v>499.8</v>
          </cell>
          <cell r="F43">
            <v>3</v>
          </cell>
        </row>
        <row r="44">
          <cell r="B44" t="str">
            <v>H.Mugo.L.2_A</v>
          </cell>
          <cell r="C44">
            <v>1.0251999999999999</v>
          </cell>
          <cell r="D44">
            <v>1.8E-3</v>
          </cell>
          <cell r="E44">
            <v>16.600000000000001</v>
          </cell>
          <cell r="F44">
            <v>1.8</v>
          </cell>
        </row>
        <row r="45">
          <cell r="B45" t="str">
            <v>M.Mugo.L.9_A</v>
          </cell>
          <cell r="C45">
            <v>1.0303</v>
          </cell>
          <cell r="D45">
            <v>1.8E-3</v>
          </cell>
          <cell r="E45">
            <v>21.6</v>
          </cell>
          <cell r="F45">
            <v>1.8</v>
          </cell>
        </row>
        <row r="46">
          <cell r="B46" t="str">
            <v>L.Mugo.L.14_A</v>
          </cell>
          <cell r="C46">
            <v>1.0158</v>
          </cell>
          <cell r="D46">
            <v>1.9E-3</v>
          </cell>
          <cell r="E46">
            <v>7.3</v>
          </cell>
          <cell r="F46">
            <v>1.9</v>
          </cell>
        </row>
        <row r="47">
          <cell r="B47" t="str">
            <v>M.Mugo.L.8_A</v>
          </cell>
          <cell r="C47">
            <v>1.0163</v>
          </cell>
          <cell r="D47">
            <v>1.9E-3</v>
          </cell>
          <cell r="E47">
            <v>7.8</v>
          </cell>
          <cell r="F47">
            <v>1.9</v>
          </cell>
        </row>
        <row r="48">
          <cell r="B48" t="str">
            <v>L.Mugo.L.15_A</v>
          </cell>
          <cell r="C48">
            <v>1.0136000000000001</v>
          </cell>
          <cell r="D48">
            <v>1.9E-3</v>
          </cell>
          <cell r="E48">
            <v>5</v>
          </cell>
          <cell r="F48">
            <v>1.9</v>
          </cell>
        </row>
        <row r="49">
          <cell r="B49" t="str">
            <v>H.Mugo.L.5_A</v>
          </cell>
          <cell r="C49">
            <v>1.0087999999999999</v>
          </cell>
          <cell r="D49">
            <v>1.8E-3</v>
          </cell>
          <cell r="E49">
            <v>0.3</v>
          </cell>
          <cell r="F49">
            <v>1.8</v>
          </cell>
        </row>
        <row r="50">
          <cell r="B50" t="str">
            <v>L.Mugo.L.11_A</v>
          </cell>
          <cell r="C50">
            <v>1.0197000000000001</v>
          </cell>
          <cell r="D50">
            <v>1.8E-3</v>
          </cell>
          <cell r="E50">
            <v>11.1</v>
          </cell>
          <cell r="F50">
            <v>1.8</v>
          </cell>
        </row>
        <row r="51">
          <cell r="B51" t="str">
            <v>M.Mugo.L.6_A</v>
          </cell>
          <cell r="C51">
            <v>1.0215000000000001</v>
          </cell>
          <cell r="D51">
            <v>1.9E-3</v>
          </cell>
          <cell r="E51">
            <v>12.9</v>
          </cell>
          <cell r="F51">
            <v>1.9</v>
          </cell>
        </row>
        <row r="52">
          <cell r="B52" t="str">
            <v>L.Mugo.L.13_A</v>
          </cell>
          <cell r="C52">
            <v>1.0177</v>
          </cell>
          <cell r="D52">
            <v>1.8E-3</v>
          </cell>
          <cell r="E52">
            <v>9.1</v>
          </cell>
          <cell r="F52">
            <v>1.8</v>
          </cell>
        </row>
        <row r="53">
          <cell r="B53" t="str">
            <v>M.Mugo.L.10_A</v>
          </cell>
          <cell r="C53">
            <v>1.0226</v>
          </cell>
          <cell r="D53">
            <v>2.5000000000000001E-3</v>
          </cell>
          <cell r="E53">
            <v>14</v>
          </cell>
          <cell r="F53">
            <v>2.5</v>
          </cell>
        </row>
        <row r="54">
          <cell r="B54" t="str">
            <v>D.Mugo.L.17_A</v>
          </cell>
          <cell r="C54">
            <v>1.0218</v>
          </cell>
          <cell r="D54">
            <v>1.9E-3</v>
          </cell>
          <cell r="E54">
            <v>13.1</v>
          </cell>
          <cell r="F54">
            <v>1.9</v>
          </cell>
        </row>
        <row r="55">
          <cell r="B55" t="str">
            <v>D.Mugo.L.16_A</v>
          </cell>
          <cell r="C55">
            <v>1.0218</v>
          </cell>
          <cell r="D55">
            <v>2E-3</v>
          </cell>
          <cell r="E55">
            <v>13.2</v>
          </cell>
          <cell r="F55">
            <v>2</v>
          </cell>
        </row>
        <row r="56">
          <cell r="B56" t="str">
            <v>M.Larix.L.8_A</v>
          </cell>
          <cell r="C56">
            <v>1.0089999999999999</v>
          </cell>
          <cell r="D56">
            <v>2E-3</v>
          </cell>
          <cell r="E56">
            <v>0.5</v>
          </cell>
          <cell r="F56">
            <v>2</v>
          </cell>
        </row>
        <row r="57">
          <cell r="B57" t="str">
            <v>M.Mugo.L.7_A</v>
          </cell>
          <cell r="C57">
            <v>1.0184</v>
          </cell>
          <cell r="D57">
            <v>2E-3</v>
          </cell>
          <cell r="E57">
            <v>9.9</v>
          </cell>
          <cell r="F57">
            <v>2</v>
          </cell>
        </row>
        <row r="58">
          <cell r="B58" t="str">
            <v>D.Mugo.L.18_A</v>
          </cell>
          <cell r="C58">
            <v>1.0163</v>
          </cell>
          <cell r="D58">
            <v>2E-3</v>
          </cell>
          <cell r="E58">
            <v>7.7</v>
          </cell>
          <cell r="F58">
            <v>2</v>
          </cell>
        </row>
        <row r="59">
          <cell r="B59" t="str">
            <v>H.Mugo.L.3_A</v>
          </cell>
          <cell r="C59">
            <v>1.0214000000000001</v>
          </cell>
          <cell r="D59">
            <v>1.8E-3</v>
          </cell>
          <cell r="E59">
            <v>12.8</v>
          </cell>
          <cell r="F59">
            <v>1.8</v>
          </cell>
        </row>
        <row r="60">
          <cell r="B60" t="str">
            <v>SuccC6_2_2</v>
          </cell>
          <cell r="C60">
            <v>1.5051000000000001</v>
          </cell>
          <cell r="D60">
            <v>2.3E-3</v>
          </cell>
          <cell r="E60">
            <v>492.4</v>
          </cell>
          <cell r="F60">
            <v>2.2999999999999998</v>
          </cell>
        </row>
        <row r="61">
          <cell r="B61" t="str">
            <v>H.Mugo.L.4_A</v>
          </cell>
          <cell r="C61">
            <v>1.0183</v>
          </cell>
          <cell r="D61">
            <v>1.9E-3</v>
          </cell>
          <cell r="E61">
            <v>9.8000000000000007</v>
          </cell>
          <cell r="F61">
            <v>1.9</v>
          </cell>
        </row>
        <row r="62">
          <cell r="B62" t="str">
            <v>D.Larix.L.16_A</v>
          </cell>
          <cell r="C62">
            <v>1.0135000000000001</v>
          </cell>
          <cell r="D62">
            <v>1.9E-3</v>
          </cell>
          <cell r="E62">
            <v>5</v>
          </cell>
          <cell r="F62">
            <v>1.9</v>
          </cell>
        </row>
        <row r="63">
          <cell r="B63" t="str">
            <v>D.Larix.L.17_A</v>
          </cell>
          <cell r="C63">
            <v>1.0115000000000001</v>
          </cell>
          <cell r="D63">
            <v>1.9E-3</v>
          </cell>
          <cell r="E63">
            <v>3</v>
          </cell>
          <cell r="F63">
            <v>1.9</v>
          </cell>
        </row>
        <row r="64">
          <cell r="B64" t="str">
            <v>D.Larix.L.18_A</v>
          </cell>
          <cell r="C64">
            <v>1.0108999999999999</v>
          </cell>
          <cell r="D64">
            <v>2.0999999999999999E-3</v>
          </cell>
          <cell r="E64">
            <v>2.4</v>
          </cell>
          <cell r="F64">
            <v>2.1</v>
          </cell>
        </row>
        <row r="65">
          <cell r="B65" t="str">
            <v>L.Mugo.L.12_A</v>
          </cell>
          <cell r="C65">
            <v>1.022</v>
          </cell>
          <cell r="D65">
            <v>1.9E-3</v>
          </cell>
          <cell r="E65">
            <v>13.4</v>
          </cell>
          <cell r="F65">
            <v>1.9</v>
          </cell>
        </row>
        <row r="66">
          <cell r="B66" t="str">
            <v>L.Larix.L.14_A</v>
          </cell>
          <cell r="C66">
            <v>1.0185999999999999</v>
          </cell>
          <cell r="D66">
            <v>2E-3</v>
          </cell>
          <cell r="E66">
            <v>10</v>
          </cell>
          <cell r="F66">
            <v>2</v>
          </cell>
        </row>
        <row r="67">
          <cell r="B67" t="str">
            <v>H.Larix.L.2_A</v>
          </cell>
          <cell r="C67">
            <v>1.0195000000000001</v>
          </cell>
          <cell r="D67">
            <v>1.8E-3</v>
          </cell>
          <cell r="E67">
            <v>10.9</v>
          </cell>
          <cell r="F67">
            <v>1.8</v>
          </cell>
        </row>
        <row r="68">
          <cell r="B68" t="str">
            <v>M.Larix.L.6_A</v>
          </cell>
          <cell r="C68">
            <v>1.0172000000000001</v>
          </cell>
          <cell r="D68">
            <v>1.9E-3</v>
          </cell>
          <cell r="E68">
            <v>8.6999999999999993</v>
          </cell>
          <cell r="F68">
            <v>1.9</v>
          </cell>
        </row>
        <row r="69">
          <cell r="B69" t="str">
            <v>H.Larix.L.1_A</v>
          </cell>
          <cell r="C69">
            <v>1.0169999999999999</v>
          </cell>
          <cell r="D69">
            <v>1.9E-3</v>
          </cell>
          <cell r="E69">
            <v>8.4</v>
          </cell>
          <cell r="F69">
            <v>1.9</v>
          </cell>
        </row>
        <row r="70">
          <cell r="B70" t="str">
            <v>H.Larix.L.4_A</v>
          </cell>
          <cell r="C70">
            <v>1.0153000000000001</v>
          </cell>
          <cell r="D70">
            <v>2E-3</v>
          </cell>
          <cell r="E70">
            <v>6.8</v>
          </cell>
          <cell r="F70">
            <v>2</v>
          </cell>
        </row>
        <row r="71">
          <cell r="B71" t="str">
            <v>H.Larix.L.3_A</v>
          </cell>
          <cell r="C71">
            <v>1.0144</v>
          </cell>
          <cell r="D71">
            <v>1.6999999999999999E-3</v>
          </cell>
          <cell r="E71">
            <v>5.9</v>
          </cell>
          <cell r="F71">
            <v>1.8</v>
          </cell>
        </row>
        <row r="72">
          <cell r="B72" t="str">
            <v>M.Larix.L.10_A</v>
          </cell>
          <cell r="C72">
            <v>1.0185</v>
          </cell>
          <cell r="D72">
            <v>1.8E-3</v>
          </cell>
          <cell r="E72">
            <v>9.9</v>
          </cell>
          <cell r="F72">
            <v>1.8</v>
          </cell>
        </row>
        <row r="73">
          <cell r="B73" t="str">
            <v>L.Larix.L.12_A</v>
          </cell>
          <cell r="C73">
            <v>1.0214000000000001</v>
          </cell>
          <cell r="D73">
            <v>2E-3</v>
          </cell>
          <cell r="E73">
            <v>12.7</v>
          </cell>
          <cell r="F73">
            <v>2</v>
          </cell>
        </row>
        <row r="74">
          <cell r="B74" t="str">
            <v>L.Larix.L.13_A</v>
          </cell>
          <cell r="C74">
            <v>1.0159</v>
          </cell>
          <cell r="D74">
            <v>1.8E-3</v>
          </cell>
          <cell r="E74">
            <v>7.4</v>
          </cell>
          <cell r="F74">
            <v>1.8</v>
          </cell>
        </row>
        <row r="75">
          <cell r="B75" t="str">
            <v>M.Larix.L.7_A</v>
          </cell>
          <cell r="C75">
            <v>1.0173000000000001</v>
          </cell>
          <cell r="D75">
            <v>1.9E-3</v>
          </cell>
          <cell r="E75">
            <v>8.8000000000000007</v>
          </cell>
          <cell r="F75">
            <v>1.9</v>
          </cell>
        </row>
        <row r="76">
          <cell r="B76" t="str">
            <v>L.Larix.L.11_A</v>
          </cell>
          <cell r="C76">
            <v>1.0142</v>
          </cell>
          <cell r="D76">
            <v>1.9E-3</v>
          </cell>
          <cell r="E76">
            <v>5.6</v>
          </cell>
          <cell r="F76">
            <v>1.9</v>
          </cell>
        </row>
        <row r="77">
          <cell r="B77" t="str">
            <v>H.Larix.L.5_A</v>
          </cell>
          <cell r="C77">
            <v>1.0159</v>
          </cell>
          <cell r="D77">
            <v>2E-3</v>
          </cell>
          <cell r="E77">
            <v>7.3</v>
          </cell>
          <cell r="F77">
            <v>2</v>
          </cell>
        </row>
        <row r="78">
          <cell r="B78" t="str">
            <v>M.Larix.L.9_A</v>
          </cell>
          <cell r="C78">
            <v>1.0187999999999999</v>
          </cell>
          <cell r="D78">
            <v>2.0999999999999999E-3</v>
          </cell>
          <cell r="E78">
            <v>10.199999999999999</v>
          </cell>
          <cell r="F78">
            <v>2.1</v>
          </cell>
        </row>
        <row r="79">
          <cell r="B79" t="str">
            <v>L.Larix.L.15_A</v>
          </cell>
          <cell r="C79">
            <v>1.0132000000000001</v>
          </cell>
          <cell r="D79">
            <v>1.9E-3</v>
          </cell>
          <cell r="E79">
            <v>4.5999999999999996</v>
          </cell>
          <cell r="F79">
            <v>1.9</v>
          </cell>
        </row>
        <row r="80">
          <cell r="B80" t="str">
            <v>succC6_1_3</v>
          </cell>
          <cell r="C80">
            <v>1.498</v>
          </cell>
          <cell r="D80">
            <v>4.7999999999999996E-3</v>
          </cell>
          <cell r="E80">
            <v>485.3</v>
          </cell>
          <cell r="F80">
            <v>4.8</v>
          </cell>
        </row>
        <row r="81">
          <cell r="B81" t="str">
            <v>L.Mugo.R.14.0.5_A</v>
          </cell>
          <cell r="C81">
            <v>1.0323</v>
          </cell>
          <cell r="D81">
            <v>3.3E-3</v>
          </cell>
          <cell r="E81">
            <v>23.6</v>
          </cell>
          <cell r="F81">
            <v>3.3</v>
          </cell>
        </row>
        <row r="82">
          <cell r="B82" t="str">
            <v>L.Larix.R.15.0.5_A</v>
          </cell>
          <cell r="C82">
            <v>1.0516000000000001</v>
          </cell>
          <cell r="D82">
            <v>5.0000000000000001E-3</v>
          </cell>
          <cell r="E82">
            <v>42.7</v>
          </cell>
          <cell r="F82">
            <v>5</v>
          </cell>
        </row>
        <row r="83">
          <cell r="B83" t="str">
            <v>L.Larix.R.12.0.5_A</v>
          </cell>
          <cell r="C83">
            <v>1.0044</v>
          </cell>
          <cell r="D83">
            <v>3.3999999999999998E-3</v>
          </cell>
          <cell r="E83">
            <v>-4.0999999999999996</v>
          </cell>
          <cell r="F83">
            <v>3.4</v>
          </cell>
        </row>
        <row r="84">
          <cell r="B84" t="str">
            <v>M.Mugo.R.7.0.5_A</v>
          </cell>
          <cell r="C84">
            <v>1.0365</v>
          </cell>
          <cell r="D84">
            <v>3.5000000000000001E-3</v>
          </cell>
          <cell r="E84">
            <v>27.7</v>
          </cell>
          <cell r="F84">
            <v>3.5</v>
          </cell>
        </row>
        <row r="85">
          <cell r="B85" t="str">
            <v>M.Larix.R.9.0.5_A</v>
          </cell>
          <cell r="C85">
            <v>1.0329999999999999</v>
          </cell>
          <cell r="D85">
            <v>3.5999999999999999E-3</v>
          </cell>
          <cell r="E85">
            <v>24.3</v>
          </cell>
          <cell r="F85">
            <v>3.6</v>
          </cell>
        </row>
        <row r="86">
          <cell r="B86" t="str">
            <v>M.Larix.R.6.0.5_A</v>
          </cell>
          <cell r="C86">
            <v>1.0289999999999999</v>
          </cell>
          <cell r="D86">
            <v>3.5000000000000001E-3</v>
          </cell>
          <cell r="E86">
            <v>20.3</v>
          </cell>
          <cell r="F86">
            <v>3.5</v>
          </cell>
        </row>
        <row r="87">
          <cell r="B87" t="str">
            <v>succC6_2_4</v>
          </cell>
          <cell r="C87">
            <v>1.4910000000000001</v>
          </cell>
          <cell r="D87">
            <v>6.7000000000000002E-3</v>
          </cell>
          <cell r="E87">
            <v>478.4</v>
          </cell>
          <cell r="F87">
            <v>6.7</v>
          </cell>
        </row>
        <row r="88">
          <cell r="B88" t="str">
            <v>M.Larix.R.6.0.5_1_A</v>
          </cell>
          <cell r="C88">
            <v>1.0388999999999999</v>
          </cell>
          <cell r="D88">
            <v>3.5000000000000001E-3</v>
          </cell>
          <cell r="E88">
            <v>30.2</v>
          </cell>
          <cell r="F88">
            <v>3.5</v>
          </cell>
        </row>
        <row r="89">
          <cell r="B89" t="str">
            <v>D.Larix.R.18.0.5_A</v>
          </cell>
          <cell r="C89">
            <v>1.0186999999999999</v>
          </cell>
          <cell r="D89">
            <v>3.3999999999999998E-3</v>
          </cell>
          <cell r="E89">
            <v>10.1</v>
          </cell>
          <cell r="F89">
            <v>3.4</v>
          </cell>
        </row>
        <row r="90">
          <cell r="B90" t="str">
            <v>H.Mugo.R.5.0.5_A</v>
          </cell>
          <cell r="C90">
            <v>1.0548999999999999</v>
          </cell>
          <cell r="D90">
            <v>3.3999999999999998E-3</v>
          </cell>
          <cell r="E90">
            <v>46</v>
          </cell>
          <cell r="F90">
            <v>3.4</v>
          </cell>
        </row>
        <row r="91">
          <cell r="B91" t="str">
            <v>L.Mugo.R.12.0.5_A</v>
          </cell>
          <cell r="C91">
            <v>1.0366</v>
          </cell>
          <cell r="D91">
            <v>3.2000000000000002E-3</v>
          </cell>
          <cell r="E91">
            <v>27.8</v>
          </cell>
          <cell r="F91">
            <v>3.2</v>
          </cell>
        </row>
        <row r="92">
          <cell r="B92" t="str">
            <v>H.Larix.R.2.0.5_A</v>
          </cell>
          <cell r="C92">
            <v>1.0383</v>
          </cell>
          <cell r="D92">
            <v>3.3999999999999998E-3</v>
          </cell>
          <cell r="E92">
            <v>29.6</v>
          </cell>
          <cell r="F92">
            <v>3.4</v>
          </cell>
        </row>
        <row r="93">
          <cell r="B93" t="str">
            <v>H.Larix.R.3.0.5_A</v>
          </cell>
          <cell r="C93">
            <v>1.0314000000000001</v>
          </cell>
          <cell r="D93">
            <v>3.3999999999999998E-3</v>
          </cell>
          <cell r="E93">
            <v>22.7</v>
          </cell>
          <cell r="F93">
            <v>3.4</v>
          </cell>
        </row>
        <row r="94">
          <cell r="B94" t="str">
            <v>M.Larix.R.7.0.5_A</v>
          </cell>
          <cell r="C94">
            <v>1.0307999999999999</v>
          </cell>
          <cell r="D94">
            <v>3.3999999999999998E-3</v>
          </cell>
          <cell r="E94">
            <v>22.1</v>
          </cell>
          <cell r="F94">
            <v>3.4</v>
          </cell>
        </row>
        <row r="95">
          <cell r="B95" t="str">
            <v>M.Larix.R.8.0.5_A</v>
          </cell>
          <cell r="C95">
            <v>1.0094000000000001</v>
          </cell>
          <cell r="D95">
            <v>3.8999999999999998E-3</v>
          </cell>
          <cell r="E95">
            <v>0.9</v>
          </cell>
          <cell r="F95">
            <v>3.9</v>
          </cell>
        </row>
        <row r="96">
          <cell r="B96" t="str">
            <v>M.Mugo.R.6.0.5_A</v>
          </cell>
          <cell r="C96">
            <v>1.0255000000000001</v>
          </cell>
          <cell r="D96">
            <v>3.5999999999999999E-3</v>
          </cell>
          <cell r="E96">
            <v>16.899999999999999</v>
          </cell>
          <cell r="F96">
            <v>3.6</v>
          </cell>
        </row>
        <row r="97">
          <cell r="B97" t="str">
            <v>M.Mugo.R.9.0.5_A</v>
          </cell>
          <cell r="C97">
            <v>1.0628</v>
          </cell>
          <cell r="D97">
            <v>3.7000000000000002E-3</v>
          </cell>
          <cell r="E97">
            <v>53.8</v>
          </cell>
          <cell r="F97">
            <v>3.7</v>
          </cell>
        </row>
        <row r="98">
          <cell r="B98" t="str">
            <v>L.Larix.R.12.0.5_1_A</v>
          </cell>
          <cell r="C98">
            <v>1.0349999999999999</v>
          </cell>
          <cell r="D98">
            <v>3.5000000000000001E-3</v>
          </cell>
          <cell r="E98">
            <v>26.3</v>
          </cell>
          <cell r="F98">
            <v>3.5</v>
          </cell>
        </row>
        <row r="99">
          <cell r="B99" t="str">
            <v>H.Larix.R.5.0.5_A</v>
          </cell>
          <cell r="C99">
            <v>1.0271999999999999</v>
          </cell>
          <cell r="D99">
            <v>3.7000000000000002E-3</v>
          </cell>
          <cell r="E99">
            <v>18.5</v>
          </cell>
          <cell r="F99">
            <v>3.7</v>
          </cell>
        </row>
        <row r="100">
          <cell r="B100" t="str">
            <v>M.Mugo.R.8.0.5_A</v>
          </cell>
          <cell r="C100">
            <v>1.0307999999999999</v>
          </cell>
          <cell r="D100">
            <v>3.5999999999999999E-3</v>
          </cell>
          <cell r="E100">
            <v>22.2</v>
          </cell>
          <cell r="F100">
            <v>3.6</v>
          </cell>
        </row>
        <row r="101">
          <cell r="B101" t="str">
            <v>M.Mugo.R.10.0.5_A</v>
          </cell>
          <cell r="C101">
            <v>1.0392999999999999</v>
          </cell>
          <cell r="D101">
            <v>3.3999999999999998E-3</v>
          </cell>
          <cell r="E101">
            <v>30.5</v>
          </cell>
          <cell r="F101">
            <v>3.4</v>
          </cell>
        </row>
        <row r="102">
          <cell r="B102" t="str">
            <v>H.Larix.R.5.1_2_A</v>
          </cell>
          <cell r="C102">
            <v>1.0306999999999999</v>
          </cell>
          <cell r="D102">
            <v>3.8E-3</v>
          </cell>
          <cell r="E102">
            <v>22</v>
          </cell>
          <cell r="F102">
            <v>3.8</v>
          </cell>
        </row>
        <row r="103">
          <cell r="B103" t="str">
            <v>M.Larix.R.6.1_2_A</v>
          </cell>
          <cell r="C103">
            <v>1.0386</v>
          </cell>
          <cell r="D103">
            <v>3.5999999999999999E-3</v>
          </cell>
          <cell r="E103">
            <v>29.8</v>
          </cell>
          <cell r="F103">
            <v>3.6</v>
          </cell>
        </row>
        <row r="104">
          <cell r="B104" t="str">
            <v>L.Mugo.R.12.1_2_A</v>
          </cell>
          <cell r="C104">
            <v>1.0504</v>
          </cell>
          <cell r="D104">
            <v>3.8999999999999998E-3</v>
          </cell>
          <cell r="E104">
            <v>41.6</v>
          </cell>
          <cell r="F104">
            <v>3.9</v>
          </cell>
        </row>
        <row r="105">
          <cell r="B105" t="str">
            <v>M.Larix.R.9.0.5_1_A</v>
          </cell>
          <cell r="C105">
            <v>1.0367999999999999</v>
          </cell>
          <cell r="D105">
            <v>3.3999999999999998E-3</v>
          </cell>
          <cell r="E105">
            <v>28.1</v>
          </cell>
          <cell r="F105">
            <v>3.4</v>
          </cell>
        </row>
        <row r="106">
          <cell r="B106" t="str">
            <v>L.Larix.R.15.0.5_1_A</v>
          </cell>
          <cell r="C106">
            <v>1.0620000000000001</v>
          </cell>
          <cell r="D106">
            <v>1.9E-3</v>
          </cell>
          <cell r="E106">
            <v>53</v>
          </cell>
          <cell r="F106">
            <v>1.9</v>
          </cell>
        </row>
        <row r="107">
          <cell r="B107" t="str">
            <v>D.Larix.R.16.0.5_1_A</v>
          </cell>
          <cell r="C107">
            <v>1.0318000000000001</v>
          </cell>
          <cell r="D107">
            <v>1.8E-3</v>
          </cell>
          <cell r="E107">
            <v>23.1</v>
          </cell>
          <cell r="F107">
            <v>1.8</v>
          </cell>
        </row>
        <row r="108">
          <cell r="B108" t="str">
            <v>M.Larix.R.10.0.5_A</v>
          </cell>
          <cell r="C108">
            <v>1.0273000000000001</v>
          </cell>
          <cell r="D108">
            <v>1.9E-3</v>
          </cell>
          <cell r="E108">
            <v>18.600000000000001</v>
          </cell>
          <cell r="F108">
            <v>1.9</v>
          </cell>
        </row>
        <row r="109">
          <cell r="B109" t="str">
            <v>H.Mugo.R.4.0.5_A</v>
          </cell>
          <cell r="C109">
            <v>1.04</v>
          </cell>
          <cell r="D109">
            <v>2.2000000000000001E-3</v>
          </cell>
          <cell r="E109">
            <v>31.2</v>
          </cell>
          <cell r="F109">
            <v>2.2000000000000002</v>
          </cell>
        </row>
        <row r="110">
          <cell r="B110" t="str">
            <v>D.Larix.R.16.0.5_A</v>
          </cell>
          <cell r="C110">
            <v>1.0263</v>
          </cell>
          <cell r="D110">
            <v>1.8E-3</v>
          </cell>
          <cell r="E110">
            <v>17.600000000000001</v>
          </cell>
          <cell r="F110">
            <v>1.8</v>
          </cell>
        </row>
        <row r="111">
          <cell r="B111" t="str">
            <v>H.Larix.R.4.0.5_1_A</v>
          </cell>
          <cell r="C111">
            <v>1.0306999999999999</v>
          </cell>
          <cell r="D111">
            <v>2E-3</v>
          </cell>
          <cell r="E111">
            <v>22</v>
          </cell>
          <cell r="F111">
            <v>2</v>
          </cell>
        </row>
        <row r="112">
          <cell r="B112" t="str">
            <v>succC6_1.5_3</v>
          </cell>
          <cell r="C112">
            <v>1.482</v>
          </cell>
          <cell r="D112">
            <v>3.3E-3</v>
          </cell>
          <cell r="E112">
            <v>469.6</v>
          </cell>
          <cell r="F112">
            <v>3.3</v>
          </cell>
        </row>
        <row r="113">
          <cell r="B113" t="str">
            <v>H.Mugo.R.1.0.5_A</v>
          </cell>
          <cell r="C113">
            <v>1.0264</v>
          </cell>
          <cell r="D113">
            <v>2E-3</v>
          </cell>
          <cell r="E113">
            <v>17.7</v>
          </cell>
          <cell r="F113">
            <v>2</v>
          </cell>
        </row>
        <row r="114">
          <cell r="B114" t="str">
            <v>L.Larix.R.11.0.5_1_A</v>
          </cell>
          <cell r="C114">
            <v>1.0418000000000001</v>
          </cell>
          <cell r="D114">
            <v>1.9E-3</v>
          </cell>
          <cell r="E114">
            <v>33</v>
          </cell>
          <cell r="F114">
            <v>1.9</v>
          </cell>
        </row>
        <row r="115">
          <cell r="B115" t="str">
            <v>M.Larix.R.8.0.5_1_A</v>
          </cell>
          <cell r="C115">
            <v>1.0305</v>
          </cell>
          <cell r="D115">
            <v>1.8E-3</v>
          </cell>
          <cell r="E115">
            <v>21.8</v>
          </cell>
          <cell r="F115">
            <v>1.8</v>
          </cell>
        </row>
        <row r="116">
          <cell r="B116" t="str">
            <v>M.Larix.R.10.0.5_1_A</v>
          </cell>
          <cell r="C116">
            <v>1.0444</v>
          </cell>
          <cell r="D116">
            <v>1.8E-3</v>
          </cell>
          <cell r="E116">
            <v>35.6</v>
          </cell>
          <cell r="F116">
            <v>1.8</v>
          </cell>
        </row>
        <row r="117">
          <cell r="B117" t="str">
            <v>M.Larix.R.7.0.5_1_A</v>
          </cell>
          <cell r="C117">
            <v>1.0214000000000001</v>
          </cell>
          <cell r="D117">
            <v>2.0999999999999999E-3</v>
          </cell>
          <cell r="E117">
            <v>12.8</v>
          </cell>
          <cell r="F117">
            <v>2.1</v>
          </cell>
        </row>
        <row r="118">
          <cell r="B118" t="str">
            <v>L.Mugo.R.12.0.5_1_A</v>
          </cell>
          <cell r="C118">
            <v>1.0423</v>
          </cell>
          <cell r="D118">
            <v>1.8E-3</v>
          </cell>
          <cell r="E118">
            <v>33.5</v>
          </cell>
          <cell r="F118">
            <v>1.8</v>
          </cell>
        </row>
        <row r="119">
          <cell r="B119" t="str">
            <v>H.Larix.R.2.1_2_A</v>
          </cell>
          <cell r="C119">
            <v>1.0418000000000001</v>
          </cell>
          <cell r="D119">
            <v>1.8E-3</v>
          </cell>
          <cell r="E119">
            <v>33</v>
          </cell>
          <cell r="F119">
            <v>1.8</v>
          </cell>
        </row>
        <row r="120">
          <cell r="B120" t="str">
            <v>H.Larix.R.2.0.5_1_A</v>
          </cell>
          <cell r="C120">
            <v>1.0430999999999999</v>
          </cell>
          <cell r="D120">
            <v>1.9E-3</v>
          </cell>
          <cell r="E120">
            <v>34.299999999999997</v>
          </cell>
          <cell r="F120">
            <v>1.9</v>
          </cell>
        </row>
        <row r="121">
          <cell r="B121" t="str">
            <v>H.Larix.R.5.0.5_1_A</v>
          </cell>
          <cell r="C121">
            <v>1.0416000000000001</v>
          </cell>
          <cell r="D121">
            <v>2.0999999999999999E-3</v>
          </cell>
          <cell r="E121">
            <v>32.9</v>
          </cell>
          <cell r="F121">
            <v>2.1</v>
          </cell>
        </row>
        <row r="122">
          <cell r="B122" t="str">
            <v>H.Larix.R.4.1_2_A</v>
          </cell>
          <cell r="C122">
            <v>1.0449999999999999</v>
          </cell>
          <cell r="D122">
            <v>2E-3</v>
          </cell>
          <cell r="E122">
            <v>36.200000000000003</v>
          </cell>
          <cell r="F122">
            <v>2</v>
          </cell>
        </row>
        <row r="123">
          <cell r="B123" t="str">
            <v>D.Larix.R.16.1_2_A</v>
          </cell>
          <cell r="C123">
            <v>1.0357000000000001</v>
          </cell>
          <cell r="D123">
            <v>1.8E-3</v>
          </cell>
          <cell r="E123">
            <v>27</v>
          </cell>
          <cell r="F123">
            <v>1.8</v>
          </cell>
        </row>
        <row r="124">
          <cell r="B124" t="str">
            <v>D.Larix.R.17.0.5_1_A</v>
          </cell>
          <cell r="C124">
            <v>1.0132000000000001</v>
          </cell>
          <cell r="D124">
            <v>1.9E-3</v>
          </cell>
          <cell r="E124">
            <v>4.7</v>
          </cell>
          <cell r="F124">
            <v>1.9</v>
          </cell>
        </row>
        <row r="125">
          <cell r="B125" t="str">
            <v>D.Larix.R.17.1_2_A</v>
          </cell>
          <cell r="C125">
            <v>1.0142</v>
          </cell>
          <cell r="D125">
            <v>2.0999999999999999E-3</v>
          </cell>
          <cell r="E125">
            <v>5.7</v>
          </cell>
          <cell r="F125">
            <v>2.1</v>
          </cell>
        </row>
        <row r="126">
          <cell r="B126" t="str">
            <v>D.Larix.R.18.0.5_1_A</v>
          </cell>
          <cell r="C126">
            <v>1.0246</v>
          </cell>
          <cell r="D126">
            <v>2.3E-3</v>
          </cell>
          <cell r="E126">
            <v>16</v>
          </cell>
          <cell r="F126">
            <v>2.2000000000000002</v>
          </cell>
        </row>
        <row r="127">
          <cell r="B127" t="str">
            <v>D.Larix.R.18.1_2_A</v>
          </cell>
          <cell r="C127">
            <v>1.0063</v>
          </cell>
          <cell r="D127">
            <v>2.3999999999999998E-3</v>
          </cell>
          <cell r="E127">
            <v>-2.2000000000000002</v>
          </cell>
          <cell r="F127">
            <v>2.4</v>
          </cell>
        </row>
        <row r="128">
          <cell r="B128" t="str">
            <v>H.Larix.3.0.5_1_A</v>
          </cell>
          <cell r="C128">
            <v>1.0267999999999999</v>
          </cell>
          <cell r="D128">
            <v>1.8E-3</v>
          </cell>
          <cell r="E128">
            <v>18.100000000000001</v>
          </cell>
          <cell r="F128">
            <v>1.8</v>
          </cell>
        </row>
        <row r="129">
          <cell r="B129" t="str">
            <v>H.Larix.R.1.0.5_1_A</v>
          </cell>
          <cell r="C129">
            <v>1.0158</v>
          </cell>
          <cell r="D129">
            <v>2.3E-3</v>
          </cell>
          <cell r="E129">
            <v>7.2</v>
          </cell>
          <cell r="F129">
            <v>2.2999999999999998</v>
          </cell>
        </row>
        <row r="130">
          <cell r="B130" t="str">
            <v>H.Larix.R.1.0.5_A</v>
          </cell>
          <cell r="C130">
            <v>1.0099</v>
          </cell>
          <cell r="D130">
            <v>2.5999999999999999E-3</v>
          </cell>
          <cell r="E130">
            <v>1.4</v>
          </cell>
          <cell r="F130">
            <v>2.6</v>
          </cell>
        </row>
        <row r="131">
          <cell r="B131" t="str">
            <v>H.Larix.R.1.1_2_A</v>
          </cell>
          <cell r="C131">
            <v>1.0222</v>
          </cell>
          <cell r="D131">
            <v>1.6999999999999999E-3</v>
          </cell>
          <cell r="E131">
            <v>13.6</v>
          </cell>
          <cell r="F131">
            <v>1.7</v>
          </cell>
        </row>
        <row r="132">
          <cell r="B132" t="str">
            <v>H.Larix.R.13.0.5_A</v>
          </cell>
          <cell r="C132">
            <v>1.0772999999999999</v>
          </cell>
          <cell r="D132">
            <v>3.0000000000000001E-3</v>
          </cell>
          <cell r="E132">
            <v>68.3</v>
          </cell>
          <cell r="F132">
            <v>3</v>
          </cell>
        </row>
        <row r="133">
          <cell r="B133" t="str">
            <v>H.Larix.R.14.0.5_A</v>
          </cell>
          <cell r="C133">
            <v>1.0396000000000001</v>
          </cell>
          <cell r="D133">
            <v>2.5000000000000001E-3</v>
          </cell>
          <cell r="E133">
            <v>30.8</v>
          </cell>
          <cell r="F133">
            <v>2.5</v>
          </cell>
        </row>
        <row r="134">
          <cell r="B134" t="str">
            <v>H.Larix.R.3.1_2_A</v>
          </cell>
          <cell r="C134">
            <v>1.0226</v>
          </cell>
          <cell r="D134">
            <v>2.3E-3</v>
          </cell>
          <cell r="E134">
            <v>14</v>
          </cell>
          <cell r="F134">
            <v>2.2999999999999998</v>
          </cell>
        </row>
        <row r="135">
          <cell r="B135" t="str">
            <v>L.Larix.R.11.1_2_A</v>
          </cell>
          <cell r="C135">
            <v>1.0418000000000001</v>
          </cell>
          <cell r="D135">
            <v>2.5000000000000001E-3</v>
          </cell>
          <cell r="E135">
            <v>33</v>
          </cell>
          <cell r="F135">
            <v>2.5</v>
          </cell>
        </row>
        <row r="136">
          <cell r="B136" t="str">
            <v>L.Larix.R.12.1_2_A</v>
          </cell>
          <cell r="C136">
            <v>1.0305</v>
          </cell>
          <cell r="D136">
            <v>1.8E-3</v>
          </cell>
          <cell r="E136">
            <v>21.8</v>
          </cell>
          <cell r="F136">
            <v>1.8</v>
          </cell>
        </row>
        <row r="137">
          <cell r="B137" t="str">
            <v>L.Larix.R.13.0.5_1_A</v>
          </cell>
          <cell r="C137">
            <v>1.0938000000000001</v>
          </cell>
          <cell r="D137">
            <v>2.5999999999999999E-3</v>
          </cell>
          <cell r="E137">
            <v>84.6</v>
          </cell>
          <cell r="F137">
            <v>2.6</v>
          </cell>
        </row>
        <row r="138">
          <cell r="B138" t="str">
            <v>L.Larix.R.13.1_2_A</v>
          </cell>
          <cell r="C138">
            <v>1.0250999999999999</v>
          </cell>
          <cell r="D138">
            <v>1.9E-3</v>
          </cell>
          <cell r="E138">
            <v>16.5</v>
          </cell>
          <cell r="F138">
            <v>1.9</v>
          </cell>
        </row>
        <row r="139">
          <cell r="B139" t="str">
            <v>L.Larix.R.14.0.5_1_A</v>
          </cell>
          <cell r="C139">
            <v>1.0376000000000001</v>
          </cell>
          <cell r="D139">
            <v>2.2000000000000001E-3</v>
          </cell>
          <cell r="E139">
            <v>28.9</v>
          </cell>
          <cell r="F139">
            <v>2.2000000000000002</v>
          </cell>
        </row>
        <row r="140">
          <cell r="B140" t="str">
            <v>L.Larix.R.14.1_2_A</v>
          </cell>
          <cell r="C140">
            <v>1.022</v>
          </cell>
          <cell r="D140">
            <v>2.2000000000000001E-3</v>
          </cell>
          <cell r="E140">
            <v>13.3</v>
          </cell>
          <cell r="F140">
            <v>2.2000000000000002</v>
          </cell>
        </row>
        <row r="141">
          <cell r="B141" t="str">
            <v>L.Larix.R.15.1_2_A</v>
          </cell>
          <cell r="C141">
            <v>1.0722</v>
          </cell>
          <cell r="D141">
            <v>2.2000000000000001E-3</v>
          </cell>
          <cell r="E141">
            <v>63.1</v>
          </cell>
          <cell r="F141">
            <v>2.2000000000000002</v>
          </cell>
        </row>
        <row r="142">
          <cell r="B142" t="str">
            <v>M.Larix.R.10.1_2_A</v>
          </cell>
          <cell r="C142">
            <v>1.0448999999999999</v>
          </cell>
          <cell r="D142">
            <v>2.7000000000000001E-3</v>
          </cell>
          <cell r="E142">
            <v>36.1</v>
          </cell>
          <cell r="F142">
            <v>2.7</v>
          </cell>
        </row>
        <row r="143">
          <cell r="B143" t="str">
            <v>M.Larix.R.7.1_2_A</v>
          </cell>
          <cell r="C143">
            <v>1.0336000000000001</v>
          </cell>
          <cell r="D143">
            <v>2.5999999999999999E-3</v>
          </cell>
          <cell r="E143">
            <v>24.9</v>
          </cell>
          <cell r="F143">
            <v>2.6</v>
          </cell>
        </row>
        <row r="144">
          <cell r="B144" t="str">
            <v>M.Larix.R.8.1_2_A</v>
          </cell>
          <cell r="C144">
            <v>1.0342</v>
          </cell>
          <cell r="D144">
            <v>2.3999999999999998E-3</v>
          </cell>
          <cell r="E144">
            <v>25.4</v>
          </cell>
          <cell r="F144">
            <v>2.4</v>
          </cell>
        </row>
        <row r="145">
          <cell r="B145" t="str">
            <v>M.Larix.R.9.1_2_A</v>
          </cell>
          <cell r="C145">
            <v>1.0318000000000001</v>
          </cell>
          <cell r="D145">
            <v>2E-3</v>
          </cell>
          <cell r="E145">
            <v>23.1</v>
          </cell>
          <cell r="F145">
            <v>2</v>
          </cell>
        </row>
        <row r="146">
          <cell r="B146" t="str">
            <v>st2.2019_16</v>
          </cell>
          <cell r="C146">
            <v>1.0114000000000001</v>
          </cell>
          <cell r="D146">
            <v>2.5999999999999999E-3</v>
          </cell>
          <cell r="E146">
            <v>2.9</v>
          </cell>
          <cell r="F146">
            <v>2.6</v>
          </cell>
        </row>
        <row r="147">
          <cell r="B147" t="str">
            <v>succC6_1.5_7</v>
          </cell>
          <cell r="C147">
            <v>1.4890000000000001</v>
          </cell>
          <cell r="D147">
            <v>2.3999999999999998E-3</v>
          </cell>
          <cell r="E147">
            <v>476.4</v>
          </cell>
          <cell r="F147">
            <v>2.4</v>
          </cell>
        </row>
        <row r="148">
          <cell r="B148" t="str">
            <v>succC6_1_10</v>
          </cell>
          <cell r="C148">
            <v>1.4802999999999999</v>
          </cell>
          <cell r="D148">
            <v>3.0000000000000001E-3</v>
          </cell>
          <cell r="E148">
            <v>467.8</v>
          </cell>
          <cell r="F148">
            <v>2.9</v>
          </cell>
        </row>
        <row r="149">
          <cell r="B149" t="str">
            <v>succC6_2_10</v>
          </cell>
          <cell r="C149">
            <v>1.4881</v>
          </cell>
          <cell r="D149">
            <v>2.3E-3</v>
          </cell>
          <cell r="E149">
            <v>475.6</v>
          </cell>
          <cell r="F149">
            <v>2.2000000000000002</v>
          </cell>
        </row>
        <row r="150">
          <cell r="B150" t="str">
            <v>D.Mugo.R.16.0.5_A</v>
          </cell>
          <cell r="C150">
            <v>1.05</v>
          </cell>
          <cell r="D150">
            <v>1.0500000000000001E-2</v>
          </cell>
          <cell r="E150">
            <v>41.2</v>
          </cell>
          <cell r="F150">
            <v>10.5</v>
          </cell>
        </row>
        <row r="151">
          <cell r="B151" t="str">
            <v>L.Mugo.R.15.0.5_A</v>
          </cell>
          <cell r="C151">
            <v>1.123</v>
          </cell>
          <cell r="D151">
            <v>7.3000000000000001E-3</v>
          </cell>
          <cell r="E151">
            <v>113.5</v>
          </cell>
          <cell r="F151">
            <v>7.3</v>
          </cell>
        </row>
        <row r="152">
          <cell r="B152" t="str">
            <v>D.Mugo.R.18.0.5_A</v>
          </cell>
          <cell r="C152">
            <v>1.0518000000000001</v>
          </cell>
          <cell r="D152">
            <v>6.6E-3</v>
          </cell>
          <cell r="E152">
            <v>42.9</v>
          </cell>
          <cell r="F152">
            <v>6.6</v>
          </cell>
        </row>
        <row r="153">
          <cell r="B153" t="str">
            <v>D.Mugo.R.17.0.5_A</v>
          </cell>
          <cell r="C153">
            <v>1.0333000000000001</v>
          </cell>
          <cell r="D153">
            <v>7.0000000000000001E-3</v>
          </cell>
          <cell r="E153">
            <v>24.6</v>
          </cell>
          <cell r="F153">
            <v>7</v>
          </cell>
        </row>
        <row r="154">
          <cell r="B154" t="str">
            <v>H.Mugo.R.3.0.5_A</v>
          </cell>
          <cell r="C154">
            <v>1.0273000000000001</v>
          </cell>
          <cell r="D154">
            <v>5.5999999999999999E-3</v>
          </cell>
          <cell r="E154">
            <v>18.600000000000001</v>
          </cell>
          <cell r="F154">
            <v>5.6</v>
          </cell>
        </row>
        <row r="155">
          <cell r="B155" t="str">
            <v>M.Mugo.R.6.0.5_1_A</v>
          </cell>
          <cell r="C155">
            <v>1.0622</v>
          </cell>
          <cell r="D155">
            <v>5.7999999999999996E-3</v>
          </cell>
          <cell r="E155">
            <v>53.2</v>
          </cell>
          <cell r="F155">
            <v>5.8</v>
          </cell>
        </row>
        <row r="156">
          <cell r="B156" t="str">
            <v>H.Larix.R.4.0.5_A</v>
          </cell>
          <cell r="C156">
            <v>1.0446</v>
          </cell>
          <cell r="D156">
            <v>5.5999999999999999E-3</v>
          </cell>
          <cell r="E156">
            <v>35.799999999999997</v>
          </cell>
          <cell r="F156">
            <v>5.6</v>
          </cell>
        </row>
        <row r="157">
          <cell r="B157" t="str">
            <v>L.Mugo.R.13.0.5_A</v>
          </cell>
          <cell r="C157">
            <v>1.0444</v>
          </cell>
          <cell r="D157">
            <v>5.5999999999999999E-3</v>
          </cell>
          <cell r="E157">
            <v>35.6</v>
          </cell>
          <cell r="F157">
            <v>5.6</v>
          </cell>
        </row>
        <row r="158">
          <cell r="B158" t="str">
            <v>L.Mugo.R.14.0.5_1_A</v>
          </cell>
          <cell r="C158">
            <v>1.0464</v>
          </cell>
          <cell r="D158">
            <v>2.5999999999999999E-3</v>
          </cell>
          <cell r="E158">
            <v>37.6</v>
          </cell>
          <cell r="F158">
            <v>2.6</v>
          </cell>
        </row>
        <row r="159">
          <cell r="B159" t="str">
            <v>M.Mugo.R.8.1_2_A</v>
          </cell>
          <cell r="C159">
            <v>1.0206</v>
          </cell>
          <cell r="D159">
            <v>2.5999999999999999E-3</v>
          </cell>
          <cell r="E159">
            <v>12</v>
          </cell>
          <cell r="F159">
            <v>2.6</v>
          </cell>
        </row>
        <row r="160">
          <cell r="B160" t="str">
            <v>SuccC6_2_5</v>
          </cell>
          <cell r="C160">
            <v>1.4914000000000001</v>
          </cell>
          <cell r="D160">
            <v>3.3999999999999998E-3</v>
          </cell>
          <cell r="E160">
            <v>478.8</v>
          </cell>
          <cell r="F160">
            <v>3.4</v>
          </cell>
        </row>
        <row r="161">
          <cell r="B161" t="str">
            <v>SuccC6_1_5</v>
          </cell>
          <cell r="C161">
            <v>1.4991000000000001</v>
          </cell>
          <cell r="D161">
            <v>3.5000000000000001E-3</v>
          </cell>
          <cell r="E161">
            <v>486.5</v>
          </cell>
          <cell r="F161">
            <v>3.5</v>
          </cell>
        </row>
        <row r="162">
          <cell r="B162" t="str">
            <v>L.Mugo.R.15.1_2_A</v>
          </cell>
          <cell r="C162">
            <v>1.0686</v>
          </cell>
          <cell r="D162">
            <v>3.0000000000000001E-3</v>
          </cell>
          <cell r="E162">
            <v>59.6</v>
          </cell>
          <cell r="F162">
            <v>3</v>
          </cell>
        </row>
        <row r="163">
          <cell r="B163" t="str">
            <v>D.Mugo.R.18.0.5_1_A</v>
          </cell>
          <cell r="C163">
            <v>1.0267999999999999</v>
          </cell>
          <cell r="D163">
            <v>2.5999999999999999E-3</v>
          </cell>
          <cell r="E163">
            <v>18.2</v>
          </cell>
          <cell r="F163">
            <v>2.6</v>
          </cell>
        </row>
        <row r="164">
          <cell r="B164" t="str">
            <v>M.Mugo.R.7.1_2_A</v>
          </cell>
          <cell r="C164">
            <v>1.0488</v>
          </cell>
          <cell r="D164">
            <v>2.5000000000000001E-3</v>
          </cell>
          <cell r="E164">
            <v>40</v>
          </cell>
          <cell r="F164">
            <v>2.5</v>
          </cell>
        </row>
        <row r="165">
          <cell r="B165" t="str">
            <v>L.Larix.R.11.0.5_A</v>
          </cell>
          <cell r="C165">
            <v>1.0298</v>
          </cell>
          <cell r="D165">
            <v>2.8999999999999998E-3</v>
          </cell>
          <cell r="E165">
            <v>21.1</v>
          </cell>
          <cell r="F165">
            <v>2.9</v>
          </cell>
        </row>
        <row r="166">
          <cell r="B166" t="str">
            <v>SuccC6_1.5_1</v>
          </cell>
          <cell r="C166">
            <v>1.4923999999999999</v>
          </cell>
          <cell r="D166">
            <v>3.2000000000000002E-3</v>
          </cell>
          <cell r="E166">
            <v>479.9</v>
          </cell>
          <cell r="F166">
            <v>3.2</v>
          </cell>
        </row>
        <row r="167">
          <cell r="B167" t="str">
            <v>H.Mugo.R.5.0.5_1_A</v>
          </cell>
          <cell r="C167">
            <v>1.0647</v>
          </cell>
          <cell r="D167">
            <v>2.8E-3</v>
          </cell>
          <cell r="E167">
            <v>55.8</v>
          </cell>
          <cell r="F167">
            <v>2.8</v>
          </cell>
        </row>
        <row r="168">
          <cell r="B168" t="str">
            <v>std2.2019_15</v>
          </cell>
          <cell r="C168">
            <v>1.0239</v>
          </cell>
          <cell r="D168">
            <v>2.5999999999999999E-3</v>
          </cell>
          <cell r="E168">
            <v>15.2</v>
          </cell>
          <cell r="F168">
            <v>2.6</v>
          </cell>
        </row>
        <row r="169">
          <cell r="B169" t="str">
            <v>L.Mugo.R.11.0.5_A</v>
          </cell>
          <cell r="C169">
            <v>1.0385</v>
          </cell>
          <cell r="D169">
            <v>2.5000000000000001E-3</v>
          </cell>
          <cell r="E169">
            <v>29.7</v>
          </cell>
          <cell r="F169">
            <v>2.5</v>
          </cell>
        </row>
        <row r="170">
          <cell r="B170" t="str">
            <v>std3.2019_21</v>
          </cell>
          <cell r="C170">
            <v>1.0274000000000001</v>
          </cell>
          <cell r="D170">
            <v>2.7000000000000001E-3</v>
          </cell>
          <cell r="E170">
            <v>18.8</v>
          </cell>
          <cell r="F170">
            <v>2.7</v>
          </cell>
        </row>
        <row r="171">
          <cell r="B171" t="str">
            <v>H.Mugo.R.2.0.5_A</v>
          </cell>
          <cell r="C171">
            <v>1.0306999999999999</v>
          </cell>
          <cell r="D171">
            <v>2.7000000000000001E-3</v>
          </cell>
          <cell r="E171">
            <v>22</v>
          </cell>
          <cell r="F171">
            <v>2.7</v>
          </cell>
        </row>
        <row r="172">
          <cell r="B172" t="str">
            <v>M.Mugo.R.8.0.5_1_A</v>
          </cell>
          <cell r="C172">
            <v>1.0239</v>
          </cell>
          <cell r="D172">
            <v>2.7000000000000001E-3</v>
          </cell>
          <cell r="E172">
            <v>15.3</v>
          </cell>
          <cell r="F172">
            <v>2.7</v>
          </cell>
        </row>
        <row r="173">
          <cell r="B173" t="str">
            <v>H.Mugo.R.2.1_2_A</v>
          </cell>
          <cell r="C173">
            <v>1.0382</v>
          </cell>
          <cell r="D173">
            <v>2.5000000000000001E-3</v>
          </cell>
          <cell r="E173">
            <v>29.5</v>
          </cell>
          <cell r="F173">
            <v>2.5</v>
          </cell>
        </row>
        <row r="174">
          <cell r="B174" t="str">
            <v>H.Mugo.R.4.0.5_1_A</v>
          </cell>
          <cell r="C174">
            <v>1.0158</v>
          </cell>
          <cell r="D174">
            <v>2.5000000000000001E-3</v>
          </cell>
          <cell r="E174">
            <v>7.3</v>
          </cell>
          <cell r="F174">
            <v>2.5</v>
          </cell>
        </row>
        <row r="175">
          <cell r="B175" t="str">
            <v>H.Mugo.R.1.0.5_1_A</v>
          </cell>
          <cell r="C175">
            <v>1.0225</v>
          </cell>
          <cell r="D175">
            <v>2.5999999999999999E-3</v>
          </cell>
          <cell r="E175">
            <v>13.9</v>
          </cell>
          <cell r="F175">
            <v>2.6</v>
          </cell>
        </row>
        <row r="176">
          <cell r="B176" t="str">
            <v>L.Mugo.R.13.1_2_A</v>
          </cell>
          <cell r="C176">
            <v>1.0946</v>
          </cell>
          <cell r="D176">
            <v>2.7000000000000001E-3</v>
          </cell>
          <cell r="E176">
            <v>85.3</v>
          </cell>
          <cell r="F176">
            <v>2.7</v>
          </cell>
        </row>
        <row r="177">
          <cell r="B177" t="str">
            <v>D.Mugo.R.18.1_2_A</v>
          </cell>
          <cell r="C177">
            <v>1.0502</v>
          </cell>
          <cell r="D177">
            <v>2.7000000000000001E-3</v>
          </cell>
          <cell r="E177">
            <v>41.3</v>
          </cell>
          <cell r="F177">
            <v>2.7</v>
          </cell>
        </row>
        <row r="178">
          <cell r="B178" t="str">
            <v>L.Mugo.R.14.1_2_A</v>
          </cell>
          <cell r="C178">
            <v>1.0570999999999999</v>
          </cell>
          <cell r="D178">
            <v>2.7000000000000001E-3</v>
          </cell>
          <cell r="E178">
            <v>48.2</v>
          </cell>
          <cell r="F178">
            <v>2.7</v>
          </cell>
        </row>
        <row r="179">
          <cell r="B179" t="str">
            <v>L.Mugo.R.11.1_2_A</v>
          </cell>
          <cell r="C179">
            <v>1.0511999999999999</v>
          </cell>
          <cell r="D179">
            <v>2.7000000000000001E-3</v>
          </cell>
          <cell r="E179">
            <v>42.4</v>
          </cell>
          <cell r="F179">
            <v>2.7</v>
          </cell>
        </row>
        <row r="180">
          <cell r="B180" t="str">
            <v>M.Mugo.R.9.1_2_A</v>
          </cell>
          <cell r="C180">
            <v>1.0755999999999999</v>
          </cell>
          <cell r="D180">
            <v>2.8E-3</v>
          </cell>
          <cell r="E180">
            <v>66.599999999999994</v>
          </cell>
          <cell r="F180">
            <v>2.8</v>
          </cell>
        </row>
        <row r="181">
          <cell r="B181" t="str">
            <v>D.Mugo.R.17.0.5_1_A</v>
          </cell>
          <cell r="C181">
            <v>1.0313000000000001</v>
          </cell>
          <cell r="D181">
            <v>2.7000000000000001E-3</v>
          </cell>
          <cell r="E181">
            <v>22.6</v>
          </cell>
          <cell r="F181">
            <v>2.7</v>
          </cell>
        </row>
        <row r="182">
          <cell r="B182" t="str">
            <v>H.Mugo.R.3.1_2_A</v>
          </cell>
          <cell r="C182">
            <v>1.0549999999999999</v>
          </cell>
          <cell r="D182">
            <v>2.5999999999999999E-3</v>
          </cell>
          <cell r="E182">
            <v>46.1</v>
          </cell>
          <cell r="F182">
            <v>2.6</v>
          </cell>
        </row>
        <row r="183">
          <cell r="B183" t="str">
            <v>D.Mugo.R.16.0.5_1_A</v>
          </cell>
          <cell r="C183">
            <v>1.022</v>
          </cell>
          <cell r="D183">
            <v>2.3999999999999998E-3</v>
          </cell>
          <cell r="E183">
            <v>13.4</v>
          </cell>
          <cell r="F183">
            <v>2.4</v>
          </cell>
        </row>
        <row r="184">
          <cell r="B184" t="str">
            <v>D.Mugo.R.16.1_2_A</v>
          </cell>
          <cell r="C184">
            <v>1.0145999999999999</v>
          </cell>
          <cell r="D184">
            <v>1.9E-3</v>
          </cell>
          <cell r="E184">
            <v>6</v>
          </cell>
          <cell r="F184">
            <v>1.9</v>
          </cell>
        </row>
        <row r="185">
          <cell r="B185" t="str">
            <v>H.Mugo.R.5.1_2_A</v>
          </cell>
          <cell r="C185">
            <v>1.0539000000000001</v>
          </cell>
          <cell r="D185">
            <v>2.3999999999999998E-3</v>
          </cell>
          <cell r="E185">
            <v>45</v>
          </cell>
          <cell r="F185">
            <v>2.4</v>
          </cell>
        </row>
        <row r="186">
          <cell r="B186" t="str">
            <v>D.Mugo.R.17.1_2_A</v>
          </cell>
          <cell r="C186">
            <v>1.0222</v>
          </cell>
          <cell r="D186">
            <v>1.9E-3</v>
          </cell>
          <cell r="E186">
            <v>13.6</v>
          </cell>
          <cell r="F186">
            <v>1.9</v>
          </cell>
        </row>
        <row r="187">
          <cell r="B187" t="str">
            <v>L.Mugo.R.15.0.5_1_A</v>
          </cell>
          <cell r="C187">
            <v>1.0903</v>
          </cell>
          <cell r="D187">
            <v>2.3E-3</v>
          </cell>
          <cell r="E187">
            <v>81.099999999999994</v>
          </cell>
          <cell r="F187">
            <v>2.2999999999999998</v>
          </cell>
        </row>
        <row r="188">
          <cell r="B188" t="str">
            <v>L.Mugo.R.13.0.5_1_A</v>
          </cell>
          <cell r="C188">
            <v>1.0445</v>
          </cell>
          <cell r="D188">
            <v>2.0999999999999999E-3</v>
          </cell>
          <cell r="E188">
            <v>35.700000000000003</v>
          </cell>
          <cell r="F188">
            <v>2.1</v>
          </cell>
        </row>
        <row r="189">
          <cell r="B189" t="str">
            <v>H.Mugo.R.3.0.5_1_A</v>
          </cell>
          <cell r="C189">
            <v>1.0304</v>
          </cell>
          <cell r="D189">
            <v>1.8E-3</v>
          </cell>
          <cell r="E189">
            <v>21.7</v>
          </cell>
          <cell r="F189">
            <v>1.8</v>
          </cell>
        </row>
        <row r="190">
          <cell r="B190" t="str">
            <v>M.Mugo.R.6.1_2_A</v>
          </cell>
          <cell r="C190">
            <v>1.0456000000000001</v>
          </cell>
          <cell r="D190">
            <v>1.8E-3</v>
          </cell>
          <cell r="E190">
            <v>36.799999999999997</v>
          </cell>
          <cell r="F190">
            <v>1.8</v>
          </cell>
        </row>
        <row r="191">
          <cell r="B191" t="str">
            <v>M.Mugo.R.7.0.5_1_A</v>
          </cell>
          <cell r="C191">
            <v>1.0466</v>
          </cell>
          <cell r="D191">
            <v>2E-3</v>
          </cell>
          <cell r="E191">
            <v>37.799999999999997</v>
          </cell>
          <cell r="F191">
            <v>2</v>
          </cell>
        </row>
        <row r="192">
          <cell r="B192" t="str">
            <v>H.Mugo.R.2.0.5_1_A</v>
          </cell>
          <cell r="C192">
            <v>1.0391999999999999</v>
          </cell>
          <cell r="D192">
            <v>2.3999999999999998E-3</v>
          </cell>
          <cell r="E192">
            <v>30.4</v>
          </cell>
          <cell r="F192">
            <v>2.4</v>
          </cell>
        </row>
        <row r="193">
          <cell r="B193" t="str">
            <v>H.Mugo.R.4.1_2_A</v>
          </cell>
          <cell r="C193">
            <v>1.0301</v>
          </cell>
          <cell r="D193">
            <v>2.3999999999999998E-3</v>
          </cell>
          <cell r="E193">
            <v>21.4</v>
          </cell>
          <cell r="F193">
            <v>2.4</v>
          </cell>
        </row>
        <row r="194">
          <cell r="B194" t="str">
            <v>H.Mugo.R.1.1_2_A</v>
          </cell>
          <cell r="C194">
            <v>1.0094000000000001</v>
          </cell>
          <cell r="D194">
            <v>2.0999999999999999E-3</v>
          </cell>
          <cell r="E194">
            <v>0.8</v>
          </cell>
          <cell r="F194">
            <v>2.1</v>
          </cell>
        </row>
        <row r="195">
          <cell r="B195" t="str">
            <v>M.Mugo.R.10.1_2_A</v>
          </cell>
          <cell r="C195">
            <v>1.026</v>
          </cell>
          <cell r="D195">
            <v>1.8E-3</v>
          </cell>
          <cell r="E195">
            <v>17.3</v>
          </cell>
          <cell r="F195">
            <v>1.8</v>
          </cell>
        </row>
        <row r="196">
          <cell r="B196" t="str">
            <v>M.Mugo.R.9.0.5_1_A</v>
          </cell>
          <cell r="C196">
            <v>1.0670999999999999</v>
          </cell>
          <cell r="D196">
            <v>2E-3</v>
          </cell>
          <cell r="E196">
            <v>58.1</v>
          </cell>
          <cell r="F196">
            <v>2</v>
          </cell>
        </row>
        <row r="197">
          <cell r="B197" t="str">
            <v>M.Mugo.R.10.0.5_1_A</v>
          </cell>
          <cell r="C197">
            <v>1.0248999999999999</v>
          </cell>
          <cell r="D197">
            <v>2.0999999999999999E-3</v>
          </cell>
          <cell r="E197">
            <v>16.2</v>
          </cell>
          <cell r="F197">
            <v>2.1</v>
          </cell>
        </row>
        <row r="198">
          <cell r="B198" t="str">
            <v>L.Mugo.R.11.0.5_1_A</v>
          </cell>
          <cell r="C198">
            <v>1.0526</v>
          </cell>
          <cell r="D198">
            <v>1.9E-3</v>
          </cell>
          <cell r="E198">
            <v>43.7</v>
          </cell>
          <cell r="F198">
            <v>1.9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215"/>
  <sheetViews>
    <sheetView topLeftCell="H1" zoomScale="70" zoomScaleNormal="70" workbookViewId="0">
      <pane ySplit="1" topLeftCell="A2" activePane="bottomLeft" state="frozen"/>
      <selection pane="bottomLeft" activeCell="Y2" sqref="Y2:Y181"/>
    </sheetView>
  </sheetViews>
  <sheetFormatPr defaultColWidth="9.140625" defaultRowHeight="15" x14ac:dyDescent="0.25"/>
  <cols>
    <col min="1" max="1" width="9.140625" style="1"/>
    <col min="2" max="2" width="6.5703125" style="12" customWidth="1"/>
    <col min="3" max="3" width="34.140625" style="1" customWidth="1"/>
    <col min="4" max="4" width="9.140625" style="1"/>
    <col min="5" max="5" width="13.7109375" style="1" customWidth="1"/>
    <col min="6" max="6" width="25" style="1" bestFit="1" customWidth="1"/>
    <col min="7" max="7" width="9.140625" style="12"/>
    <col min="8" max="8" width="34.85546875" style="1" customWidth="1"/>
    <col min="9" max="9" width="23.5703125" style="1" customWidth="1"/>
    <col min="10" max="10" width="14.5703125" style="1" customWidth="1"/>
    <col min="11" max="11" width="12.140625" style="1" customWidth="1"/>
    <col min="12" max="12" width="22.28515625" style="1" customWidth="1"/>
    <col min="13" max="13" width="52.42578125" style="1" customWidth="1"/>
    <col min="14" max="14" width="28.7109375" style="1" customWidth="1"/>
    <col min="15" max="15" width="29.7109375" style="1" customWidth="1"/>
    <col min="16" max="20" width="9.140625" style="51" customWidth="1"/>
    <col min="21" max="21" width="10.5703125" style="51" customWidth="1"/>
    <col min="22" max="22" width="14" style="1" customWidth="1"/>
    <col min="23" max="23" width="9.140625" style="1" customWidth="1"/>
    <col min="24" max="24" width="9.140625" style="31" customWidth="1"/>
    <col min="25" max="25" width="11.42578125" style="1" customWidth="1"/>
    <col min="26" max="27" width="9.140625" style="1" customWidth="1"/>
    <col min="28" max="28" width="14.7109375" style="1" customWidth="1"/>
    <col min="29" max="42" width="9.140625" style="1" customWidth="1"/>
    <col min="43" max="45" width="9.140625" style="1"/>
    <col min="46" max="46" width="14.85546875" style="1" bestFit="1" customWidth="1"/>
    <col min="47" max="16384" width="9.140625" style="1"/>
  </cols>
  <sheetData>
    <row r="1" spans="1:50" ht="23.25" x14ac:dyDescent="0.35">
      <c r="A1" s="15" t="s">
        <v>238</v>
      </c>
      <c r="B1" s="16" t="s">
        <v>236</v>
      </c>
      <c r="C1" s="16" t="s">
        <v>191</v>
      </c>
      <c r="D1" s="16" t="s">
        <v>192</v>
      </c>
      <c r="E1" s="16" t="s">
        <v>193</v>
      </c>
      <c r="F1" s="16" t="s">
        <v>194</v>
      </c>
      <c r="G1" s="16" t="s">
        <v>195</v>
      </c>
      <c r="H1" s="17" t="s">
        <v>234</v>
      </c>
      <c r="I1" s="16" t="s">
        <v>235</v>
      </c>
      <c r="J1" s="18" t="s">
        <v>237</v>
      </c>
      <c r="K1" s="18" t="s">
        <v>196</v>
      </c>
      <c r="L1" s="11" t="s">
        <v>197</v>
      </c>
      <c r="M1" s="11" t="s">
        <v>198</v>
      </c>
      <c r="N1" s="11" t="s">
        <v>437</v>
      </c>
      <c r="O1" s="11" t="s">
        <v>233</v>
      </c>
      <c r="P1" s="52" t="s">
        <v>819</v>
      </c>
      <c r="Q1" s="52" t="s">
        <v>820</v>
      </c>
      <c r="R1" s="52" t="s">
        <v>821</v>
      </c>
      <c r="S1" s="52" t="s">
        <v>822</v>
      </c>
      <c r="T1" s="52" t="s">
        <v>823</v>
      </c>
      <c r="U1" s="52" t="s">
        <v>824</v>
      </c>
      <c r="V1" s="11" t="s">
        <v>439</v>
      </c>
      <c r="W1" s="11" t="s">
        <v>801</v>
      </c>
      <c r="X1" s="30" t="s">
        <v>804</v>
      </c>
      <c r="Y1" s="11" t="s">
        <v>802</v>
      </c>
      <c r="Z1" s="11" t="s">
        <v>803</v>
      </c>
      <c r="AA1" s="30" t="s">
        <v>807</v>
      </c>
      <c r="AB1" s="13" t="s">
        <v>825</v>
      </c>
      <c r="AC1" s="11" t="s">
        <v>206</v>
      </c>
      <c r="AD1" s="11" t="s">
        <v>207</v>
      </c>
      <c r="AE1" s="11" t="s">
        <v>208</v>
      </c>
      <c r="AF1" t="s">
        <v>808</v>
      </c>
      <c r="AG1" s="13" t="s">
        <v>868</v>
      </c>
      <c r="AH1" s="13" t="s">
        <v>809</v>
      </c>
      <c r="AI1" s="13" t="s">
        <v>816</v>
      </c>
      <c r="AJ1" s="13" t="s">
        <v>817</v>
      </c>
      <c r="AK1" s="33" t="s">
        <v>818</v>
      </c>
      <c r="AL1" s="13" t="s">
        <v>872</v>
      </c>
      <c r="AM1" s="13"/>
      <c r="AN1" s="13" t="s">
        <v>826</v>
      </c>
      <c r="AO1" s="13" t="s">
        <v>827</v>
      </c>
      <c r="AP1" s="13" t="s">
        <v>873</v>
      </c>
      <c r="AQ1" s="13" t="s">
        <v>835</v>
      </c>
      <c r="AR1" s="13" t="s">
        <v>874</v>
      </c>
      <c r="AS1" s="13" t="s">
        <v>875</v>
      </c>
      <c r="AT1" s="13" t="s">
        <v>878</v>
      </c>
    </row>
    <row r="2" spans="1:50" ht="23.25" x14ac:dyDescent="0.35">
      <c r="A2" s="19" t="s">
        <v>239</v>
      </c>
      <c r="B2" s="20">
        <v>1</v>
      </c>
      <c r="C2" s="19" t="s">
        <v>0</v>
      </c>
      <c r="D2" s="19" t="s">
        <v>1</v>
      </c>
      <c r="E2" s="19" t="s">
        <v>2</v>
      </c>
      <c r="F2" s="19" t="s">
        <v>834</v>
      </c>
      <c r="G2" s="20">
        <v>1</v>
      </c>
      <c r="H2" s="19" t="str">
        <f>C2&amp;"_A"</f>
        <v>H.Mugo.B.1_A</v>
      </c>
      <c r="I2" s="21" t="s">
        <v>442</v>
      </c>
      <c r="J2" s="21"/>
      <c r="K2" s="21">
        <v>50.56</v>
      </c>
      <c r="L2" s="1" t="s">
        <v>427</v>
      </c>
      <c r="M2" t="s">
        <v>430</v>
      </c>
      <c r="N2" t="s">
        <v>438</v>
      </c>
      <c r="O2" s="1" t="s">
        <v>433</v>
      </c>
      <c r="P2" s="50">
        <f>VLOOKUP(H2,[1]Sheet1!$A$8:$U$230,19,FALSE)</f>
        <v>0.35966178797468346</v>
      </c>
      <c r="Q2" s="50">
        <f>VLOOKUP(H2,[1]Sheet1!$A$8:$U$230,20,FALSE)</f>
        <v>3.44768629084317</v>
      </c>
      <c r="R2" s="50">
        <f>VLOOKUP(H2,[1]Sheet1!$A$8:$U$230,21,FALSE)</f>
        <v>0.56588657041139234</v>
      </c>
      <c r="S2" s="50" t="e">
        <f>VLOOKUP(I2,[2]Sheet1!A$5:J$554,10,FALSE)</f>
        <v>#N/A</v>
      </c>
      <c r="T2" s="50">
        <f>SUMIF(P2:R2,"&lt;&gt;#N/A")</f>
        <v>4.3732346492292455</v>
      </c>
      <c r="U2" s="50" t="e">
        <f>SUM(P2:S2)</f>
        <v>#N/A</v>
      </c>
      <c r="V2" s="29">
        <f>VLOOKUP(H2,[3]Sheet1!$A$3:$I$286,9,FALSE)</f>
        <v>5.2353300061295736</v>
      </c>
      <c r="W2" s="31">
        <f>VLOOKUP(C2,[4]Sheet1!$C$12:$AA$290,19,FALSE)</f>
        <v>-28.626182001158288</v>
      </c>
      <c r="X2" s="31">
        <f>VLOOKUP(H2,[5]Sheet1!$C$7:$Y$360,16,FALSE)</f>
        <v>-29.062323018197798</v>
      </c>
      <c r="Y2" s="31" t="e">
        <f>VLOOKUP(I2,[6]Sheet1!$D$8:$AI$400,32,FALSE)</f>
        <v>#N/A</v>
      </c>
      <c r="Z2" s="31">
        <f>VLOOKUP(I2,[7]Sheet1!$D$7:$R$202,15,FALSE)</f>
        <v>-30.182783297212886</v>
      </c>
      <c r="AA2" s="31">
        <f>VLOOKUP(C2,[8]Respiration_sample_list!$AO$2:$AR$73,2,FALSE)</f>
        <v>-29.047293687388329</v>
      </c>
      <c r="AB2" s="31">
        <f>VLOOKUP(C2,[8]Respiration_sample_list!$AO$2:$AR$73,4,FALSE)</f>
        <v>2.9943992834377493</v>
      </c>
      <c r="AC2" s="1">
        <f>VLOOKUP(H2,[9]Sheet1!B$2:F$250,4,FALSE)</f>
        <v>0</v>
      </c>
      <c r="AD2" s="1">
        <f>VLOOKUP(I2,[10]Sheet1!$B$2:$C$254,2, FALSE)</f>
        <v>-178.9</v>
      </c>
      <c r="AE2">
        <f>VLOOKUP(H2,[11]Sheet1!$B$2:$F$182,4,FALSE)</f>
        <v>-1.7</v>
      </c>
      <c r="AF2">
        <f>VLOOKUP(C2,[12]Sheet1!$D$9:$Y$206,15,FALSE)</f>
        <v>-2.4027928665645693</v>
      </c>
      <c r="AG2">
        <v>5.42</v>
      </c>
      <c r="AH2">
        <f>VLOOKUP(C2,[12]Sheet1!$D$9:$Y$206,22,FALSE)</f>
        <v>0.42367206991806455</v>
      </c>
      <c r="AI2" s="1">
        <f>VLOOKUP(C2&amp;"C",[13]Sheet1!B$13:M$204,12,FALSE)</f>
        <v>50.248573303222699</v>
      </c>
      <c r="AJ2" s="1">
        <f>VLOOKUP(C2&amp;"N",[13]Sheet1!B$13:N$204,12,FALSE)</f>
        <v>0.44076663255691501</v>
      </c>
      <c r="AK2" s="31">
        <f t="shared" ref="AK2:AK65" si="0">AI2/AJ2</f>
        <v>114.00267078233114</v>
      </c>
      <c r="AN2" s="1">
        <f>VLOOKUP(C2,[14]Respiration_sample_list!$AP$2:$AV$73,5,FALSE)</f>
        <v>1.6472106394507486</v>
      </c>
      <c r="AO2" s="1">
        <f>VLOOKUP(C2,[15]Respiration_sample_list!$AP$2:$AV$73,7,FALSE)</f>
        <v>0.14284654358565457</v>
      </c>
      <c r="AP2" s="1">
        <f>VLOOKUP(C2,[14]Respiration_sample_list!$AP$2:$AY$73,10,FALSE)</f>
        <v>1.6459123959700732</v>
      </c>
      <c r="AQ2" s="1">
        <f>IF(EXACT(D2,"High"),2200,IF(EXACT(D2,"Middle"),2080,IF(EXACT(D2,"Low"),2000,1560)))</f>
        <v>2200</v>
      </c>
      <c r="AR2" s="1">
        <f>VLOOKUP(AQ2,$AU$2:$AV$5,2,FALSE)</f>
        <v>9.1999999999999993</v>
      </c>
      <c r="AS2" s="1">
        <f>VLOOKUP(AQ2,$AU$2:$AW$5,3,FALSE)</f>
        <v>0</v>
      </c>
      <c r="AT2" s="1" t="s">
        <v>876</v>
      </c>
      <c r="AU2" s="1">
        <v>2200</v>
      </c>
      <c r="AV2" s="1">
        <v>9.1999999999999993</v>
      </c>
      <c r="AW2" s="1">
        <f t="shared" ref="AW2:AW4" si="1">6*($AU$2-AU2)/1000</f>
        <v>0</v>
      </c>
      <c r="AX2" s="1">
        <f>9.2+AV2</f>
        <v>18.399999999999999</v>
      </c>
    </row>
    <row r="3" spans="1:50" ht="23.25" x14ac:dyDescent="0.35">
      <c r="A3" s="19" t="s">
        <v>239</v>
      </c>
      <c r="B3" s="20">
        <v>2</v>
      </c>
      <c r="C3" s="19" t="s">
        <v>4</v>
      </c>
      <c r="D3" s="19" t="s">
        <v>1</v>
      </c>
      <c r="E3" s="19" t="s">
        <v>2</v>
      </c>
      <c r="F3" s="19" t="s">
        <v>834</v>
      </c>
      <c r="G3" s="20">
        <v>2</v>
      </c>
      <c r="H3" s="19" t="str">
        <f t="shared" ref="H3:H66" si="2">C3&amp;"_A"</f>
        <v>H.Mugo.B.2_A</v>
      </c>
      <c r="I3" s="21" t="s">
        <v>444</v>
      </c>
      <c r="J3" s="21"/>
      <c r="K3" s="21">
        <v>50.18</v>
      </c>
      <c r="L3" s="1" t="s">
        <v>427</v>
      </c>
      <c r="M3" t="s">
        <v>430</v>
      </c>
      <c r="N3" t="s">
        <v>438</v>
      </c>
      <c r="O3" s="1" t="s">
        <v>433</v>
      </c>
      <c r="P3" s="50">
        <f>VLOOKUP(H3,[1]Sheet1!$A$8:$U$230,19,FALSE)</f>
        <v>0.46440215225189324</v>
      </c>
      <c r="Q3" s="50">
        <f>VLOOKUP(H3,[1]Sheet1!$A$8:$U$230,20,FALSE)</f>
        <v>1.9200832533117416</v>
      </c>
      <c r="R3" s="50">
        <f>VLOOKUP(H3,[1]Sheet1!$A$8:$U$230,21,FALSE)</f>
        <v>0.77525458349940213</v>
      </c>
      <c r="S3" s="50">
        <f>VLOOKUP(I3,[2]Sheet1!A$5:J$554,10,FALSE)</f>
        <v>0.44438728577122366</v>
      </c>
      <c r="T3" s="50">
        <f t="shared" ref="T3:T66" si="3">SUMIF(P3:R3,"&lt;&gt;#N/A")</f>
        <v>3.1597399890630369</v>
      </c>
      <c r="U3" s="50">
        <f t="shared" ref="U3:U66" si="4">SUM(P3:S3)</f>
        <v>3.6041272748342603</v>
      </c>
      <c r="V3" s="29">
        <f>VLOOKUP(H3,[3]Sheet1!$A$3:$I$286,9,FALSE)</f>
        <v>5.6204666503838236</v>
      </c>
      <c r="W3" s="31">
        <f>VLOOKUP(C3,[4]Sheet1!$C$12:$AA$290,19,FALSE)</f>
        <v>-27.25520367274229</v>
      </c>
      <c r="X3" s="31">
        <f>VLOOKUP(H3,[5]Sheet1!$C$7:$Y$360,16,FALSE)</f>
        <v>-28.583121120151816</v>
      </c>
      <c r="Y3" s="31" t="e">
        <f>VLOOKUP(I3,[6]Sheet1!$D$8:$AI$400,32,FALSE)</f>
        <v>#N/A</v>
      </c>
      <c r="Z3" s="31">
        <f>VLOOKUP(I3,[7]Sheet1!$D$7:$R$202,15,FALSE)</f>
        <v>-28.742389740442544</v>
      </c>
      <c r="AA3" s="31">
        <f>VLOOKUP(C3,[8]Respiration_sample_list!$AO$2:$AR$73,2,FALSE)</f>
        <v>-27.074304666250917</v>
      </c>
      <c r="AB3" s="31">
        <f>VLOOKUP(C3,[8]Respiration_sample_list!$AO$2:$AR$73,4,FALSE)</f>
        <v>3.913012526095522</v>
      </c>
      <c r="AC3" s="1">
        <f>VLOOKUP(H3,[9]Sheet1!B$2:F$250,4,FALSE)</f>
        <v>19.8</v>
      </c>
      <c r="AD3" s="1">
        <f>VLOOKUP(I3,[10]Sheet1!$B$2:$C$254,2, FALSE)</f>
        <v>9.6999999999999993</v>
      </c>
      <c r="AE3">
        <f>VLOOKUP(H3,[11]Sheet1!$B$2:$F$182,4,FALSE)</f>
        <v>2.7</v>
      </c>
      <c r="AF3">
        <f>VLOOKUP(C3,[12]Sheet1!$D$9:$Y$206,15,FALSE)</f>
        <v>-4.4111381811034827</v>
      </c>
      <c r="AG3">
        <v>4.71</v>
      </c>
      <c r="AH3">
        <f>VLOOKUP(C3,[12]Sheet1!$D$9:$Y$206,22,FALSE)</f>
        <v>0.4391311098223501</v>
      </c>
      <c r="AI3" s="1">
        <f>VLOOKUP(C3&amp;"C",[13]Sheet1!B$13:M$204,12,FALSE)</f>
        <v>49.159786224365199</v>
      </c>
      <c r="AJ3" s="1">
        <f>VLOOKUP(C3&amp;"N",[13]Sheet1!B$13:N$204,12,FALSE)</f>
        <v>0.41681319475174</v>
      </c>
      <c r="AK3" s="31">
        <f t="shared" si="0"/>
        <v>117.94201057777329</v>
      </c>
      <c r="AN3" s="1">
        <f>VLOOKUP(C3,[14]Respiration_sample_list!$AP$2:$AV$73,5,FALSE)</f>
        <v>1.9204951148491818</v>
      </c>
      <c r="AO3" s="1">
        <f>VLOOKUP(C3,[15]Respiration_sample_list!$AP$2:$AV$73,7,FALSE)</f>
        <v>0.18763940405834686</v>
      </c>
      <c r="AP3" s="1">
        <f>VLOOKUP(C3,[14]Respiration_sample_list!$AP$2:$AY$73,10,FALSE)</f>
        <v>1.8303132482857807</v>
      </c>
      <c r="AQ3" s="1">
        <f t="shared" ref="AQ3:AQ66" si="5">IF(EXACT(D3,"High"),2200,IF(EXACT(D3,"Middle"),2080,IF(EXACT(D3,"Low"),2000,1560)))</f>
        <v>2200</v>
      </c>
      <c r="AR3" s="1">
        <f t="shared" ref="AR3:AR66" si="6">VLOOKUP(AQ3,$AU$2:$AV$5,2,FALSE)</f>
        <v>9.1999999999999993</v>
      </c>
      <c r="AS3" s="1">
        <f t="shared" ref="AS3:AS66" si="7">VLOOKUP(AQ3,$AU$2:$AW$5,3,FALSE)</f>
        <v>0</v>
      </c>
      <c r="AT3" s="1" t="s">
        <v>876</v>
      </c>
      <c r="AU3" s="1">
        <v>2080</v>
      </c>
      <c r="AV3" s="1">
        <v>8.9760691912108506</v>
      </c>
      <c r="AW3" s="1">
        <f t="shared" si="1"/>
        <v>0.72</v>
      </c>
      <c r="AX3" s="1">
        <f t="shared" ref="AX3:AX5" si="8">9.2+AV3</f>
        <v>18.17606919121085</v>
      </c>
    </row>
    <row r="4" spans="1:50" ht="23.25" x14ac:dyDescent="0.35">
      <c r="A4" s="19" t="s">
        <v>239</v>
      </c>
      <c r="B4" s="20">
        <v>3</v>
      </c>
      <c r="C4" s="19" t="s">
        <v>5</v>
      </c>
      <c r="D4" s="19" t="s">
        <v>1</v>
      </c>
      <c r="E4" s="19" t="s">
        <v>2</v>
      </c>
      <c r="F4" s="19" t="s">
        <v>834</v>
      </c>
      <c r="G4" s="20">
        <v>3</v>
      </c>
      <c r="H4" s="19" t="str">
        <f t="shared" si="2"/>
        <v>H.Mugo.B.3_A</v>
      </c>
      <c r="I4" s="21" t="s">
        <v>446</v>
      </c>
      <c r="J4" s="21"/>
      <c r="K4" s="21">
        <v>40.51</v>
      </c>
      <c r="L4" s="1" t="s">
        <v>427</v>
      </c>
      <c r="M4" t="s">
        <v>430</v>
      </c>
      <c r="N4" t="s">
        <v>438</v>
      </c>
      <c r="O4" s="1" t="s">
        <v>433</v>
      </c>
      <c r="P4" s="50">
        <f>VLOOKUP(H4,[1]Sheet1!$A$8:$U$230,19,FALSE)</f>
        <v>0.11073932362379658</v>
      </c>
      <c r="Q4" s="50">
        <f>VLOOKUP(H4,[1]Sheet1!$A$8:$U$230,20,FALSE)</f>
        <v>1.3460296978207957</v>
      </c>
      <c r="R4" s="50">
        <f>VLOOKUP(H4,[1]Sheet1!$A$8:$U$230,21,FALSE)</f>
        <v>0.10105838064675389</v>
      </c>
      <c r="S4" s="50">
        <f>VLOOKUP(I4,[2]Sheet1!A$5:J$554,10,FALSE)</f>
        <v>0.13162350037027895</v>
      </c>
      <c r="T4" s="50">
        <f t="shared" si="3"/>
        <v>1.5578274020913463</v>
      </c>
      <c r="U4" s="50">
        <f t="shared" si="4"/>
        <v>1.6894509024616253</v>
      </c>
      <c r="V4" s="29">
        <f>VLOOKUP(H4,[3]Sheet1!$A$3:$I$286,9,FALSE)</f>
        <v>5.8270835190689461</v>
      </c>
      <c r="W4" s="31">
        <f>VLOOKUP(C4,[4]Sheet1!$C$12:$AA$290,19,FALSE)</f>
        <v>-27.887414359615676</v>
      </c>
      <c r="X4" s="31">
        <f>VLOOKUP(H4,[5]Sheet1!$C$7:$Y$360,16,FALSE)</f>
        <v>-27.940868917988642</v>
      </c>
      <c r="Y4" s="31" t="e">
        <f>VLOOKUP(I4,[6]Sheet1!$D$8:$AI$400,32,FALSE)</f>
        <v>#N/A</v>
      </c>
      <c r="Z4" s="31">
        <f>VLOOKUP(I4,[7]Sheet1!$D$7:$R$202,15,FALSE)</f>
        <v>-28.169998605050573</v>
      </c>
      <c r="AA4" s="31">
        <f>VLOOKUP(C4,[8]Respiration_sample_list!$AO$2:$AR$73,2,FALSE)</f>
        <v>-27.180698853978416</v>
      </c>
      <c r="AB4" s="31">
        <f>VLOOKUP(C4,[8]Respiration_sample_list!$AO$2:$AR$73,4,FALSE)</f>
        <v>9.4686794374222565</v>
      </c>
      <c r="AC4" s="1">
        <f>VLOOKUP(H4,[9]Sheet1!B$2:F$250,4,FALSE)</f>
        <v>7.8</v>
      </c>
      <c r="AD4" s="1">
        <f>VLOOKUP(I4,[10]Sheet1!$B$2:$C$254,2, FALSE)</f>
        <v>21.7</v>
      </c>
      <c r="AE4">
        <f>VLOOKUP(H4,[11]Sheet1!$B$2:$F$182,4,FALSE)</f>
        <v>17.2</v>
      </c>
      <c r="AF4">
        <f>VLOOKUP(C4,[12]Sheet1!$D$9:$Y$206,15,FALSE)</f>
        <v>-4.9543528509580606</v>
      </c>
      <c r="AG4">
        <v>8.24</v>
      </c>
      <c r="AH4">
        <f>VLOOKUP(C4,[12]Sheet1!$D$9:$Y$206,22,FALSE)</f>
        <v>0.33675803557608514</v>
      </c>
      <c r="AI4" s="1">
        <f>VLOOKUP(C4&amp;"C",[13]Sheet1!B$13:M$204,12,FALSE)</f>
        <v>52.028774261474602</v>
      </c>
      <c r="AJ4" s="1">
        <f>VLOOKUP(C4&amp;"N",[13]Sheet1!B$13:N$204,12,FALSE)</f>
        <v>0.33494821190834001</v>
      </c>
      <c r="AK4" s="31">
        <f t="shared" si="0"/>
        <v>155.33378716979834</v>
      </c>
      <c r="AN4" s="1">
        <f>VLOOKUP(C4,[14]Respiration_sample_list!$AP$2:$AV$73,5,FALSE)</f>
        <v>0.97036341689832106</v>
      </c>
      <c r="AO4" s="1">
        <f>VLOOKUP(C4,[15]Respiration_sample_list!$AP$2:$AV$73,7,FALSE)</f>
        <v>0.10938411113028999</v>
      </c>
      <c r="AP4" s="1">
        <f>VLOOKUP(C4,[14]Respiration_sample_list!$AP$2:$AY$73,10,FALSE)</f>
        <v>1.0014547304550923</v>
      </c>
      <c r="AQ4" s="1">
        <f t="shared" si="5"/>
        <v>2200</v>
      </c>
      <c r="AR4" s="1">
        <f t="shared" si="6"/>
        <v>9.1999999999999993</v>
      </c>
      <c r="AS4" s="1">
        <f t="shared" si="7"/>
        <v>0</v>
      </c>
      <c r="AT4" s="1" t="s">
        <v>876</v>
      </c>
      <c r="AU4" s="1">
        <v>2000</v>
      </c>
      <c r="AV4" s="1">
        <v>9.1881325385694304</v>
      </c>
      <c r="AW4" s="1">
        <f t="shared" si="1"/>
        <v>1.2</v>
      </c>
      <c r="AX4" s="1">
        <f t="shared" si="8"/>
        <v>18.38813253856943</v>
      </c>
    </row>
    <row r="5" spans="1:50" ht="23.25" x14ac:dyDescent="0.35">
      <c r="A5" s="19" t="s">
        <v>239</v>
      </c>
      <c r="B5" s="20">
        <v>4</v>
      </c>
      <c r="C5" s="19" t="s">
        <v>6</v>
      </c>
      <c r="D5" s="19" t="s">
        <v>1</v>
      </c>
      <c r="E5" s="19" t="s">
        <v>2</v>
      </c>
      <c r="F5" s="19" t="s">
        <v>834</v>
      </c>
      <c r="G5" s="20">
        <v>4</v>
      </c>
      <c r="H5" s="19" t="str">
        <f t="shared" si="2"/>
        <v>H.Mugo.B.4_A</v>
      </c>
      <c r="I5" s="21" t="s">
        <v>448</v>
      </c>
      <c r="J5" s="21"/>
      <c r="K5" s="22">
        <v>50.43</v>
      </c>
      <c r="L5" s="1" t="s">
        <v>427</v>
      </c>
      <c r="M5" t="s">
        <v>430</v>
      </c>
      <c r="N5" t="s">
        <v>438</v>
      </c>
      <c r="O5" s="1" t="s">
        <v>433</v>
      </c>
      <c r="P5" s="50">
        <f>VLOOKUP(H5,[1]Sheet1!$A$8:$U$230,19,FALSE)</f>
        <v>1.0834399167162407</v>
      </c>
      <c r="Q5" s="50">
        <f>VLOOKUP(H5,[1]Sheet1!$A$8:$U$230,20,FALSE)</f>
        <v>4.2728050188188771</v>
      </c>
      <c r="R5" s="50">
        <f>VLOOKUP(H5,[1]Sheet1!$A$8:$U$230,21,FALSE)</f>
        <v>1.6643976799524094</v>
      </c>
      <c r="S5" s="50">
        <f>VLOOKUP(I5,[2]Sheet1!A$5:J$554,10,FALSE)</f>
        <v>0.37560142772159427</v>
      </c>
      <c r="T5" s="50">
        <f t="shared" si="3"/>
        <v>7.0206426154875272</v>
      </c>
      <c r="U5" s="50">
        <f t="shared" si="4"/>
        <v>7.3962440432091219</v>
      </c>
      <c r="V5" s="29">
        <f>VLOOKUP(H5,[3]Sheet1!$A$3:$I$286,9,FALSE)</f>
        <v>9.4391850239894559</v>
      </c>
      <c r="W5" s="31">
        <f>VLOOKUP(C5,[4]Sheet1!$C$12:$AA$290,19,FALSE)</f>
        <v>-27.87133637735139</v>
      </c>
      <c r="X5" s="31">
        <f>VLOOKUP(H5,[5]Sheet1!$C$7:$Y$360,16,FALSE)</f>
        <v>-28.274472206150836</v>
      </c>
      <c r="Y5" s="31" t="e">
        <f>VLOOKUP(I5,[6]Sheet1!$D$8:$AI$400,32,FALSE)</f>
        <v>#N/A</v>
      </c>
      <c r="Z5" s="31">
        <f>VLOOKUP(I5,[7]Sheet1!$D$7:$R$202,15,FALSE)</f>
        <v>-29.247651403739216</v>
      </c>
      <c r="AA5" s="31">
        <f>VLOOKUP(C5,[8]Respiration_sample_list!$AO$2:$AR$73,2,FALSE)</f>
        <v>-27.718421448407863</v>
      </c>
      <c r="AB5" s="31">
        <f>VLOOKUP(C5,[8]Respiration_sample_list!$AO$2:$AR$73,4,FALSE)</f>
        <v>4.4096315722878661</v>
      </c>
      <c r="AC5" s="1">
        <f>VLOOKUP(H5,[9]Sheet1!B$2:F$250,4,FALSE)</f>
        <v>13.3</v>
      </c>
      <c r="AD5" s="1">
        <f>VLOOKUP(I5,[10]Sheet1!$B$2:$C$254,2, FALSE)</f>
        <v>24.5</v>
      </c>
      <c r="AE5">
        <f>VLOOKUP(H5,[11]Sheet1!$B$2:$F$182,4,FALSE)</f>
        <v>5.8</v>
      </c>
      <c r="AF5">
        <f>VLOOKUP(C5,[12]Sheet1!$D$9:$Y$206,15,FALSE)</f>
        <v>-2.6099977409922093</v>
      </c>
      <c r="AG5">
        <v>5.87</v>
      </c>
      <c r="AH5">
        <f>VLOOKUP(C5,[12]Sheet1!$D$9:$Y$206,22,FALSE)</f>
        <v>0.48396393119480791</v>
      </c>
      <c r="AI5" s="1">
        <f>VLOOKUP(C5&amp;"C",[13]Sheet1!B$13:M$404,12,FALSE)</f>
        <v>49.740959167480497</v>
      </c>
      <c r="AJ5" s="1">
        <f>VLOOKUP(C5&amp;"N",[13]Sheet1!B$13:N$404,12,FALSE)</f>
        <v>0.47868409752845797</v>
      </c>
      <c r="AK5" s="31">
        <f t="shared" si="0"/>
        <v>103.91186885944832</v>
      </c>
      <c r="AN5" s="1">
        <f>VLOOKUP(C5,[14]Respiration_sample_list!$AP$2:$AV$73,5,FALSE)</f>
        <v>1.8937901333141958</v>
      </c>
      <c r="AO5" s="1">
        <f>VLOOKUP(C5,[15]Respiration_sample_list!$AP$2:$AV$73,7,FALSE)</f>
        <v>0.17532774839510151</v>
      </c>
      <c r="AP5" s="1">
        <f>VLOOKUP(C5,[14]Respiration_sample_list!$AP$2:$AY$73,10,FALSE)</f>
        <v>1.9699399313378569</v>
      </c>
      <c r="AQ5" s="1">
        <f t="shared" si="5"/>
        <v>2200</v>
      </c>
      <c r="AR5" s="1">
        <f t="shared" si="6"/>
        <v>9.1999999999999993</v>
      </c>
      <c r="AS5" s="1">
        <f t="shared" si="7"/>
        <v>0</v>
      </c>
      <c r="AT5" s="1" t="s">
        <v>876</v>
      </c>
      <c r="AU5" s="2">
        <v>1560</v>
      </c>
      <c r="AV5" s="1">
        <v>13.04</v>
      </c>
      <c r="AW5" s="1">
        <f>6*($AU$2-AU5)/1000</f>
        <v>3.84</v>
      </c>
      <c r="AX5" s="1">
        <f t="shared" si="8"/>
        <v>22.24</v>
      </c>
    </row>
    <row r="6" spans="1:50" ht="23.25" x14ac:dyDescent="0.35">
      <c r="A6" s="19" t="s">
        <v>239</v>
      </c>
      <c r="B6" s="20">
        <v>5</v>
      </c>
      <c r="C6" s="19" t="s">
        <v>7</v>
      </c>
      <c r="D6" s="19" t="s">
        <v>1</v>
      </c>
      <c r="E6" s="19" t="s">
        <v>2</v>
      </c>
      <c r="F6" s="19" t="s">
        <v>834</v>
      </c>
      <c r="G6" s="20">
        <v>5</v>
      </c>
      <c r="H6" s="19" t="str">
        <f t="shared" si="2"/>
        <v>H.Mugo.B.5_A</v>
      </c>
      <c r="I6" s="21" t="s">
        <v>450</v>
      </c>
      <c r="J6" s="21"/>
      <c r="K6" s="22">
        <v>50.26</v>
      </c>
      <c r="L6" s="1" t="s">
        <v>427</v>
      </c>
      <c r="M6" t="s">
        <v>430</v>
      </c>
      <c r="N6" t="s">
        <v>438</v>
      </c>
      <c r="O6" s="1" t="s">
        <v>433</v>
      </c>
      <c r="P6" s="50">
        <f>VLOOKUP(H6,[1]Sheet1!$A$8:$U$230,19,FALSE)</f>
        <v>0.19300935137286113</v>
      </c>
      <c r="Q6" s="50">
        <f>VLOOKUP(H6,[1]Sheet1!$A$8:$U$230,20,FALSE)</f>
        <v>2.1513094760008693</v>
      </c>
      <c r="R6" s="50">
        <f>VLOOKUP(H6,[1]Sheet1!$A$8:$U$230,21,FALSE)</f>
        <v>0.34392409470752089</v>
      </c>
      <c r="S6" s="50">
        <f>VLOOKUP(I6,[2]Sheet1!A$5:J$554,10,FALSE)</f>
        <v>0.19932618384401113</v>
      </c>
      <c r="T6" s="50">
        <f t="shared" si="3"/>
        <v>2.6882429220812512</v>
      </c>
      <c r="U6" s="50">
        <f t="shared" si="4"/>
        <v>2.8875691059252624</v>
      </c>
      <c r="V6" s="29">
        <f>VLOOKUP(H6,[3]Sheet1!$A$3:$I$286,9,FALSE)</f>
        <v>6.4873858905586461</v>
      </c>
      <c r="W6" s="31">
        <f>VLOOKUP(C6,[4]Sheet1!$C$12:$AA$290,19,FALSE)</f>
        <v>-27.038832311581633</v>
      </c>
      <c r="X6" s="31">
        <f>VLOOKUP(H6,[5]Sheet1!$C$7:$Y$360,16,FALSE)</f>
        <v>-28.422848470478343</v>
      </c>
      <c r="Y6" s="31" t="e">
        <f>VLOOKUP(I6,[6]Sheet1!$D$8:$AI$400,32,FALSE)</f>
        <v>#N/A</v>
      </c>
      <c r="Z6" s="31">
        <f>VLOOKUP(I6,[7]Sheet1!$D$7:$R$202,15,FALSE)</f>
        <v>-27.941538491714301</v>
      </c>
      <c r="AA6" s="31">
        <f>VLOOKUP(C6,[8]Respiration_sample_list!$AO$2:$AR$73,2,FALSE)</f>
        <v>-26.616445333984515</v>
      </c>
      <c r="AB6" s="31">
        <f>VLOOKUP(C6,[8]Respiration_sample_list!$AO$2:$AR$73,4,FALSE)</f>
        <v>3.1239890429465746</v>
      </c>
      <c r="AC6" s="1">
        <f>VLOOKUP(H6,[9]Sheet1!B$2:F$250,4,FALSE)</f>
        <v>14.7</v>
      </c>
      <c r="AD6" s="1">
        <f>VLOOKUP(I6,[10]Sheet1!$B$2:$C$254,2, FALSE)</f>
        <v>4.4000000000000004</v>
      </c>
      <c r="AE6">
        <f>VLOOKUP(H6,[11]Sheet1!$B$2:$F$182,4,FALSE)</f>
        <v>-3.1</v>
      </c>
      <c r="AF6">
        <f>VLOOKUP(C6,[12]Sheet1!$D$9:$Y$206,15,FALSE)</f>
        <v>-2.1834324026672349</v>
      </c>
      <c r="AG6">
        <v>4.53</v>
      </c>
      <c r="AH6">
        <f>VLOOKUP(C6,[12]Sheet1!$D$9:$Y$206,22,FALSE)</f>
        <v>0.42030763842041774</v>
      </c>
      <c r="AI6" s="1">
        <f>VLOOKUP(C6&amp;"C",[13]Sheet1!B$13:M$404,12,FALSE)</f>
        <v>52.039333343505902</v>
      </c>
      <c r="AJ6" s="1">
        <f>VLOOKUP(C6&amp;"N",[13]Sheet1!B$13:N$404,12,FALSE)</f>
        <v>0.41796165704727201</v>
      </c>
      <c r="AK6" s="31">
        <f t="shared" si="0"/>
        <v>124.5074337946272</v>
      </c>
      <c r="AN6" s="1">
        <f>VLOOKUP(C6,[14]Respiration_sample_list!$AP$2:$AV$73,5,FALSE)</f>
        <v>1.4241150379008019</v>
      </c>
      <c r="AO6" s="1">
        <f>VLOOKUP(C6,[15]Respiration_sample_list!$AP$2:$AV$73,7,FALSE)</f>
        <v>0.14495404168785431</v>
      </c>
      <c r="AP6" s="1">
        <f>VLOOKUP(C6,[14]Respiration_sample_list!$AP$2:$AY$73,10,FALSE)</f>
        <v>1.4018340956645474</v>
      </c>
      <c r="AQ6" s="1">
        <f t="shared" si="5"/>
        <v>2200</v>
      </c>
      <c r="AR6" s="1">
        <f t="shared" si="6"/>
        <v>9.1999999999999993</v>
      </c>
      <c r="AS6" s="1">
        <f t="shared" si="7"/>
        <v>0</v>
      </c>
      <c r="AT6" s="1" t="s">
        <v>876</v>
      </c>
    </row>
    <row r="7" spans="1:50" ht="23.25" x14ac:dyDescent="0.35">
      <c r="A7" s="19" t="s">
        <v>239</v>
      </c>
      <c r="B7" s="20">
        <v>6</v>
      </c>
      <c r="C7" s="19" t="s">
        <v>8</v>
      </c>
      <c r="D7" s="19" t="s">
        <v>829</v>
      </c>
      <c r="E7" s="19" t="s">
        <v>2</v>
      </c>
      <c r="F7" s="19" t="s">
        <v>834</v>
      </c>
      <c r="G7" s="20">
        <v>6</v>
      </c>
      <c r="H7" s="19" t="str">
        <f t="shared" si="2"/>
        <v>M.Mugo.B.6_A</v>
      </c>
      <c r="I7" s="21" t="s">
        <v>452</v>
      </c>
      <c r="J7" s="21"/>
      <c r="K7" s="22">
        <v>50.74</v>
      </c>
      <c r="L7" s="1" t="s">
        <v>427</v>
      </c>
      <c r="M7" t="s">
        <v>430</v>
      </c>
      <c r="N7" t="s">
        <v>438</v>
      </c>
      <c r="O7" s="1" t="s">
        <v>433</v>
      </c>
      <c r="P7" s="50">
        <f>VLOOKUP(H7,[1]Sheet1!$A$8:$U$230,19,FALSE)</f>
        <v>0.13456543161214032</v>
      </c>
      <c r="Q7" s="50">
        <f>VLOOKUP(H7,[1]Sheet1!$A$8:$U$230,20,FALSE)</f>
        <v>2.0363934466650799</v>
      </c>
      <c r="R7" s="50">
        <f>VLOOKUP(H7,[1]Sheet1!$A$8:$U$230,21,FALSE)</f>
        <v>0.27267836026803316</v>
      </c>
      <c r="S7" s="50">
        <f>VLOOKUP(I7,[2]Sheet1!A$5:J$554,10,FALSE)</f>
        <v>0.2665230981474182</v>
      </c>
      <c r="T7" s="50">
        <f t="shared" si="3"/>
        <v>2.4436372385452536</v>
      </c>
      <c r="U7" s="50">
        <f t="shared" si="4"/>
        <v>2.7101603366926716</v>
      </c>
      <c r="V7" s="29">
        <f>VLOOKUP(H7,[3]Sheet1!$A$3:$I$286,9,FALSE)</f>
        <v>7.2247465478381852</v>
      </c>
      <c r="W7" s="31">
        <f>VLOOKUP(C7,[4]Sheet1!$C$12:$AA$290,19,FALSE)</f>
        <v>-28.133741176507833</v>
      </c>
      <c r="X7" s="31">
        <f>VLOOKUP(H7,[5]Sheet1!$C$7:$Y$360,16,FALSE)</f>
        <v>-28.686312528380387</v>
      </c>
      <c r="Y7" s="31" t="e">
        <f>VLOOKUP(I7,[6]Sheet1!$D$8:$AI$400,32,FALSE)</f>
        <v>#N/A</v>
      </c>
      <c r="Z7" s="31">
        <f>VLOOKUP(I7,[7]Sheet1!$D$7:$R$202,15,FALSE)</f>
        <v>-29.01250473483007</v>
      </c>
      <c r="AA7" s="31">
        <f>VLOOKUP(C7,[8]Respiration_sample_list!$AO$2:$AR$73,2,FALSE)</f>
        <v>-29.331973546381278</v>
      </c>
      <c r="AB7" s="31">
        <f>VLOOKUP(C7,[8]Respiration_sample_list!$AO$2:$AR$73,4,FALSE)</f>
        <v>1.5983309053422357</v>
      </c>
      <c r="AC7" s="1">
        <f>VLOOKUP(H7,[9]Sheet1!B$2:F$250,4,FALSE)</f>
        <v>40.1</v>
      </c>
      <c r="AD7" s="1">
        <f>VLOOKUP(I7,[10]Sheet1!$B$2:$C$254,2, FALSE)</f>
        <v>12.4</v>
      </c>
      <c r="AE7">
        <f>VLOOKUP(H7,[11]Sheet1!$B$2:$F$182,4,FALSE)</f>
        <v>9.5</v>
      </c>
      <c r="AF7">
        <f>VLOOKUP(C7,[12]Sheet1!$D$9:$Y$206,15,FALSE)</f>
        <v>-3.2893069482145636</v>
      </c>
      <c r="AG7">
        <v>2.91</v>
      </c>
      <c r="AH7">
        <f>VLOOKUP(C7,[12]Sheet1!$D$9:$Y$206,22,FALSE)</f>
        <v>0.35313586410853931</v>
      </c>
      <c r="AI7" s="1">
        <f>VLOOKUP(C7&amp;"C",[13]Sheet1!B$13:M$404,12,FALSE)</f>
        <v>48.657497406005902</v>
      </c>
      <c r="AJ7" s="1">
        <f>VLOOKUP(C7&amp;"N",[13]Sheet1!B$13:N$404,12,FALSE)</f>
        <v>0.322732985019684</v>
      </c>
      <c r="AK7" s="31">
        <f t="shared" si="0"/>
        <v>150.76704168629743</v>
      </c>
      <c r="AN7" s="1">
        <f>VLOOKUP(C7,[14]Respiration_sample_list!$AP$2:$AV$73,5,FALSE)</f>
        <v>1.1062666811215269</v>
      </c>
      <c r="AO7" s="1">
        <f>VLOOKUP(C7,[15]Respiration_sample_list!$AP$2:$AV$73,7,FALSE)</f>
        <v>0.11853811864946598</v>
      </c>
      <c r="AP7" s="1">
        <f>VLOOKUP(C7,[14]Respiration_sample_list!$AP$2:$AY$73,10,FALSE)</f>
        <v>1.0095754969006629</v>
      </c>
      <c r="AQ7" s="1">
        <f t="shared" si="5"/>
        <v>2080</v>
      </c>
      <c r="AR7" s="1">
        <f t="shared" si="6"/>
        <v>8.9760691912108506</v>
      </c>
      <c r="AS7" s="1">
        <f t="shared" si="7"/>
        <v>0.72</v>
      </c>
      <c r="AT7" s="1" t="s">
        <v>876</v>
      </c>
    </row>
    <row r="8" spans="1:50" ht="23.25" x14ac:dyDescent="0.35">
      <c r="A8" s="19" t="s">
        <v>239</v>
      </c>
      <c r="B8" s="20">
        <v>7</v>
      </c>
      <c r="C8" s="19" t="s">
        <v>10</v>
      </c>
      <c r="D8" s="19" t="s">
        <v>829</v>
      </c>
      <c r="E8" s="19" t="s">
        <v>2</v>
      </c>
      <c r="F8" s="19" t="s">
        <v>834</v>
      </c>
      <c r="G8" s="20">
        <v>7</v>
      </c>
      <c r="H8" s="19" t="str">
        <f t="shared" si="2"/>
        <v>M.Mugo.B.7_A</v>
      </c>
      <c r="I8" s="21" t="s">
        <v>454</v>
      </c>
      <c r="J8" s="21"/>
      <c r="K8" s="22">
        <v>50.66</v>
      </c>
      <c r="L8" s="1" t="s">
        <v>427</v>
      </c>
      <c r="M8" t="s">
        <v>430</v>
      </c>
      <c r="N8" t="s">
        <v>438</v>
      </c>
      <c r="O8" s="1" t="s">
        <v>433</v>
      </c>
      <c r="P8" s="50">
        <f>VLOOKUP(H8,[1]Sheet1!$A$8:$U$230,19,FALSE)</f>
        <v>0.25849240031583104</v>
      </c>
      <c r="Q8" s="50">
        <f>VLOOKUP(H8,[1]Sheet1!$A$8:$U$230,20,FALSE)</f>
        <v>1.9871331889695807</v>
      </c>
      <c r="R8" s="50">
        <f>VLOOKUP(H8,[1]Sheet1!$A$8:$U$230,21,FALSE)</f>
        <v>0.42861922621397563</v>
      </c>
      <c r="S8" s="50">
        <f>VLOOKUP(I8,[2]Sheet1!A$5:J$554,10,FALSE)</f>
        <v>0.17554796683774185</v>
      </c>
      <c r="T8" s="50">
        <f t="shared" si="3"/>
        <v>2.674244815499387</v>
      </c>
      <c r="U8" s="50">
        <f t="shared" si="4"/>
        <v>2.8497927823371287</v>
      </c>
      <c r="V8" s="29">
        <f>VLOOKUP(H8,[3]Sheet1!$A$3:$I$286,9,FALSE)</f>
        <v>5.7678879105155758</v>
      </c>
      <c r="W8" s="31">
        <f>VLOOKUP(C8,[4]Sheet1!$C$12:$AA$290,19,FALSE)</f>
        <v>-28.403397263232439</v>
      </c>
      <c r="X8" s="31">
        <f>VLOOKUP(H8,[5]Sheet1!$C$7:$Y$360,16,FALSE)</f>
        <v>-28.767066080383941</v>
      </c>
      <c r="Y8" s="31" t="e">
        <f>VLOOKUP(I8,[6]Sheet1!$D$8:$AI$400,32,FALSE)</f>
        <v>#N/A</v>
      </c>
      <c r="Z8" s="31">
        <f>VLOOKUP(I8,[7]Sheet1!$D$7:$R$202,15,FALSE)</f>
        <v>-29.743105654334833</v>
      </c>
      <c r="AA8" s="31">
        <f>VLOOKUP(C8,[8]Respiration_sample_list!$AO$2:$AR$73,2,FALSE)</f>
        <v>-28.862027076789428</v>
      </c>
      <c r="AB8" s="31">
        <f>VLOOKUP(C8,[8]Respiration_sample_list!$AO$2:$AR$73,4,FALSE)</f>
        <v>-2.116077239889163</v>
      </c>
      <c r="AC8" s="1">
        <f>VLOOKUP(H8,[9]Sheet1!B$2:F$250,4,FALSE)</f>
        <v>17.100000000000001</v>
      </c>
      <c r="AD8" s="1">
        <f>VLOOKUP(I8,[10]Sheet1!$B$2:$C$254,2, FALSE)</f>
        <v>11.8</v>
      </c>
      <c r="AE8">
        <f>VLOOKUP(H8,[11]Sheet1!$B$2:$F$182,4,FALSE)</f>
        <v>11.8</v>
      </c>
      <c r="AF8">
        <f>VLOOKUP(C8,[12]Sheet1!$D$9:$Y$206,15,FALSE)</f>
        <v>-3.5094178131887728</v>
      </c>
      <c r="AG8">
        <v>7.3</v>
      </c>
      <c r="AH8">
        <f>VLOOKUP(C8,[12]Sheet1!$D$9:$Y$206,22,FALSE)</f>
        <v>0.47170013484984302</v>
      </c>
      <c r="AI8" s="1">
        <f>VLOOKUP(C8&amp;"C",[13]Sheet1!B$13:M$404,12,FALSE)</f>
        <v>50.114131927490199</v>
      </c>
      <c r="AJ8" s="1">
        <f>VLOOKUP(C8&amp;"N",[13]Sheet1!B$13:N$404,12,FALSE)</f>
        <v>0.46463879942893999</v>
      </c>
      <c r="AK8" s="31">
        <f t="shared" si="0"/>
        <v>107.85610669854198</v>
      </c>
      <c r="AN8" s="1">
        <f>VLOOKUP(C8,[14]Respiration_sample_list!$AP$2:$AV$73,5,FALSE)</f>
        <v>0.93269825712657484</v>
      </c>
      <c r="AO8" s="1">
        <f>VLOOKUP(C8,[15]Respiration_sample_list!$AP$2:$AV$73,7,FALSE)</f>
        <v>8.4487014073665032E-2</v>
      </c>
      <c r="AP8" s="1">
        <f>VLOOKUP(C8,[14]Respiration_sample_list!$AP$2:$AY$73,10,FALSE)</f>
        <v>0.84782851841663798</v>
      </c>
      <c r="AQ8" s="1">
        <f t="shared" si="5"/>
        <v>2080</v>
      </c>
      <c r="AR8" s="1">
        <f t="shared" si="6"/>
        <v>8.9760691912108506</v>
      </c>
      <c r="AS8" s="1">
        <f t="shared" si="7"/>
        <v>0.72</v>
      </c>
      <c r="AT8" s="1" t="s">
        <v>876</v>
      </c>
    </row>
    <row r="9" spans="1:50" ht="23.25" x14ac:dyDescent="0.35">
      <c r="A9" s="19" t="s">
        <v>239</v>
      </c>
      <c r="B9" s="20">
        <v>8</v>
      </c>
      <c r="C9" s="19" t="s">
        <v>11</v>
      </c>
      <c r="D9" s="19" t="s">
        <v>829</v>
      </c>
      <c r="E9" s="19" t="s">
        <v>2</v>
      </c>
      <c r="F9" s="19" t="s">
        <v>834</v>
      </c>
      <c r="G9" s="20">
        <v>8</v>
      </c>
      <c r="H9" s="19" t="str">
        <f t="shared" si="2"/>
        <v>M.Mugo.B.8_A</v>
      </c>
      <c r="I9" s="21" t="s">
        <v>456</v>
      </c>
      <c r="J9" s="21"/>
      <c r="K9" s="22">
        <v>45.25</v>
      </c>
      <c r="L9" s="1" t="s">
        <v>427</v>
      </c>
      <c r="M9" t="s">
        <v>430</v>
      </c>
      <c r="N9" t="s">
        <v>438</v>
      </c>
      <c r="O9" s="1" t="s">
        <v>433</v>
      </c>
      <c r="P9" s="50">
        <f>VLOOKUP(H9,[1]Sheet1!$A$8:$U$230,19,FALSE)</f>
        <v>0.48719834254143646</v>
      </c>
      <c r="Q9" s="50">
        <f>VLOOKUP(H9,[1]Sheet1!$A$8:$U$230,20,FALSE)</f>
        <v>2.1335267406220195</v>
      </c>
      <c r="R9" s="50">
        <f>VLOOKUP(H9,[1]Sheet1!$A$8:$U$230,21,FALSE)</f>
        <v>0.68165801104972379</v>
      </c>
      <c r="S9" s="50">
        <f>VLOOKUP(I9,[2]Sheet1!A$5:J$554,10,FALSE)</f>
        <v>0.29972565745856355</v>
      </c>
      <c r="T9" s="50">
        <f t="shared" si="3"/>
        <v>3.3023830942131798</v>
      </c>
      <c r="U9" s="50">
        <f t="shared" si="4"/>
        <v>3.6021087516717434</v>
      </c>
      <c r="V9" s="29">
        <f>VLOOKUP(H9,[3]Sheet1!$A$3:$I$286,9,FALSE)</f>
        <v>6.2900495506108998</v>
      </c>
      <c r="W9" s="31">
        <f>VLOOKUP(C9,[4]Sheet1!$C$12:$AA$290,19,FALSE)</f>
        <v>-29.309736772689376</v>
      </c>
      <c r="X9" s="31">
        <f>VLOOKUP(H9,[5]Sheet1!$C$7:$Y$360,16,FALSE)</f>
        <v>-29.681845979269344</v>
      </c>
      <c r="Y9" s="31" t="e">
        <f>VLOOKUP(I9,[6]Sheet1!$D$8:$AI$400,32,FALSE)</f>
        <v>#N/A</v>
      </c>
      <c r="Z9" s="31">
        <f>VLOOKUP(I9,[7]Sheet1!$D$7:$R$202,15,FALSE)</f>
        <v>-28.414808857339541</v>
      </c>
      <c r="AA9" s="31">
        <f>VLOOKUP(C9,[8]Respiration_sample_list!$AO$2:$AR$73,2,FALSE)</f>
        <v>-31.349085164246212</v>
      </c>
      <c r="AB9" s="31">
        <f>VLOOKUP(C9,[8]Respiration_sample_list!$AO$2:$AR$73,4,FALSE)</f>
        <v>-2.6480742450291572</v>
      </c>
      <c r="AC9" s="1">
        <f>VLOOKUP(H9,[9]Sheet1!B$2:F$250,4,FALSE)</f>
        <v>15.9</v>
      </c>
      <c r="AD9" s="1">
        <f>VLOOKUP(I9,[10]Sheet1!$B$2:$C$254,2, FALSE)</f>
        <v>7.8</v>
      </c>
      <c r="AE9">
        <f>VLOOKUP(H9,[11]Sheet1!$B$2:$F$182,4,FALSE)</f>
        <v>6.6</v>
      </c>
      <c r="AF9">
        <f>VLOOKUP(C9,[12]Sheet1!$D$9:$Y$206,15,FALSE)</f>
        <v>-4.2318136846029226</v>
      </c>
      <c r="AG9">
        <v>9.75</v>
      </c>
      <c r="AH9">
        <f>VLOOKUP(C9,[12]Sheet1!$D$9:$Y$206,22,FALSE)</f>
        <v>0.37861941325140192</v>
      </c>
      <c r="AI9" s="1">
        <f>VLOOKUP(C9&amp;"C",[13]Sheet1!B$13:M$404,12,FALSE)</f>
        <v>49.873851776122997</v>
      </c>
      <c r="AJ9" s="1">
        <f>VLOOKUP(C9&amp;"N",[13]Sheet1!B$13:N$404,12,FALSE)</f>
        <v>0.37215000391006497</v>
      </c>
      <c r="AK9" s="31">
        <f t="shared" si="0"/>
        <v>134.01545412364334</v>
      </c>
      <c r="AN9" s="1">
        <f>VLOOKUP(C9,[14]Respiration_sample_list!$AP$2:$AV$73,5,FALSE)</f>
        <v>1.0696642190704631</v>
      </c>
      <c r="AO9" s="1">
        <f>VLOOKUP(C9,[15]Respiration_sample_list!$AP$2:$AV$73,7,FALSE)</f>
        <v>0.10125457672553519</v>
      </c>
      <c r="AP9" s="1">
        <f>VLOOKUP(C9,[14]Respiration_sample_list!$AP$2:$AY$73,10,FALSE)</f>
        <v>1.0242694537713384</v>
      </c>
      <c r="AQ9" s="1">
        <f t="shared" si="5"/>
        <v>2080</v>
      </c>
      <c r="AR9" s="1">
        <f t="shared" si="6"/>
        <v>8.9760691912108506</v>
      </c>
      <c r="AS9" s="1">
        <f t="shared" si="7"/>
        <v>0.72</v>
      </c>
      <c r="AT9" s="1" t="s">
        <v>876</v>
      </c>
    </row>
    <row r="10" spans="1:50" ht="23.25" x14ac:dyDescent="0.35">
      <c r="A10" s="19" t="s">
        <v>239</v>
      </c>
      <c r="B10" s="20">
        <v>9</v>
      </c>
      <c r="C10" s="19" t="s">
        <v>12</v>
      </c>
      <c r="D10" s="19" t="s">
        <v>829</v>
      </c>
      <c r="E10" s="19" t="s">
        <v>2</v>
      </c>
      <c r="F10" s="19" t="s">
        <v>834</v>
      </c>
      <c r="G10" s="20">
        <v>9</v>
      </c>
      <c r="H10" s="19" t="str">
        <f t="shared" si="2"/>
        <v>M.Mugo.B.9_A</v>
      </c>
      <c r="I10" s="21" t="s">
        <v>458</v>
      </c>
      <c r="J10" s="21"/>
      <c r="K10" s="22">
        <v>53.5</v>
      </c>
      <c r="L10" s="1" t="s">
        <v>427</v>
      </c>
      <c r="M10" t="s">
        <v>430</v>
      </c>
      <c r="N10" t="s">
        <v>438</v>
      </c>
      <c r="O10" s="1" t="s">
        <v>433</v>
      </c>
      <c r="P10" s="50">
        <f>VLOOKUP(H10,[1]Sheet1!$A$8:$U$230,19,FALSE)</f>
        <v>0.31374252336448599</v>
      </c>
      <c r="Q10" s="50">
        <f>VLOOKUP(H10,[1]Sheet1!$A$8:$U$230,20,FALSE)</f>
        <v>3.6614406263566148</v>
      </c>
      <c r="R10" s="50">
        <f>VLOOKUP(H10,[1]Sheet1!$A$8:$U$230,21,FALSE)</f>
        <v>0.6718079439252338</v>
      </c>
      <c r="S10" s="50">
        <f>VLOOKUP(I10,[2]Sheet1!A$5:J$554,10,FALSE)</f>
        <v>0</v>
      </c>
      <c r="T10" s="50">
        <f t="shared" si="3"/>
        <v>4.646991093646335</v>
      </c>
      <c r="U10" s="50">
        <f t="shared" si="4"/>
        <v>4.646991093646335</v>
      </c>
      <c r="V10" s="29">
        <f>VLOOKUP(H10,[3]Sheet1!$A$3:$I$286,9,FALSE)</f>
        <v>9.0938871095359897</v>
      </c>
      <c r="W10" s="31">
        <f>VLOOKUP(C10,[4]Sheet1!$C$12:$AA$290,19,FALSE)</f>
        <v>-29.139254355288784</v>
      </c>
      <c r="X10" s="31">
        <f>VLOOKUP(H10,[5]Sheet1!$C$7:$Y$360,16,FALSE)</f>
        <v>-28.405961003050482</v>
      </c>
      <c r="Y10" s="31" t="e">
        <f>VLOOKUP(I10,[6]Sheet1!$D$8:$AI$400,32,FALSE)</f>
        <v>#N/A</v>
      </c>
      <c r="Z10" s="31">
        <f>VLOOKUP(I10,[7]Sheet1!$D$7:$R$202,15,FALSE)</f>
        <v>-30.747086571172421</v>
      </c>
      <c r="AA10" s="31">
        <f>VLOOKUP(C10,[8]Respiration_sample_list!$AO$2:$AR$73,2,FALSE)</f>
        <v>-28.335104569278364</v>
      </c>
      <c r="AB10" s="31">
        <f>VLOOKUP(C10,[8]Respiration_sample_list!$AO$2:$AR$73,4,FALSE)</f>
        <v>10.457204546986482</v>
      </c>
      <c r="AC10" s="1">
        <f>VLOOKUP(H10,[9]Sheet1!B$2:F$250,4,FALSE)</f>
        <v>13.6</v>
      </c>
      <c r="AD10" s="1">
        <f>VLOOKUP(I10,[10]Sheet1!$B$2:$C$254,2, FALSE)</f>
        <v>-49.4</v>
      </c>
      <c r="AE10">
        <f>VLOOKUP(H10,[11]Sheet1!$B$2:$F$182,4,FALSE)</f>
        <v>8.6</v>
      </c>
      <c r="AF10">
        <f>VLOOKUP(C10,[12]Sheet1!$D$9:$Y$206,15,FALSE)</f>
        <v>-0.80041182063335503</v>
      </c>
      <c r="AG10">
        <v>5.69</v>
      </c>
      <c r="AH10">
        <f>VLOOKUP(C10,[12]Sheet1!$D$9:$Y$206,22,FALSE)</f>
        <v>0.4663537167073753</v>
      </c>
      <c r="AI10" s="1">
        <f>VLOOKUP(C10&amp;"C",[13]Sheet1!B$13:M$404,12,FALSE)</f>
        <v>49.579051971435497</v>
      </c>
      <c r="AJ10" s="1">
        <f>VLOOKUP(C10&amp;"N",[13]Sheet1!B$13:N$404,12,FALSE)</f>
        <v>0.46433833241462702</v>
      </c>
      <c r="AK10" s="31">
        <f t="shared" si="0"/>
        <v>106.77354960900428</v>
      </c>
      <c r="AN10" s="1">
        <f>VLOOKUP(C10,[14]Respiration_sample_list!$AP$2:$AV$73,5,FALSE)</f>
        <v>1.6454416856424363</v>
      </c>
      <c r="AO10" s="1">
        <f>VLOOKUP(C10,[15]Respiration_sample_list!$AP$2:$AV$73,7,FALSE)</f>
        <v>0.1579073446812079</v>
      </c>
      <c r="AP10" s="1">
        <f>VLOOKUP(C10,[14]Respiration_sample_list!$AP$2:$AY$73,10,FALSE)</f>
        <v>1.5206883802034608</v>
      </c>
      <c r="AQ10" s="1">
        <f t="shared" si="5"/>
        <v>2080</v>
      </c>
      <c r="AR10" s="1">
        <f t="shared" si="6"/>
        <v>8.9760691912108506</v>
      </c>
      <c r="AS10" s="1">
        <f t="shared" si="7"/>
        <v>0.72</v>
      </c>
      <c r="AT10" s="1" t="s">
        <v>876</v>
      </c>
    </row>
    <row r="11" spans="1:50" ht="23.25" x14ac:dyDescent="0.35">
      <c r="A11" s="19" t="s">
        <v>239</v>
      </c>
      <c r="B11" s="20">
        <v>10</v>
      </c>
      <c r="C11" s="19" t="s">
        <v>13</v>
      </c>
      <c r="D11" s="19" t="s">
        <v>829</v>
      </c>
      <c r="E11" s="19" t="s">
        <v>2</v>
      </c>
      <c r="F11" s="19" t="s">
        <v>834</v>
      </c>
      <c r="G11" s="20">
        <v>10</v>
      </c>
      <c r="H11" s="19" t="str">
        <f t="shared" si="2"/>
        <v>M.Mugo.B.10_A</v>
      </c>
      <c r="I11" s="21" t="s">
        <v>460</v>
      </c>
      <c r="J11" s="21"/>
      <c r="K11" s="22">
        <v>50.27</v>
      </c>
      <c r="L11" s="1" t="s">
        <v>427</v>
      </c>
      <c r="M11" t="s">
        <v>430</v>
      </c>
      <c r="N11" t="s">
        <v>438</v>
      </c>
      <c r="O11" s="1" t="s">
        <v>433</v>
      </c>
      <c r="P11" s="50">
        <f>VLOOKUP(H11,[1]Sheet1!$A$8:$U$230,19,FALSE)</f>
        <v>1.1459289834891582</v>
      </c>
      <c r="Q11" s="50">
        <f>VLOOKUP(H11,[1]Sheet1!$A$8:$U$230,20,FALSE)</f>
        <v>2.2741876077769008</v>
      </c>
      <c r="R11" s="50">
        <f>VLOOKUP(H11,[1]Sheet1!$A$8:$U$230,21,FALSE)</f>
        <v>1.5591108016709767</v>
      </c>
      <c r="S11" s="50">
        <f>VLOOKUP(I11,[2]Sheet1!A$5:J$554,10,FALSE)</f>
        <v>0.41148601551621244</v>
      </c>
      <c r="T11" s="50">
        <f t="shared" si="3"/>
        <v>4.9792273929370356</v>
      </c>
      <c r="U11" s="50">
        <f t="shared" si="4"/>
        <v>5.390713408453248</v>
      </c>
      <c r="V11" s="29">
        <f>VLOOKUP(H11,[3]Sheet1!$A$3:$I$286,9,FALSE)</f>
        <v>11.041646814465471</v>
      </c>
      <c r="W11" s="31">
        <f>VLOOKUP(C11,[4]Sheet1!$C$12:$AA$290,19,FALSE)</f>
        <v>-27.87359851630416</v>
      </c>
      <c r="X11" s="31">
        <f>VLOOKUP(H11,[5]Sheet1!$C$7:$Y$360,16,FALSE)</f>
        <v>-30.1866165211914</v>
      </c>
      <c r="Y11" s="31" t="e">
        <f>VLOOKUP(I11,[6]Sheet1!$D$8:$AI$400,32,FALSE)</f>
        <v>#N/A</v>
      </c>
      <c r="Z11" s="31">
        <f>VLOOKUP(I11,[7]Sheet1!$D$7:$R$202,15,FALSE)</f>
        <v>-28.744318801543454</v>
      </c>
      <c r="AA11" s="31">
        <f>VLOOKUP(C11,[8]Respiration_sample_list!$AO$2:$AR$73,2,FALSE)</f>
        <v>-28.154061965914092</v>
      </c>
      <c r="AB11" s="31">
        <f>VLOOKUP(C11,[8]Respiration_sample_list!$AO$2:$AR$73,4,FALSE)</f>
        <v>10.61488243866479</v>
      </c>
      <c r="AC11" s="1">
        <f>VLOOKUP(H11,[9]Sheet1!B$2:F$250,4,FALSE)</f>
        <v>10.6</v>
      </c>
      <c r="AD11" s="1">
        <f>VLOOKUP(I11,[10]Sheet1!$B$2:$C$254,2, FALSE)</f>
        <v>-3.9</v>
      </c>
      <c r="AE11">
        <f>VLOOKUP(H11,[11]Sheet1!$B$2:$F$182,4,FALSE)</f>
        <v>3.8</v>
      </c>
      <c r="AF11">
        <f>VLOOKUP(C11,[12]Sheet1!$D$9:$Y$206,15,FALSE)</f>
        <v>-3.0099249313390812</v>
      </c>
      <c r="AG11">
        <v>3.37</v>
      </c>
      <c r="AH11">
        <f>VLOOKUP(C11,[12]Sheet1!$D$9:$Y$206,22,FALSE)</f>
        <v>0.60152922992065183</v>
      </c>
      <c r="AI11" s="1">
        <f>VLOOKUP(C11&amp;"C",[13]Sheet1!B$13:M$404,12,FALSE)</f>
        <v>52.643531799316399</v>
      </c>
      <c r="AJ11" s="1">
        <f>VLOOKUP(C11&amp;"N",[13]Sheet1!B$13:N$404,12,FALSE)</f>
        <v>0.61027961969375599</v>
      </c>
      <c r="AK11" s="31">
        <f t="shared" si="0"/>
        <v>86.261330217341055</v>
      </c>
      <c r="AN11" s="1">
        <f>VLOOKUP(C11,[14]Respiration_sample_list!$AP$2:$AV$73,5,FALSE)</f>
        <v>1.0584274819213808</v>
      </c>
      <c r="AO11" s="1">
        <f>VLOOKUP(C11,[15]Respiration_sample_list!$AP$2:$AV$73,7,FALSE)</f>
        <v>0.11466702855434419</v>
      </c>
      <c r="AP11" s="1">
        <f>VLOOKUP(C11,[14]Respiration_sample_list!$AP$2:$AY$73,10,FALSE)</f>
        <v>1.0668057173097489</v>
      </c>
      <c r="AQ11" s="1">
        <f t="shared" si="5"/>
        <v>2080</v>
      </c>
      <c r="AR11" s="1">
        <f t="shared" si="6"/>
        <v>8.9760691912108506</v>
      </c>
      <c r="AS11" s="1">
        <f t="shared" si="7"/>
        <v>0.72</v>
      </c>
      <c r="AT11" s="1" t="s">
        <v>876</v>
      </c>
    </row>
    <row r="12" spans="1:50" ht="23.25" x14ac:dyDescent="0.35">
      <c r="A12" s="19" t="s">
        <v>239</v>
      </c>
      <c r="B12" s="20">
        <v>11</v>
      </c>
      <c r="C12" s="19" t="s">
        <v>14</v>
      </c>
      <c r="D12" s="19" t="s">
        <v>15</v>
      </c>
      <c r="E12" s="19" t="s">
        <v>2</v>
      </c>
      <c r="F12" s="19" t="s">
        <v>834</v>
      </c>
      <c r="G12" s="20">
        <v>11</v>
      </c>
      <c r="H12" s="19" t="str">
        <f t="shared" si="2"/>
        <v>L.Mugo.B.11_A</v>
      </c>
      <c r="I12" s="21" t="s">
        <v>462</v>
      </c>
      <c r="J12" s="21"/>
      <c r="K12" s="22">
        <v>51.01</v>
      </c>
      <c r="L12" s="1" t="s">
        <v>427</v>
      </c>
      <c r="M12" t="s">
        <v>430</v>
      </c>
      <c r="N12" t="s">
        <v>438</v>
      </c>
      <c r="O12" s="1" t="s">
        <v>433</v>
      </c>
      <c r="P12" s="50">
        <f>VLOOKUP(H12,[1]Sheet1!$A$8:$U$230,19,FALSE)</f>
        <v>0.55815085277396592</v>
      </c>
      <c r="Q12" s="50">
        <f>VLOOKUP(H12,[1]Sheet1!$A$8:$U$230,20,FALSE)</f>
        <v>2.1914293622033871</v>
      </c>
      <c r="R12" s="50">
        <f>VLOOKUP(H12,[1]Sheet1!$A$8:$U$230,21,FALSE)</f>
        <v>0.85872279945108798</v>
      </c>
      <c r="S12" s="50">
        <f>VLOOKUP(I12,[2]Sheet1!A$5:J$554,10,FALSE)</f>
        <v>0.10761889825524408</v>
      </c>
      <c r="T12" s="50">
        <f t="shared" si="3"/>
        <v>3.6083030144284409</v>
      </c>
      <c r="U12" s="50">
        <f t="shared" si="4"/>
        <v>3.7159219126836849</v>
      </c>
      <c r="V12" s="29">
        <f>VLOOKUP(H12,[3]Sheet1!$A$3:$I$286,9,FALSE)</f>
        <v>6.1435320566351601</v>
      </c>
      <c r="W12" s="31">
        <f>VLOOKUP(C12,[4]Sheet1!$C$12:$AA$290,19,FALSE)</f>
        <v>-28.650804658720538</v>
      </c>
      <c r="X12" s="31">
        <f>VLOOKUP(H12,[5]Sheet1!$C$7:$Y$360,16,FALSE)</f>
        <v>-31.884492521682617</v>
      </c>
      <c r="Y12" s="31" t="e">
        <f>VLOOKUP(I12,[6]Sheet1!$D$8:$AI$400,32,FALSE)</f>
        <v>#N/A</v>
      </c>
      <c r="Z12" s="31">
        <f>VLOOKUP(I12,[7]Sheet1!$D$7:$R$202,15,FALSE)</f>
        <v>-29.435882535479351</v>
      </c>
      <c r="AA12" s="31">
        <f>VLOOKUP(C12,[8]Respiration_sample_list!$AO$2:$AR$73,2,FALSE)</f>
        <v>-29.834994330955489</v>
      </c>
      <c r="AB12" s="31">
        <f>VLOOKUP(C12,[8]Respiration_sample_list!$AO$2:$AR$73,4,FALSE)</f>
        <v>6.4145399106667149</v>
      </c>
      <c r="AC12" s="1">
        <f>VLOOKUP(H12,[9]Sheet1!B$2:F$250,4,FALSE)</f>
        <v>7.5</v>
      </c>
      <c r="AD12" s="1">
        <f>VLOOKUP(I12,[10]Sheet1!$B$2:$C$254,2, FALSE)</f>
        <v>-2.2000000000000002</v>
      </c>
      <c r="AE12">
        <f>VLOOKUP(H12,[11]Sheet1!$B$2:$F$182,4,FALSE)</f>
        <v>6</v>
      </c>
      <c r="AF12">
        <f>VLOOKUP(C12,[12]Sheet1!$D$9:$Y$206,15,FALSE)</f>
        <v>-0.5261367090889979</v>
      </c>
      <c r="AG12">
        <v>4.4000000000000004</v>
      </c>
      <c r="AH12">
        <f>VLOOKUP(C12,[12]Sheet1!$D$9:$Y$206,22,FALSE)</f>
        <v>0.42394522865153089</v>
      </c>
      <c r="AI12" s="1">
        <f>VLOOKUP(C12&amp;"C",[13]Sheet1!B$13:M$404,12,FALSE)</f>
        <v>48.769767761230497</v>
      </c>
      <c r="AJ12" s="1">
        <f>VLOOKUP(C12&amp;"N",[13]Sheet1!B$13:N$404,12,FALSE)</f>
        <v>0.35567384958267201</v>
      </c>
      <c r="AK12" s="31">
        <f t="shared" si="0"/>
        <v>137.11935195250999</v>
      </c>
      <c r="AN12" s="1">
        <f>VLOOKUP(C12,[14]Respiration_sample_list!$AP$2:$AV$73,5,FALSE)</f>
        <v>1.3517970465306373</v>
      </c>
      <c r="AO12" s="1">
        <f>VLOOKUP(C12,[15]Respiration_sample_list!$AP$2:$AV$73,7,FALSE)</f>
        <v>0.18224724547262244</v>
      </c>
      <c r="AP12" s="1">
        <f>VLOOKUP(C12,[14]Respiration_sample_list!$AP$2:$AY$73,10,FALSE)</f>
        <v>1.289336069681891</v>
      </c>
      <c r="AQ12" s="1">
        <f t="shared" si="5"/>
        <v>2000</v>
      </c>
      <c r="AR12" s="1">
        <f t="shared" si="6"/>
        <v>9.1881325385694304</v>
      </c>
      <c r="AS12" s="1">
        <f t="shared" si="7"/>
        <v>1.2</v>
      </c>
      <c r="AT12" s="1" t="s">
        <v>876</v>
      </c>
    </row>
    <row r="13" spans="1:50" ht="23.25" x14ac:dyDescent="0.35">
      <c r="A13" s="19" t="s">
        <v>239</v>
      </c>
      <c r="B13" s="20">
        <v>12</v>
      </c>
      <c r="C13" s="19" t="s">
        <v>16</v>
      </c>
      <c r="D13" s="19" t="s">
        <v>15</v>
      </c>
      <c r="E13" s="19" t="s">
        <v>2</v>
      </c>
      <c r="F13" s="19" t="s">
        <v>834</v>
      </c>
      <c r="G13" s="20">
        <v>12</v>
      </c>
      <c r="H13" s="19" t="str">
        <f t="shared" si="2"/>
        <v>L.Mugo.B.12_A</v>
      </c>
      <c r="I13" s="21" t="s">
        <v>464</v>
      </c>
      <c r="J13" s="21"/>
      <c r="K13" s="22">
        <v>50.72</v>
      </c>
      <c r="L13" s="1" t="s">
        <v>427</v>
      </c>
      <c r="M13" t="s">
        <v>430</v>
      </c>
      <c r="N13" t="s">
        <v>438</v>
      </c>
      <c r="O13" s="1" t="s">
        <v>433</v>
      </c>
      <c r="P13" s="50">
        <f>VLOOKUP(H13,[1]Sheet1!$A$8:$U$230,19,FALSE)</f>
        <v>0.49956476735015776</v>
      </c>
      <c r="Q13" s="50">
        <f>VLOOKUP(H13,[1]Sheet1!$A$8:$U$230,20,FALSE)</f>
        <v>2.2706288477475627</v>
      </c>
      <c r="R13" s="50">
        <f>VLOOKUP(H13,[1]Sheet1!$A$8:$U$230,21,FALSE)</f>
        <v>0.76536376182965304</v>
      </c>
      <c r="S13" s="50">
        <f>VLOOKUP(I13,[2]Sheet1!A$5:J$554,10,FALSE)</f>
        <v>0.26179885646687701</v>
      </c>
      <c r="T13" s="50">
        <f t="shared" si="3"/>
        <v>3.5355573769273732</v>
      </c>
      <c r="U13" s="50">
        <f t="shared" si="4"/>
        <v>3.7973562333942503</v>
      </c>
      <c r="V13" s="29">
        <f>VLOOKUP(H13,[3]Sheet1!$A$3:$I$286,9,FALSE)</f>
        <v>7.7011228761205981</v>
      </c>
      <c r="W13" s="31">
        <f>VLOOKUP(C13,[4]Sheet1!$C$12:$AA$290,19,FALSE)</f>
        <v>-27.659937071993532</v>
      </c>
      <c r="X13" s="31">
        <f>VLOOKUP(H13,[5]Sheet1!$C$7:$Y$360,16,FALSE)</f>
        <v>-28.013013799218033</v>
      </c>
      <c r="Y13" s="31" t="e">
        <f>VLOOKUP(I13,[6]Sheet1!$D$8:$AI$400,32,FALSE)</f>
        <v>#N/A</v>
      </c>
      <c r="Z13" s="31">
        <f>VLOOKUP(I13,[7]Sheet1!$D$7:$R$202,15,FALSE)</f>
        <v>-28.004367199139097</v>
      </c>
      <c r="AA13" s="31">
        <f>VLOOKUP(C13,[8]Respiration_sample_list!$AO$2:$AR$73,2,FALSE)</f>
        <v>-28.5970055967239</v>
      </c>
      <c r="AB13" s="31">
        <f>VLOOKUP(C13,[8]Respiration_sample_list!$AO$2:$AR$73,4,FALSE)</f>
        <v>9.9042316679872897</v>
      </c>
      <c r="AC13" s="1">
        <f>VLOOKUP(H13,[9]Sheet1!B$2:F$250,4,FALSE)</f>
        <v>14.6</v>
      </c>
      <c r="AD13" s="1">
        <f>VLOOKUP(I13,[10]Sheet1!$B$2:$C$254,2, FALSE)</f>
        <v>6.3</v>
      </c>
      <c r="AE13">
        <f>VLOOKUP(H13,[11]Sheet1!$B$2:$F$182,4,FALSE)</f>
        <v>13.2</v>
      </c>
      <c r="AF13">
        <f>VLOOKUP(C13,[12]Sheet1!$D$9:$Y$206,15,FALSE)</f>
        <v>-4.5340618409943794</v>
      </c>
      <c r="AG13">
        <v>3.83</v>
      </c>
      <c r="AH13">
        <f>VLOOKUP(C13,[12]Sheet1!$D$9:$Y$206,22,FALSE)</f>
        <v>0.36656851420668585</v>
      </c>
      <c r="AI13" s="1">
        <f>VLOOKUP(C13&amp;"C",[13]Sheet1!B$13:M$404,12,FALSE)</f>
        <v>48.943801879882798</v>
      </c>
      <c r="AJ13" s="1">
        <f>VLOOKUP(C13&amp;"N",[13]Sheet1!B$13:N$404,12,FALSE)</f>
        <v>0.343052327632904</v>
      </c>
      <c r="AK13" s="31">
        <f t="shared" si="0"/>
        <v>142.6715341580686</v>
      </c>
      <c r="AN13" s="1">
        <f>VLOOKUP(C13,[14]Respiration_sample_list!$AP$2:$AV$73,5,FALSE)</f>
        <v>1.2416942899320336</v>
      </c>
      <c r="AO13" s="1">
        <f>VLOOKUP(C13,[15]Respiration_sample_list!$AP$2:$AV$73,7,FALSE)</f>
        <v>0.18727922061826258</v>
      </c>
      <c r="AP13" s="1">
        <f>VLOOKUP(C13,[14]Respiration_sample_list!$AP$2:$AY$73,10,FALSE)</f>
        <v>1.2107574727820176</v>
      </c>
      <c r="AQ13" s="1">
        <f t="shared" si="5"/>
        <v>2000</v>
      </c>
      <c r="AR13" s="1">
        <f t="shared" si="6"/>
        <v>9.1881325385694304</v>
      </c>
      <c r="AS13" s="1">
        <f t="shared" si="7"/>
        <v>1.2</v>
      </c>
      <c r="AT13" s="1" t="s">
        <v>876</v>
      </c>
    </row>
    <row r="14" spans="1:50" ht="23.25" x14ac:dyDescent="0.35">
      <c r="A14" s="19" t="s">
        <v>239</v>
      </c>
      <c r="B14" s="20">
        <v>13</v>
      </c>
      <c r="C14" s="19" t="s">
        <v>17</v>
      </c>
      <c r="D14" s="19" t="s">
        <v>15</v>
      </c>
      <c r="E14" s="19" t="s">
        <v>2</v>
      </c>
      <c r="F14" s="19" t="s">
        <v>834</v>
      </c>
      <c r="G14" s="20">
        <v>13</v>
      </c>
      <c r="H14" s="19" t="str">
        <f t="shared" si="2"/>
        <v>L.Mugo.B.13_A</v>
      </c>
      <c r="I14" s="21" t="s">
        <v>466</v>
      </c>
      <c r="J14" s="21"/>
      <c r="K14" s="22">
        <v>48.8</v>
      </c>
      <c r="L14" s="1" t="s">
        <v>427</v>
      </c>
      <c r="M14" t="s">
        <v>430</v>
      </c>
      <c r="N14" t="s">
        <v>438</v>
      </c>
      <c r="O14" s="1" t="s">
        <v>433</v>
      </c>
      <c r="P14" s="50">
        <f>VLOOKUP(H14,[1]Sheet1!$A$8:$U$230,19,FALSE)</f>
        <v>0.53820184426229523</v>
      </c>
      <c r="Q14" s="50">
        <f>VLOOKUP(H14,[1]Sheet1!$A$8:$U$230,20,FALSE)</f>
        <v>4.5631552914110429</v>
      </c>
      <c r="R14" s="50">
        <f>VLOOKUP(H14,[1]Sheet1!$A$8:$U$230,21,FALSE)</f>
        <v>0.55864549180327872</v>
      </c>
      <c r="S14" s="50">
        <f>VLOOKUP(I14,[2]Sheet1!A$5:J$554,10,FALSE)</f>
        <v>1.1867916393442624</v>
      </c>
      <c r="T14" s="50">
        <f t="shared" si="3"/>
        <v>5.6600026274766169</v>
      </c>
      <c r="U14" s="50">
        <f t="shared" si="4"/>
        <v>6.8467942668208792</v>
      </c>
      <c r="V14" s="29">
        <f>VLOOKUP(H14,[3]Sheet1!$A$3:$I$286,9,FALSE)</f>
        <v>12.168593784386095</v>
      </c>
      <c r="W14" s="31">
        <f>VLOOKUP(C14,[4]Sheet1!$C$12:$AA$290,19,FALSE)</f>
        <v>-27.459361702882553</v>
      </c>
      <c r="X14" s="31">
        <f>VLOOKUP(H14,[5]Sheet1!$C$7:$Y$360,16,FALSE)</f>
        <v>-27.192337242725728</v>
      </c>
      <c r="Y14" s="31" t="e">
        <f>VLOOKUP(I14,[6]Sheet1!$D$8:$AI$400,32,FALSE)</f>
        <v>#N/A</v>
      </c>
      <c r="Z14" s="31">
        <f>VLOOKUP(I14,[7]Sheet1!$D$7:$R$202,15,FALSE)</f>
        <v>-27.840633694641273</v>
      </c>
      <c r="AA14" s="31">
        <f>VLOOKUP(C14,[8]Respiration_sample_list!$AO$2:$AR$73,2,FALSE)</f>
        <v>-27.300075055915599</v>
      </c>
      <c r="AB14" s="31">
        <f>VLOOKUP(C14,[8]Respiration_sample_list!$AO$2:$AR$73,4,FALSE)</f>
        <v>-2.1382360493040506</v>
      </c>
      <c r="AC14" s="1">
        <f>VLOOKUP(H14,[9]Sheet1!B$2:F$250,4,FALSE)</f>
        <v>5.2</v>
      </c>
      <c r="AD14" s="1">
        <f>VLOOKUP(I14,[10]Sheet1!$B$2:$C$254,2, FALSE)</f>
        <v>-10.7</v>
      </c>
      <c r="AE14" t="e">
        <f>VLOOKUP(H14,[11]Sheet1!$B$2:$F$182,4,FALSE)</f>
        <v>#N/A</v>
      </c>
      <c r="AF14">
        <f>VLOOKUP(C14,[12]Sheet1!$D$9:$Y$206,15,FALSE)</f>
        <v>-1.221066546788028</v>
      </c>
      <c r="AG14"/>
      <c r="AH14">
        <f>VLOOKUP(C14,[12]Sheet1!$D$9:$Y$206,22,FALSE)</f>
        <v>0.63740539843855515</v>
      </c>
      <c r="AI14" s="1">
        <f>VLOOKUP(C14&amp;"C",[13]Sheet1!B$13:M$404,12,FALSE)</f>
        <v>49.794952392578097</v>
      </c>
      <c r="AJ14" s="1">
        <f>VLOOKUP(C14&amp;"N",[13]Sheet1!B$13:N$404,12,FALSE)</f>
        <v>0.63984394073486295</v>
      </c>
      <c r="AK14" s="31">
        <f t="shared" si="0"/>
        <v>77.823589820024594</v>
      </c>
      <c r="AN14" s="1">
        <f>VLOOKUP(C14,[14]Respiration_sample_list!$AP$2:$AV$73,5,FALSE)</f>
        <v>0</v>
      </c>
      <c r="AO14" s="1">
        <f>VLOOKUP(C14,[15]Respiration_sample_list!$AP$2:$AV$73,7,FALSE)</f>
        <v>0.26386863901932384</v>
      </c>
      <c r="AP14" s="1">
        <f>VLOOKUP(C14,[14]Respiration_sample_list!$AP$2:$AY$73,10,FALSE)</f>
        <v>0</v>
      </c>
      <c r="AQ14" s="1">
        <f t="shared" si="5"/>
        <v>2000</v>
      </c>
      <c r="AR14" s="1">
        <f t="shared" si="6"/>
        <v>9.1881325385694304</v>
      </c>
      <c r="AS14" s="1">
        <f t="shared" si="7"/>
        <v>1.2</v>
      </c>
      <c r="AT14" s="1" t="s">
        <v>876</v>
      </c>
    </row>
    <row r="15" spans="1:50" ht="23.25" x14ac:dyDescent="0.35">
      <c r="A15" s="19" t="s">
        <v>239</v>
      </c>
      <c r="B15" s="20">
        <v>14</v>
      </c>
      <c r="C15" s="19" t="s">
        <v>18</v>
      </c>
      <c r="D15" s="19" t="s">
        <v>15</v>
      </c>
      <c r="E15" s="19" t="s">
        <v>2</v>
      </c>
      <c r="F15" s="19" t="s">
        <v>834</v>
      </c>
      <c r="G15" s="20">
        <v>14</v>
      </c>
      <c r="H15" s="19" t="str">
        <f t="shared" si="2"/>
        <v>L.Mugo.B.14_A</v>
      </c>
      <c r="I15" s="21" t="s">
        <v>468</v>
      </c>
      <c r="J15" s="21"/>
      <c r="K15" s="22">
        <v>50.53</v>
      </c>
      <c r="L15" s="1" t="s">
        <v>427</v>
      </c>
      <c r="M15" t="s">
        <v>430</v>
      </c>
      <c r="N15" t="s">
        <v>438</v>
      </c>
      <c r="O15" s="1" t="s">
        <v>433</v>
      </c>
      <c r="P15" s="50">
        <f>VLOOKUP(H15,[1]Sheet1!$A$8:$U$230,19,FALSE)</f>
        <v>0.26859736790025734</v>
      </c>
      <c r="Q15" s="50">
        <f>VLOOKUP(H15,[1]Sheet1!$A$8:$U$230,20,FALSE)</f>
        <v>0.82013238029212876</v>
      </c>
      <c r="R15" s="50">
        <f>VLOOKUP(H15,[1]Sheet1!$A$8:$U$230,21,FALSE)</f>
        <v>0.23504106471403127</v>
      </c>
      <c r="S15" s="50">
        <f>VLOOKUP(I15,[2]Sheet1!A$5:J$554,10,FALSE)</f>
        <v>8.1200910350286967E-2</v>
      </c>
      <c r="T15" s="50">
        <f t="shared" si="3"/>
        <v>1.3237708129064174</v>
      </c>
      <c r="U15" s="50">
        <f t="shared" si="4"/>
        <v>1.4049717232567043</v>
      </c>
      <c r="V15" s="29">
        <f>VLOOKUP(H15,[3]Sheet1!$A$3:$I$286,9,FALSE)</f>
        <v>4.6585004249983815</v>
      </c>
      <c r="W15" s="31">
        <f>VLOOKUP(C15,[4]Sheet1!$C$12:$AA$290,19,FALSE)</f>
        <v>-28.324687624440795</v>
      </c>
      <c r="X15" s="31">
        <f>VLOOKUP(H15,[5]Sheet1!$C$7:$Y$360,16,FALSE)</f>
        <v>-30.345970116545843</v>
      </c>
      <c r="Y15" s="31" t="e">
        <f>VLOOKUP(I15,[6]Sheet1!$D$8:$AI$400,32,FALSE)</f>
        <v>#N/A</v>
      </c>
      <c r="Z15" s="31">
        <f>VLOOKUP(I15,[7]Sheet1!$D$7:$R$202,15,FALSE)</f>
        <v>-28.808323542856424</v>
      </c>
      <c r="AA15" s="31">
        <f>VLOOKUP(C15,[8]Respiration_sample_list!$AO$2:$AR$73,2,FALSE)</f>
        <v>-28.045338942711801</v>
      </c>
      <c r="AB15" s="31">
        <f>VLOOKUP(C15,[8]Respiration_sample_list!$AO$2:$AR$73,4,FALSE)</f>
        <v>1.8264445276850803</v>
      </c>
      <c r="AC15" s="1">
        <f>VLOOKUP(H15,[9]Sheet1!B$2:F$250,4,FALSE)</f>
        <v>26.2</v>
      </c>
      <c r="AD15" s="1">
        <f>VLOOKUP(I15,[10]Sheet1!$B$2:$C$254,2, FALSE)</f>
        <v>-0.2</v>
      </c>
      <c r="AE15">
        <f>VLOOKUP(H15,[11]Sheet1!$B$2:$F$182,4,FALSE)</f>
        <v>22.3</v>
      </c>
      <c r="AF15">
        <f>VLOOKUP(C15,[12]Sheet1!$D$9:$Y$206,15,FALSE)</f>
        <v>0.83440309364494603</v>
      </c>
      <c r="AG15">
        <v>9.02</v>
      </c>
      <c r="AH15">
        <f>VLOOKUP(C15,[12]Sheet1!$D$9:$Y$206,22,FALSE)</f>
        <v>0.29418164806650626</v>
      </c>
      <c r="AI15" s="1">
        <f>VLOOKUP(C15&amp;"C",[13]Sheet1!B$13:M$404,12,FALSE)</f>
        <v>50.763370513916001</v>
      </c>
      <c r="AJ15" s="1">
        <f>VLOOKUP(C15&amp;"N",[13]Sheet1!B$13:N$404,12,FALSE)</f>
        <v>0.40367758274078402</v>
      </c>
      <c r="AK15" s="31">
        <f t="shared" si="0"/>
        <v>125.75226538282409</v>
      </c>
      <c r="AN15" s="1">
        <f>VLOOKUP(C15,[14]Respiration_sample_list!$AP$2:$AV$73,5,FALSE)</f>
        <v>0</v>
      </c>
      <c r="AO15" s="1">
        <f>VLOOKUP(C15,[15]Respiration_sample_list!$AP$2:$AV$73,7,FALSE)</f>
        <v>0.10627186122747354</v>
      </c>
      <c r="AP15" s="1">
        <f>VLOOKUP(C15,[14]Respiration_sample_list!$AP$2:$AY$73,10,FALSE)</f>
        <v>0</v>
      </c>
      <c r="AQ15" s="1">
        <f t="shared" si="5"/>
        <v>2000</v>
      </c>
      <c r="AR15" s="1">
        <f t="shared" si="6"/>
        <v>9.1881325385694304</v>
      </c>
      <c r="AS15" s="1">
        <f t="shared" si="7"/>
        <v>1.2</v>
      </c>
      <c r="AT15" s="1" t="s">
        <v>876</v>
      </c>
    </row>
    <row r="16" spans="1:50" ht="23.25" x14ac:dyDescent="0.35">
      <c r="A16" s="19" t="s">
        <v>239</v>
      </c>
      <c r="B16" s="20">
        <v>15</v>
      </c>
      <c r="C16" s="19" t="s">
        <v>19</v>
      </c>
      <c r="D16" s="19" t="s">
        <v>15</v>
      </c>
      <c r="E16" s="19" t="s">
        <v>2</v>
      </c>
      <c r="F16" s="19" t="s">
        <v>834</v>
      </c>
      <c r="G16" s="20">
        <v>15</v>
      </c>
      <c r="H16" s="19" t="str">
        <f t="shared" si="2"/>
        <v>L.Mugo.B.15_A</v>
      </c>
      <c r="I16" s="21" t="s">
        <v>470</v>
      </c>
      <c r="J16" s="21"/>
      <c r="K16" s="22">
        <v>50.36</v>
      </c>
      <c r="L16" s="1" t="s">
        <v>427</v>
      </c>
      <c r="M16" t="s">
        <v>430</v>
      </c>
      <c r="N16" t="s">
        <v>438</v>
      </c>
      <c r="O16" s="1" t="s">
        <v>433</v>
      </c>
      <c r="P16" s="50">
        <f>VLOOKUP(H16,[1]Sheet1!$A$8:$U$230,19,FALSE)</f>
        <v>1.1543491858617949</v>
      </c>
      <c r="Q16" s="50">
        <f>VLOOKUP(H16,[1]Sheet1!$A$8:$U$230,20,FALSE)</f>
        <v>5.5403104857993526</v>
      </c>
      <c r="R16" s="50">
        <f>VLOOKUP(H16,[1]Sheet1!$A$8:$U$230,21,FALSE)</f>
        <v>2.2565185663224785</v>
      </c>
      <c r="S16" s="50">
        <f>VLOOKUP(I16,[2]Sheet1!A$5:J$554,10,FALSE)</f>
        <v>0.18674177918983323</v>
      </c>
      <c r="T16" s="50">
        <f t="shared" si="3"/>
        <v>8.9511782379836262</v>
      </c>
      <c r="U16" s="50">
        <f t="shared" si="4"/>
        <v>9.1379200171734603</v>
      </c>
      <c r="V16" s="29">
        <f>VLOOKUP(H16,[3]Sheet1!$A$3:$I$286,9,FALSE)</f>
        <v>14.481576385537114</v>
      </c>
      <c r="W16" s="31">
        <f>VLOOKUP(C16,[4]Sheet1!$C$12:$AA$290,19,FALSE)</f>
        <v>-26.787571993747303</v>
      </c>
      <c r="X16" s="31">
        <f>VLOOKUP(H16,[5]Sheet1!$C$7:$Y$360,16,FALSE)</f>
        <v>-27.864202686513469</v>
      </c>
      <c r="Y16" s="31" t="e">
        <f>VLOOKUP(I16,[6]Sheet1!$D$8:$AI$400,32,FALSE)</f>
        <v>#N/A</v>
      </c>
      <c r="Z16" s="31">
        <f>VLOOKUP(I16,[7]Sheet1!$D$7:$R$202,15,FALSE)</f>
        <v>-25.931577307006052</v>
      </c>
      <c r="AA16" s="31">
        <f>VLOOKUP(C16,[8]Respiration_sample_list!$AO$2:$AR$73,2,FALSE)</f>
        <v>-26.229571713823262</v>
      </c>
      <c r="AB16" s="31">
        <f>VLOOKUP(C16,[8]Respiration_sample_list!$AO$2:$AR$73,4,FALSE)</f>
        <v>1.624649232037602</v>
      </c>
      <c r="AC16" s="1">
        <f>VLOOKUP(H16,[9]Sheet1!B$2:F$250,4,FALSE)</f>
        <v>8.4</v>
      </c>
      <c r="AD16" s="1">
        <f>VLOOKUP(I16,[10]Sheet1!$B$2:$C$254,2, FALSE)</f>
        <v>2.5</v>
      </c>
      <c r="AE16">
        <f>VLOOKUP(H16,[11]Sheet1!$B$2:$F$182,4,FALSE)</f>
        <v>15.6</v>
      </c>
      <c r="AF16">
        <f>VLOOKUP(C16,[12]Sheet1!$D$9:$Y$206,15,FALSE)</f>
        <v>-5.0893649918730253</v>
      </c>
      <c r="AG16">
        <v>2.83</v>
      </c>
      <c r="AH16">
        <f>VLOOKUP(C16,[12]Sheet1!$D$9:$Y$206,22,FALSE)</f>
        <v>0.4013355948336283</v>
      </c>
      <c r="AI16" s="1">
        <f>VLOOKUP(C16&amp;"C",[13]Sheet1!B$13:M$404,12,FALSE)</f>
        <v>51.896430969238303</v>
      </c>
      <c r="AJ16" s="1">
        <f>VLOOKUP(C16&amp;"N",[13]Sheet1!B$13:N$404,12,FALSE)</f>
        <v>0.53654044866561901</v>
      </c>
      <c r="AK16" s="31">
        <f t="shared" si="0"/>
        <v>96.724172610481091</v>
      </c>
      <c r="AN16" s="1">
        <f>VLOOKUP(C16,[14]Respiration_sample_list!$AP$2:$AV$73,5,FALSE)</f>
        <v>0</v>
      </c>
      <c r="AO16" s="1">
        <f>VLOOKUP(C16,[15]Respiration_sample_list!$AP$2:$AV$73,7,FALSE)</f>
        <v>0.14521942301853627</v>
      </c>
      <c r="AP16" s="1">
        <f>VLOOKUP(C16,[14]Respiration_sample_list!$AP$2:$AY$73,10,FALSE)</f>
        <v>0</v>
      </c>
      <c r="AQ16" s="1">
        <f t="shared" si="5"/>
        <v>2000</v>
      </c>
      <c r="AR16" s="1">
        <f t="shared" si="6"/>
        <v>9.1881325385694304</v>
      </c>
      <c r="AS16" s="1">
        <f t="shared" si="7"/>
        <v>1.2</v>
      </c>
      <c r="AT16" s="1" t="s">
        <v>876</v>
      </c>
    </row>
    <row r="17" spans="1:46" ht="23.25" x14ac:dyDescent="0.35">
      <c r="A17" s="19" t="s">
        <v>239</v>
      </c>
      <c r="B17" s="20">
        <v>16</v>
      </c>
      <c r="C17" s="19" t="s">
        <v>20</v>
      </c>
      <c r="D17" s="19" t="s">
        <v>828</v>
      </c>
      <c r="E17" s="19" t="s">
        <v>2</v>
      </c>
      <c r="F17" s="19" t="s">
        <v>834</v>
      </c>
      <c r="G17" s="20">
        <v>16</v>
      </c>
      <c r="H17" s="19" t="str">
        <f t="shared" si="2"/>
        <v>D.Mugo.B.16_A</v>
      </c>
      <c r="I17" s="21" t="s">
        <v>472</v>
      </c>
      <c r="J17" s="21"/>
      <c r="K17" s="22">
        <v>50.39</v>
      </c>
      <c r="L17" s="1" t="s">
        <v>427</v>
      </c>
      <c r="M17" t="s">
        <v>430</v>
      </c>
      <c r="N17" t="s">
        <v>438</v>
      </c>
      <c r="O17" s="1" t="s">
        <v>433</v>
      </c>
      <c r="P17" s="50">
        <f>VLOOKUP(H17,[1]Sheet1!$A$8:$U$230,19,FALSE)</f>
        <v>0.98683419329232003</v>
      </c>
      <c r="Q17" s="50">
        <f>VLOOKUP(H17,[1]Sheet1!$A$8:$U$230,20,FALSE)</f>
        <v>4.101541046011139</v>
      </c>
      <c r="R17" s="50">
        <f>VLOOKUP(H17,[1]Sheet1!$A$8:$U$230,21,FALSE)</f>
        <v>1.4448402460805714</v>
      </c>
      <c r="S17" s="50">
        <f>VLOOKUP(I17,[2]Sheet1!A$5:J$554,10,FALSE)</f>
        <v>0.20391510220281805</v>
      </c>
      <c r="T17" s="50">
        <f t="shared" si="3"/>
        <v>6.5332154853840301</v>
      </c>
      <c r="U17" s="50">
        <f t="shared" si="4"/>
        <v>6.7371305875868481</v>
      </c>
      <c r="V17" s="29">
        <f>VLOOKUP(H17,[3]Sheet1!$A$3:$I$286,9,FALSE)</f>
        <v>9.15557125718259</v>
      </c>
      <c r="W17" s="31">
        <f>VLOOKUP(C17,[4]Sheet1!$C$12:$AA$290,19,FALSE)</f>
        <v>-27.523470993743398</v>
      </c>
      <c r="X17" s="31">
        <f>VLOOKUP(H17,[5]Sheet1!$C$7:$Y$360,16,FALSE)</f>
        <v>-29.883224267805783</v>
      </c>
      <c r="Y17" s="31" t="e">
        <f>VLOOKUP(I17,[6]Sheet1!$D$8:$AI$400,32,FALSE)</f>
        <v>#N/A</v>
      </c>
      <c r="Z17" s="31">
        <f>VLOOKUP(I17,[7]Sheet1!$D$7:$R$202,15,FALSE)</f>
        <v>-27.913249529839931</v>
      </c>
      <c r="AA17" s="31">
        <f>VLOOKUP(C17,[8]Respiration_sample_list!$AO$2:$AR$73,2,FALSE)</f>
        <v>-28.368007240007667</v>
      </c>
      <c r="AB17" s="31">
        <f>VLOOKUP(C17,[8]Respiration_sample_list!$AO$2:$AR$73,4,FALSE)</f>
        <v>2.1103435285475705</v>
      </c>
      <c r="AC17" s="1">
        <f>VLOOKUP(H17,[9]Sheet1!B$2:F$250,4,FALSE)</f>
        <v>9</v>
      </c>
      <c r="AD17" s="1">
        <f>VLOOKUP(I17,[10]Sheet1!$B$2:$C$254,2, FALSE)</f>
        <v>7.3</v>
      </c>
      <c r="AE17">
        <f>VLOOKUP(H17,[11]Sheet1!$B$2:$F$182,4,FALSE)</f>
        <v>8.9</v>
      </c>
      <c r="AF17">
        <f>VLOOKUP(C17,[12]Sheet1!$D$9:$Y$206,15,FALSE)</f>
        <v>0.70602264378838009</v>
      </c>
      <c r="AG17">
        <v>4.04</v>
      </c>
      <c r="AH17">
        <f>VLOOKUP(C17,[12]Sheet1!$D$9:$Y$206,22,FALSE)</f>
        <v>0.51816576354273791</v>
      </c>
      <c r="AI17" s="1">
        <f>VLOOKUP(C17&amp;"C",[13]Sheet1!B$13:M$404,12,FALSE)</f>
        <v>52.724864959716797</v>
      </c>
      <c r="AJ17" s="1">
        <f>VLOOKUP(C17&amp;"N",[13]Sheet1!B$13:N$404,12,FALSE)</f>
        <v>0.547143995761871</v>
      </c>
      <c r="AK17" s="31">
        <f t="shared" si="0"/>
        <v>96.363782419470809</v>
      </c>
      <c r="AN17" s="1">
        <f>VLOOKUP(C17,[14]Respiration_sample_list!$AP$2:$AV$73,5,FALSE)</f>
        <v>0</v>
      </c>
      <c r="AO17" s="1">
        <f>VLOOKUP(C17,[15]Respiration_sample_list!$AP$2:$AV$73,7,FALSE)</f>
        <v>0.37048641516951553</v>
      </c>
      <c r="AP17" s="1">
        <f>VLOOKUP(C17,[14]Respiration_sample_list!$AP$2:$AY$73,10,FALSE)</f>
        <v>0</v>
      </c>
      <c r="AQ17" s="1">
        <f t="shared" si="5"/>
        <v>1560</v>
      </c>
      <c r="AR17" s="1">
        <f t="shared" si="6"/>
        <v>13.04</v>
      </c>
      <c r="AS17" s="1">
        <f t="shared" si="7"/>
        <v>3.84</v>
      </c>
      <c r="AT17" s="1" t="s">
        <v>876</v>
      </c>
    </row>
    <row r="18" spans="1:46" ht="23.25" x14ac:dyDescent="0.35">
      <c r="A18" s="19" t="s">
        <v>239</v>
      </c>
      <c r="B18" s="20">
        <v>17</v>
      </c>
      <c r="C18" s="19" t="s">
        <v>22</v>
      </c>
      <c r="D18" s="19" t="s">
        <v>828</v>
      </c>
      <c r="E18" s="19" t="s">
        <v>2</v>
      </c>
      <c r="F18" s="19" t="s">
        <v>834</v>
      </c>
      <c r="G18" s="20">
        <v>17</v>
      </c>
      <c r="H18" s="19" t="str">
        <f t="shared" si="2"/>
        <v>D.Mugo.B.17_A</v>
      </c>
      <c r="I18" s="21" t="s">
        <v>474</v>
      </c>
      <c r="J18" s="21"/>
      <c r="K18" s="22">
        <v>51.86</v>
      </c>
      <c r="L18" s="1" t="s">
        <v>427</v>
      </c>
      <c r="M18" t="s">
        <v>430</v>
      </c>
      <c r="N18" t="s">
        <v>438</v>
      </c>
      <c r="O18" s="1" t="s">
        <v>433</v>
      </c>
      <c r="P18" s="50">
        <f>VLOOKUP(H18,[1]Sheet1!$A$8:$U$230,19,FALSE)</f>
        <v>1.0043521018125723</v>
      </c>
      <c r="Q18" s="50">
        <f>VLOOKUP(H18,[1]Sheet1!$A$8:$U$230,20,FALSE)</f>
        <v>4.2959338894610406</v>
      </c>
      <c r="R18" s="50">
        <f>VLOOKUP(H18,[1]Sheet1!$A$8:$U$230,21,FALSE)</f>
        <v>1.8807327419976863</v>
      </c>
      <c r="S18" s="50">
        <f>VLOOKUP(I18,[2]Sheet1!A$5:J$554,10,FALSE)</f>
        <v>0.23178037022753564</v>
      </c>
      <c r="T18" s="50">
        <f t="shared" si="3"/>
        <v>7.1810187332712996</v>
      </c>
      <c r="U18" s="50">
        <f t="shared" si="4"/>
        <v>7.412799103498835</v>
      </c>
      <c r="V18" s="29">
        <f>VLOOKUP(H18,[3]Sheet1!$A$3:$I$286,9,FALSE)</f>
        <v>9.4210948957861689</v>
      </c>
      <c r="W18" s="31">
        <f>VLOOKUP(C18,[4]Sheet1!$C$12:$AA$290,19,FALSE)</f>
        <v>-29.084807041149745</v>
      </c>
      <c r="X18" s="31">
        <f>VLOOKUP(H18,[5]Sheet1!$C$7:$Y$360,16,FALSE)</f>
        <v>-30.371672774217629</v>
      </c>
      <c r="Y18" s="31" t="e">
        <f>VLOOKUP(I18,[6]Sheet1!$D$8:$AI$400,32,FALSE)</f>
        <v>#N/A</v>
      </c>
      <c r="Z18" s="31">
        <f>VLOOKUP(I18,[7]Sheet1!$D$7:$R$202,15,FALSE)</f>
        <v>-31.142613991077095</v>
      </c>
      <c r="AA18" s="31">
        <f>VLOOKUP(C18,[8]Respiration_sample_list!$AO$2:$AR$73,2,FALSE)</f>
        <v>-33.076606883982642</v>
      </c>
      <c r="AB18" s="31">
        <f>VLOOKUP(C18,[8]Respiration_sample_list!$AO$2:$AR$73,4,FALSE)</f>
        <v>-26.318900252771567</v>
      </c>
      <c r="AC18" s="1">
        <f>VLOOKUP(H18,[9]Sheet1!B$2:F$250,4,FALSE)</f>
        <v>12.4</v>
      </c>
      <c r="AD18" s="1">
        <f>VLOOKUP(I18,[10]Sheet1!$B$2:$C$254,2, FALSE)</f>
        <v>0.5</v>
      </c>
      <c r="AE18">
        <f>VLOOKUP(H18,[11]Sheet1!$B$2:$F$182,4,FALSE)</f>
        <v>6.3</v>
      </c>
      <c r="AF18">
        <f>VLOOKUP(C18,[12]Sheet1!$D$9:$Y$206,15,FALSE)</f>
        <v>1.1177661938740091</v>
      </c>
      <c r="AG18">
        <v>4.4400000000000004</v>
      </c>
      <c r="AH18">
        <f>VLOOKUP(C18,[12]Sheet1!$D$9:$Y$206,22,FALSE)</f>
        <v>0.41814942672911531</v>
      </c>
      <c r="AI18" s="1">
        <f>VLOOKUP(C18&amp;"C",[13]Sheet1!B$13:M$404,12,FALSE)</f>
        <v>51.100730895996101</v>
      </c>
      <c r="AJ18" s="1">
        <f>VLOOKUP(C18&amp;"N",[13]Sheet1!B$13:N$404,12,FALSE)</f>
        <v>0.40793654322624201</v>
      </c>
      <c r="AK18" s="31">
        <f t="shared" si="0"/>
        <v>125.26637229373095</v>
      </c>
      <c r="AN18" s="1">
        <f>VLOOKUP(C18,[14]Respiration_sample_list!$AP$2:$AV$73,5,FALSE)</f>
        <v>0</v>
      </c>
      <c r="AO18" s="1" t="e">
        <f>VLOOKUP(C18,[15]Respiration_sample_list!$AP$2:$AV$73,7,FALSE)</f>
        <v>#N/A</v>
      </c>
      <c r="AP18" s="1">
        <f>VLOOKUP(C18,[14]Respiration_sample_list!$AP$2:$AY$73,10,FALSE)</f>
        <v>0</v>
      </c>
      <c r="AQ18" s="1">
        <f t="shared" si="5"/>
        <v>1560</v>
      </c>
      <c r="AR18" s="1">
        <f t="shared" si="6"/>
        <v>13.04</v>
      </c>
      <c r="AS18" s="1">
        <f t="shared" si="7"/>
        <v>3.84</v>
      </c>
      <c r="AT18" s="1" t="s">
        <v>876</v>
      </c>
    </row>
    <row r="19" spans="1:46" ht="23.25" x14ac:dyDescent="0.35">
      <c r="A19" s="19" t="s">
        <v>239</v>
      </c>
      <c r="B19" s="20">
        <v>18</v>
      </c>
      <c r="C19" s="19" t="s">
        <v>23</v>
      </c>
      <c r="D19" s="19" t="s">
        <v>828</v>
      </c>
      <c r="E19" s="19" t="s">
        <v>2</v>
      </c>
      <c r="F19" s="19" t="s">
        <v>834</v>
      </c>
      <c r="G19" s="20">
        <v>18</v>
      </c>
      <c r="H19" s="19" t="str">
        <f t="shared" si="2"/>
        <v>D.Mugo.B.18_A</v>
      </c>
      <c r="I19" s="21" t="s">
        <v>476</v>
      </c>
      <c r="J19" s="21"/>
      <c r="K19" s="22">
        <v>50.57</v>
      </c>
      <c r="L19" s="1" t="s">
        <v>427</v>
      </c>
      <c r="M19" t="s">
        <v>430</v>
      </c>
      <c r="N19" t="s">
        <v>438</v>
      </c>
      <c r="O19" s="1" t="s">
        <v>433</v>
      </c>
      <c r="P19" s="50">
        <f>VLOOKUP(H19,[1]Sheet1!$A$8:$U$230,19,FALSE)</f>
        <v>0.79861429701404008</v>
      </c>
      <c r="Q19" s="50">
        <f>VLOOKUP(H19,[1]Sheet1!$A$8:$U$230,20,FALSE)</f>
        <v>4.0720632571333599</v>
      </c>
      <c r="R19" s="50">
        <f>VLOOKUP(H19,[1]Sheet1!$A$8:$U$230,21,FALSE)</f>
        <v>1.2019725133478349</v>
      </c>
      <c r="S19" s="50">
        <f>VLOOKUP(I19,[2]Sheet1!A$5:J$554,10,FALSE)</f>
        <v>0.52676535495352972</v>
      </c>
      <c r="T19" s="50">
        <f t="shared" si="3"/>
        <v>6.0726500674952346</v>
      </c>
      <c r="U19" s="50">
        <f t="shared" si="4"/>
        <v>6.5994154224487644</v>
      </c>
      <c r="V19" s="29">
        <f>VLOOKUP(H19,[3]Sheet1!$A$3:$I$286,9,FALSE)</f>
        <v>10.020871635401058</v>
      </c>
      <c r="W19" s="31">
        <f>VLOOKUP(C19,[4]Sheet1!$C$12:$AA$290,19,FALSE)</f>
        <v>-28.361534464684368</v>
      </c>
      <c r="X19" s="31">
        <f>VLOOKUP(H19,[5]Sheet1!$C$7:$Y$360,16,FALSE)</f>
        <v>-30.165495094584241</v>
      </c>
      <c r="Y19" s="31" t="e">
        <f>VLOOKUP(I19,[6]Sheet1!$D$8:$AI$400,32,FALSE)</f>
        <v>#N/A</v>
      </c>
      <c r="Z19" s="31">
        <f>VLOOKUP(I19,[7]Sheet1!$D$7:$R$202,15,FALSE)</f>
        <v>-30.217689702623932</v>
      </c>
      <c r="AA19" s="31">
        <f>VLOOKUP(C19,[8]Respiration_sample_list!$AO$2:$AR$73,2,FALSE)</f>
        <v>-29.822921368889734</v>
      </c>
      <c r="AB19" s="31">
        <f>VLOOKUP(C19,[8]Respiration_sample_list!$AO$2:$AR$73,4,FALSE)</f>
        <v>1.8439836872430457</v>
      </c>
      <c r="AC19" s="1">
        <f>VLOOKUP(H19,[9]Sheet1!B$2:F$250,4,FALSE)</f>
        <v>7.5</v>
      </c>
      <c r="AD19" s="1">
        <f>VLOOKUP(I19,[10]Sheet1!$B$2:$C$254,2, FALSE)</f>
        <v>3.9</v>
      </c>
      <c r="AE19">
        <f>VLOOKUP(H19,[11]Sheet1!$B$2:$F$182,4,FALSE)</f>
        <v>6.3</v>
      </c>
      <c r="AF19">
        <f>VLOOKUP(C19,[12]Sheet1!$D$9:$Y$206,15,FALSE)</f>
        <v>0.32429774812697565</v>
      </c>
      <c r="AG19">
        <v>4.3</v>
      </c>
      <c r="AH19">
        <f>VLOOKUP(C19,[12]Sheet1!$D$9:$Y$206,22,FALSE)</f>
        <v>0.57773646990485816</v>
      </c>
      <c r="AI19" s="1">
        <f>VLOOKUP(C19&amp;"C",[13]Sheet1!B$13:M$404,12,FALSE)</f>
        <v>50.986606597900398</v>
      </c>
      <c r="AJ19" s="1">
        <f>VLOOKUP(C19&amp;"N",[13]Sheet1!B$13:N$404,12,FALSE)</f>
        <v>0.57618588209152199</v>
      </c>
      <c r="AK19" s="31">
        <f t="shared" si="0"/>
        <v>88.48985749671948</v>
      </c>
      <c r="AN19" s="1">
        <f>VLOOKUP(C19,[14]Respiration_sample_list!$AP$2:$AV$73,5,FALSE)</f>
        <v>0</v>
      </c>
      <c r="AO19" s="1">
        <f>VLOOKUP(C19,[15]Respiration_sample_list!$AP$2:$AV$73,7,FALSE)</f>
        <v>0.35716955916140658</v>
      </c>
      <c r="AP19" s="1">
        <f>VLOOKUP(C19,[14]Respiration_sample_list!$AP$2:$AY$73,10,FALSE)</f>
        <v>0</v>
      </c>
      <c r="AQ19" s="1">
        <f t="shared" si="5"/>
        <v>1560</v>
      </c>
      <c r="AR19" s="1">
        <f t="shared" si="6"/>
        <v>13.04</v>
      </c>
      <c r="AS19" s="1">
        <f t="shared" si="7"/>
        <v>3.84</v>
      </c>
      <c r="AT19" s="1" t="s">
        <v>876</v>
      </c>
    </row>
    <row r="20" spans="1:46" ht="23.25" x14ac:dyDescent="0.35">
      <c r="A20" s="19" t="s">
        <v>239</v>
      </c>
      <c r="B20" s="20">
        <v>19</v>
      </c>
      <c r="C20" s="19" t="s">
        <v>24</v>
      </c>
      <c r="D20" s="19" t="s">
        <v>1</v>
      </c>
      <c r="E20" s="19" t="s">
        <v>25</v>
      </c>
      <c r="F20" s="19" t="s">
        <v>834</v>
      </c>
      <c r="G20" s="20">
        <v>1</v>
      </c>
      <c r="H20" s="19" t="str">
        <f t="shared" si="2"/>
        <v>H.Larix.B.1_A</v>
      </c>
      <c r="I20" s="21" t="s">
        <v>478</v>
      </c>
      <c r="J20" s="21"/>
      <c r="K20" s="22">
        <v>51.44</v>
      </c>
      <c r="L20" s="1" t="s">
        <v>427</v>
      </c>
      <c r="M20" t="s">
        <v>430</v>
      </c>
      <c r="N20" t="s">
        <v>438</v>
      </c>
      <c r="O20" s="1" t="s">
        <v>433</v>
      </c>
      <c r="P20" s="50">
        <f>VLOOKUP(H20,[1]Sheet1!$A$8:$U$230,19,FALSE)</f>
        <v>0.23131609642301715</v>
      </c>
      <c r="Q20" s="50">
        <f>VLOOKUP(H20,[1]Sheet1!$A$8:$U$230,20,FALSE)</f>
        <v>1.3962298417325121</v>
      </c>
      <c r="R20" s="50">
        <f>VLOOKUP(H20,[1]Sheet1!$A$8:$U$230,21,FALSE)</f>
        <v>0.24307348367029555</v>
      </c>
      <c r="S20" s="50">
        <f>VLOOKUP(I20,[2]Sheet1!A$5:J$554,10,FALSE)</f>
        <v>0.32550116640746507</v>
      </c>
      <c r="T20" s="50">
        <f t="shared" si="3"/>
        <v>1.8706194218258247</v>
      </c>
      <c r="U20" s="50">
        <f t="shared" si="4"/>
        <v>2.1961205882332897</v>
      </c>
      <c r="V20" s="29">
        <f>VLOOKUP(H20,[3]Sheet1!$A$3:$I$286,9,FALSE)</f>
        <v>6.2156677928585342</v>
      </c>
      <c r="W20" s="31" t="e">
        <f>VLOOKUP(C20,[4]Sheet1!$C$12:$AA$290,19,FALSE)</f>
        <v>#N/A</v>
      </c>
      <c r="X20" s="31">
        <f>VLOOKUP(H20,[5]Sheet1!$C$7:$Y$360,16,FALSE)</f>
        <v>-29.613319097002165</v>
      </c>
      <c r="Y20" s="31">
        <f>VLOOKUP(I20,[6]Sheet1!$D$8:$AI$400,32,FALSE)</f>
        <v>-29.214815171319096</v>
      </c>
      <c r="Z20" s="31">
        <f>VLOOKUP(I20,[7]Sheet1!$D$7:$R$202,15,FALSE)</f>
        <v>-29.137112013783831</v>
      </c>
      <c r="AA20" s="31">
        <f>VLOOKUP(C20,[8]Respiration_sample_list!$AO$2:$AR$73,2,FALSE)</f>
        <v>-28.900811701540857</v>
      </c>
      <c r="AB20" s="31">
        <f>VLOOKUP(C20,[8]Respiration_sample_list!$AO$2:$AR$73,4,FALSE)</f>
        <v>-1.509988396018656</v>
      </c>
      <c r="AC20" s="1">
        <f>VLOOKUP(H20,[9]Sheet1!B$2:F$250,4,FALSE)</f>
        <v>17.3</v>
      </c>
      <c r="AD20" s="1">
        <f>VLOOKUP(I20,[10]Sheet1!$B$2:$C$254,2, FALSE)</f>
        <v>-20.65</v>
      </c>
      <c r="AE20">
        <f>VLOOKUP(H20,[11]Sheet1!$B$2:$F$182,4,FALSE)</f>
        <v>26.6</v>
      </c>
      <c r="AF20">
        <f>VLOOKUP(C20,[12]Sheet1!$D$9:$Y$206,15,FALSE)</f>
        <v>1.4107189726633069</v>
      </c>
      <c r="AG20"/>
      <c r="AH20">
        <f>VLOOKUP(C20,[12]Sheet1!$D$9:$Y$206,22,FALSE)</f>
        <v>0.3479600049589533</v>
      </c>
      <c r="AI20" s="1">
        <f>VLOOKUP(C20&amp;"C",[13]Sheet1!B$13:M$404,12,FALSE)</f>
        <v>49.576084136962898</v>
      </c>
      <c r="AJ20" s="1">
        <f>VLOOKUP(C20&amp;"N",[13]Sheet1!B$13:N$404,12,FALSE)</f>
        <v>0.33375808596611001</v>
      </c>
      <c r="AK20" s="31">
        <f t="shared" si="0"/>
        <v>148.53897544821396</v>
      </c>
      <c r="AN20" s="1">
        <f>VLOOKUP(C20,[14]Respiration_sample_list!$AP$2:$AV$73,5,FALSE)</f>
        <v>0.92398928487131382</v>
      </c>
      <c r="AO20" s="1">
        <f>VLOOKUP(C20,[15]Respiration_sample_list!$AP$2:$AV$73,7,FALSE)</f>
        <v>7.8359514656968068E-2</v>
      </c>
      <c r="AP20" s="1">
        <f>VLOOKUP(C20,[14]Respiration_sample_list!$AP$2:$AY$73,10,FALSE)</f>
        <v>0.92398928487131382</v>
      </c>
      <c r="AQ20" s="1">
        <f t="shared" si="5"/>
        <v>2200</v>
      </c>
      <c r="AR20" s="1">
        <f t="shared" si="6"/>
        <v>9.1999999999999993</v>
      </c>
      <c r="AS20" s="1">
        <f t="shared" si="7"/>
        <v>0</v>
      </c>
      <c r="AT20" s="1" t="s">
        <v>876</v>
      </c>
    </row>
    <row r="21" spans="1:46" ht="23.25" x14ac:dyDescent="0.35">
      <c r="A21" s="19" t="s">
        <v>239</v>
      </c>
      <c r="B21" s="20">
        <v>20</v>
      </c>
      <c r="C21" s="19" t="s">
        <v>26</v>
      </c>
      <c r="D21" s="19" t="s">
        <v>1</v>
      </c>
      <c r="E21" s="19" t="s">
        <v>25</v>
      </c>
      <c r="F21" s="19" t="s">
        <v>834</v>
      </c>
      <c r="G21" s="20">
        <v>2</v>
      </c>
      <c r="H21" s="19" t="str">
        <f t="shared" si="2"/>
        <v>H.Larix.B.2_A</v>
      </c>
      <c r="I21" s="21" t="s">
        <v>480</v>
      </c>
      <c r="J21" s="21"/>
      <c r="K21" s="22">
        <v>49.18</v>
      </c>
      <c r="L21" s="1" t="s">
        <v>427</v>
      </c>
      <c r="M21" t="s">
        <v>430</v>
      </c>
      <c r="N21" t="s">
        <v>438</v>
      </c>
      <c r="O21" s="1" t="s">
        <v>433</v>
      </c>
      <c r="P21" s="50">
        <f>VLOOKUP(H21,[1]Sheet1!$A$8:$U$230,19,FALSE)</f>
        <v>0.67424511996746639</v>
      </c>
      <c r="Q21" s="50">
        <f>VLOOKUP(H21,[1]Sheet1!$A$8:$U$230,20,FALSE)</f>
        <v>3.9378017916263182</v>
      </c>
      <c r="R21" s="50">
        <f>VLOOKUP(H21,[1]Sheet1!$A$8:$U$230,21,FALSE)</f>
        <v>0.63289141927612858</v>
      </c>
      <c r="S21" s="50">
        <f>VLOOKUP(I21,[2]Sheet1!A$5:J$554,10,FALSE)</f>
        <v>0.67861024806832049</v>
      </c>
      <c r="T21" s="50">
        <f t="shared" si="3"/>
        <v>5.2449383308699131</v>
      </c>
      <c r="U21" s="50">
        <f t="shared" si="4"/>
        <v>5.9235485789382336</v>
      </c>
      <c r="V21" s="29">
        <f>VLOOKUP(H21,[3]Sheet1!$A$3:$I$286,9,FALSE)</f>
        <v>6.3384705548267393</v>
      </c>
      <c r="W21" s="31" t="e">
        <f>VLOOKUP(C21,[4]Sheet1!$C$12:$AA$290,19,FALSE)</f>
        <v>#N/A</v>
      </c>
      <c r="X21" s="31">
        <f>VLOOKUP(H21,[5]Sheet1!$C$7:$Y$360,16,FALSE)</f>
        <v>-28.413911281980234</v>
      </c>
      <c r="Y21" s="31">
        <f>VLOOKUP(I21,[6]Sheet1!$D$8:$AI$400,32,FALSE)</f>
        <v>-26.971236626595033</v>
      </c>
      <c r="Z21" s="31">
        <f>VLOOKUP(I21,[7]Sheet1!$D$7:$R$202,15,FALSE)</f>
        <v>-29.1110639073889</v>
      </c>
      <c r="AA21" s="31">
        <f>VLOOKUP(C21,[8]Respiration_sample_list!$AO$2:$AR$73,2,FALSE)</f>
        <v>-26.308560716308129</v>
      </c>
      <c r="AB21" s="31">
        <f>VLOOKUP(C21,[8]Respiration_sample_list!$AO$2:$AR$73,4,FALSE)</f>
        <v>8.9078785276231205</v>
      </c>
      <c r="AC21" s="1">
        <f>VLOOKUP(H21,[9]Sheet1!B$2:F$250,4,FALSE)</f>
        <v>19.5</v>
      </c>
      <c r="AD21" s="1">
        <f>VLOOKUP(I21,[10]Sheet1!$B$2:$C$254,2, FALSE)</f>
        <v>5</v>
      </c>
      <c r="AE21">
        <f>VLOOKUP(H21,[11]Sheet1!$B$2:$F$182,4,FALSE)</f>
        <v>-1.6</v>
      </c>
      <c r="AF21">
        <f>VLOOKUP(C21,[12]Sheet1!$D$9:$Y$206,15,FALSE)</f>
        <v>3.2147207418013948</v>
      </c>
      <c r="AG21"/>
      <c r="AH21">
        <f>VLOOKUP(C21,[12]Sheet1!$D$9:$Y$206,22,FALSE)</f>
        <v>0.57961274204909408</v>
      </c>
      <c r="AI21" s="1">
        <f>VLOOKUP(C21&amp;"C",[13]Sheet1!B$13:M$404,12,FALSE)</f>
        <v>49.150482177734403</v>
      </c>
      <c r="AJ21" s="1">
        <f>VLOOKUP(C21&amp;"N",[13]Sheet1!B$13:N$404,12,FALSE)</f>
        <v>0.57576566934585605</v>
      </c>
      <c r="AK21" s="31">
        <f t="shared" si="0"/>
        <v>85.365426934147848</v>
      </c>
      <c r="AN21" s="1">
        <f>VLOOKUP(C21,[14]Respiration_sample_list!$AP$2:$AV$73,5,FALSE)</f>
        <v>1.9281604384644</v>
      </c>
      <c r="AO21" s="1">
        <f>VLOOKUP(C21,[15]Respiration_sample_list!$AP$2:$AV$73,7,FALSE)</f>
        <v>0.14186069378818045</v>
      </c>
      <c r="AP21" s="1">
        <f>VLOOKUP(C21,[14]Respiration_sample_list!$AP$2:$AY$73,10,FALSE)</f>
        <v>1.9899404270089802</v>
      </c>
      <c r="AQ21" s="1">
        <f t="shared" si="5"/>
        <v>2200</v>
      </c>
      <c r="AR21" s="1">
        <f t="shared" si="6"/>
        <v>9.1999999999999993</v>
      </c>
      <c r="AS21" s="1">
        <f t="shared" si="7"/>
        <v>0</v>
      </c>
      <c r="AT21" s="1" t="s">
        <v>876</v>
      </c>
    </row>
    <row r="22" spans="1:46" ht="23.25" x14ac:dyDescent="0.35">
      <c r="A22" s="19" t="s">
        <v>239</v>
      </c>
      <c r="B22" s="20">
        <v>21</v>
      </c>
      <c r="C22" s="19" t="s">
        <v>27</v>
      </c>
      <c r="D22" s="19" t="s">
        <v>1</v>
      </c>
      <c r="E22" s="19" t="s">
        <v>25</v>
      </c>
      <c r="F22" s="19" t="s">
        <v>834</v>
      </c>
      <c r="G22" s="20">
        <v>3</v>
      </c>
      <c r="H22" s="19" t="str">
        <f t="shared" si="2"/>
        <v>H.Larix.B.3_A</v>
      </c>
      <c r="I22" s="21" t="s">
        <v>482</v>
      </c>
      <c r="J22" s="21"/>
      <c r="K22" s="22">
        <v>50.52</v>
      </c>
      <c r="L22" s="1" t="s">
        <v>427</v>
      </c>
      <c r="M22" t="s">
        <v>430</v>
      </c>
      <c r="N22" t="s">
        <v>438</v>
      </c>
      <c r="O22" s="1" t="s">
        <v>433</v>
      </c>
      <c r="P22" s="50">
        <f>VLOOKUP(H22,[1]Sheet1!$A$8:$U$230,19,FALSE)</f>
        <v>0.71505641330166259</v>
      </c>
      <c r="Q22" s="50">
        <f>VLOOKUP(H22,[1]Sheet1!$A$8:$U$230,20,FALSE)</f>
        <v>4.3593632783469101</v>
      </c>
      <c r="R22" s="50">
        <f>VLOOKUP(H22,[1]Sheet1!$A$8:$U$230,21,FALSE)</f>
        <v>0.5922817695961996</v>
      </c>
      <c r="S22" s="50">
        <f>VLOOKUP(I22,[2]Sheet1!A$5:J$554,10,FALSE)</f>
        <v>1.1618850356294537</v>
      </c>
      <c r="T22" s="50">
        <f t="shared" si="3"/>
        <v>5.6667014612447728</v>
      </c>
      <c r="U22" s="50">
        <f t="shared" si="4"/>
        <v>6.8285864968742267</v>
      </c>
      <c r="V22" s="29">
        <f>VLOOKUP(H22,[3]Sheet1!$A$3:$I$286,9,FALSE)</f>
        <v>9.889225865970694</v>
      </c>
      <c r="W22" s="31" t="e">
        <f>VLOOKUP(C22,[4]Sheet1!$C$12:$AA$290,19,FALSE)</f>
        <v>#N/A</v>
      </c>
      <c r="X22" s="31">
        <f>VLOOKUP(H22,[5]Sheet1!$C$7:$Y$360,16,FALSE)</f>
        <v>-29.252897687375736</v>
      </c>
      <c r="Y22" s="31">
        <f>VLOOKUP(I22,[6]Sheet1!$D$8:$AI$400,32,FALSE)</f>
        <v>-27.909672917293317</v>
      </c>
      <c r="Z22" s="31">
        <f>VLOOKUP(I22,[7]Sheet1!$D$7:$R$202,15,FALSE)</f>
        <v>-29.045006572962361</v>
      </c>
      <c r="AA22" s="31">
        <f>VLOOKUP(C22,[8]Respiration_sample_list!$AO$2:$AR$73,2,FALSE)</f>
        <v>-27.27141963316512</v>
      </c>
      <c r="AB22" s="31">
        <f>VLOOKUP(C22,[8]Respiration_sample_list!$AO$2:$AR$73,4,FALSE)</f>
        <v>-2.2236907312764185</v>
      </c>
      <c r="AC22" s="1">
        <f>VLOOKUP(H22,[9]Sheet1!B$2:F$250,4,FALSE)</f>
        <v>8</v>
      </c>
      <c r="AD22" s="1">
        <f>VLOOKUP(I22,[10]Sheet1!$B$2:$C$254,2, FALSE)</f>
        <v>7.55</v>
      </c>
      <c r="AE22">
        <f>VLOOKUP(H22,[11]Sheet1!$B$2:$F$182,4,FALSE)</f>
        <v>13.2</v>
      </c>
      <c r="AF22">
        <f>VLOOKUP(C22,[12]Sheet1!$D$9:$Y$206,15,FALSE)</f>
        <v>1.0455271520343634</v>
      </c>
      <c r="AG22"/>
      <c r="AH22">
        <f>VLOOKUP(C22,[12]Sheet1!$D$9:$Y$206,22,FALSE)</f>
        <v>0.74845872967924221</v>
      </c>
      <c r="AI22" s="1">
        <f>VLOOKUP(C22&amp;"C",[13]Sheet1!B$13:M$404,12,FALSE)</f>
        <v>49.629295349121101</v>
      </c>
      <c r="AJ22" s="1">
        <f>VLOOKUP(C22&amp;"N",[13]Sheet1!B$13:N$404,12,FALSE)</f>
        <v>0.72849851846694902</v>
      </c>
      <c r="AK22" s="31">
        <f t="shared" si="0"/>
        <v>68.125458173286205</v>
      </c>
      <c r="AN22" s="1">
        <f>VLOOKUP(C22,[14]Respiration_sample_list!$AP$2:$AV$73,5,FALSE)</f>
        <v>1.9567115608680605</v>
      </c>
      <c r="AO22" s="1">
        <f>VLOOKUP(C22,[15]Respiration_sample_list!$AP$2:$AV$73,7,FALSE)</f>
        <v>0.21573518491911314</v>
      </c>
      <c r="AP22" s="1">
        <f>VLOOKUP(C22,[14]Respiration_sample_list!$AP$2:$AY$73,10,FALSE)</f>
        <v>1.9878118011857602</v>
      </c>
      <c r="AQ22" s="1">
        <f t="shared" si="5"/>
        <v>2200</v>
      </c>
      <c r="AR22" s="1">
        <f t="shared" si="6"/>
        <v>9.1999999999999993</v>
      </c>
      <c r="AS22" s="1">
        <f t="shared" si="7"/>
        <v>0</v>
      </c>
      <c r="AT22" s="1" t="s">
        <v>876</v>
      </c>
    </row>
    <row r="23" spans="1:46" ht="23.25" x14ac:dyDescent="0.35">
      <c r="A23" s="19" t="s">
        <v>239</v>
      </c>
      <c r="B23" s="20">
        <v>22</v>
      </c>
      <c r="C23" s="19" t="s">
        <v>28</v>
      </c>
      <c r="D23" s="19" t="s">
        <v>1</v>
      </c>
      <c r="E23" s="19" t="s">
        <v>25</v>
      </c>
      <c r="F23" s="19" t="s">
        <v>834</v>
      </c>
      <c r="G23" s="20">
        <v>4</v>
      </c>
      <c r="H23" s="19" t="str">
        <f t="shared" si="2"/>
        <v>H.Larix.B.4_A</v>
      </c>
      <c r="I23" s="21" t="s">
        <v>484</v>
      </c>
      <c r="J23" s="21"/>
      <c r="K23" s="22">
        <v>51.01</v>
      </c>
      <c r="L23" s="1" t="s">
        <v>427</v>
      </c>
      <c r="M23" t="s">
        <v>430</v>
      </c>
      <c r="N23" t="s">
        <v>438</v>
      </c>
      <c r="O23" s="1" t="s">
        <v>433</v>
      </c>
      <c r="P23" s="50">
        <f>VLOOKUP(H23,[1]Sheet1!$A$8:$U$230,19,FALSE)</f>
        <v>0.95426288962948458</v>
      </c>
      <c r="Q23" s="50">
        <f>VLOOKUP(H23,[1]Sheet1!$A$8:$U$230,20,FALSE)</f>
        <v>4.701358164550232</v>
      </c>
      <c r="R23" s="50">
        <f>VLOOKUP(H23,[1]Sheet1!$A$8:$U$230,21,FALSE)</f>
        <v>0.82470152911193895</v>
      </c>
      <c r="S23" s="50">
        <f>VLOOKUP(I23,[2]Sheet1!A$5:J$554,10,FALSE)</f>
        <v>0.80696812389727501</v>
      </c>
      <c r="T23" s="50">
        <f t="shared" si="3"/>
        <v>6.480322583291656</v>
      </c>
      <c r="U23" s="50">
        <f t="shared" si="4"/>
        <v>7.287290707188931</v>
      </c>
      <c r="V23" s="29">
        <f>VLOOKUP(H23,[3]Sheet1!$A$3:$I$286,9,FALSE)</f>
        <v>8.9601718595624487</v>
      </c>
      <c r="W23" s="31">
        <f>VLOOKUP(C23,[4]Sheet1!$C$12:$AA$290,19,FALSE)</f>
        <v>-27.794876107559432</v>
      </c>
      <c r="X23" s="31">
        <f>VLOOKUP(H23,[5]Sheet1!$C$7:$Y$360,16,FALSE)</f>
        <v>-28.91761780964589</v>
      </c>
      <c r="Y23" s="31">
        <f>VLOOKUP(I23,[6]Sheet1!$D$8:$AI$400,32,FALSE)</f>
        <v>-27.839422806079671</v>
      </c>
      <c r="Z23" s="31" t="str">
        <f>VLOOKUP(I23,[7]Sheet1!$D$7:$R$202,15,FALSE)</f>
        <v xml:space="preserve">empty </v>
      </c>
      <c r="AA23" s="31">
        <f>VLOOKUP(C23,[8]Respiration_sample_list!$AO$2:$AR$73,2,FALSE)</f>
        <v>-27.748932250290636</v>
      </c>
      <c r="AB23" s="31">
        <f>VLOOKUP(C23,[8]Respiration_sample_list!$AO$2:$AR$73,4,FALSE)</f>
        <v>1.9708167042411062</v>
      </c>
      <c r="AC23" s="1">
        <f>VLOOKUP(H23,[9]Sheet1!B$2:F$250,4,FALSE)</f>
        <v>8.3000000000000007</v>
      </c>
      <c r="AD23" s="1">
        <f>VLOOKUP(I23,[10]Sheet1!$B$2:$C$254,2, FALSE)</f>
        <v>18.25</v>
      </c>
      <c r="AE23">
        <f>VLOOKUP(H23,[11]Sheet1!$B$2:$F$182,4,FALSE)</f>
        <v>9.3000000000000007</v>
      </c>
      <c r="AF23">
        <f>VLOOKUP(C23,[12]Sheet1!$D$9:$Y$206,15,FALSE)</f>
        <v>0.34251705137927757</v>
      </c>
      <c r="AG23"/>
      <c r="AH23">
        <f>VLOOKUP(C23,[12]Sheet1!$D$9:$Y$206,22,FALSE)</f>
        <v>0.19453884511311845</v>
      </c>
      <c r="AI23" s="1">
        <f>VLOOKUP(C23&amp;"C",[13]Sheet1!B$13:M$404,12,FALSE)</f>
        <v>49.459400177002003</v>
      </c>
      <c r="AJ23" s="1">
        <f>VLOOKUP(C23&amp;"N",[13]Sheet1!B$13:N$404,12,FALSE)</f>
        <v>0.366750657558441</v>
      </c>
      <c r="AK23" s="31">
        <f t="shared" si="0"/>
        <v>134.85838173070144</v>
      </c>
      <c r="AN23" s="1">
        <f>VLOOKUP(C23,[14]Respiration_sample_list!$AP$2:$AV$73,5,FALSE)</f>
        <v>1.8012888250402168</v>
      </c>
      <c r="AO23" s="1">
        <f>VLOOKUP(C23,[15]Respiration_sample_list!$AP$2:$AV$73,7,FALSE)</f>
        <v>0.15360168708284233</v>
      </c>
      <c r="AP23" s="1">
        <f>VLOOKUP(C23,[14]Respiration_sample_list!$AP$2:$AY$73,10,FALSE)</f>
        <v>1.7661304882150204</v>
      </c>
      <c r="AQ23" s="1">
        <f t="shared" si="5"/>
        <v>2200</v>
      </c>
      <c r="AR23" s="1">
        <f t="shared" si="6"/>
        <v>9.1999999999999993</v>
      </c>
      <c r="AS23" s="1">
        <f t="shared" si="7"/>
        <v>0</v>
      </c>
      <c r="AT23" s="1" t="s">
        <v>876</v>
      </c>
    </row>
    <row r="24" spans="1:46" ht="23.25" x14ac:dyDescent="0.35">
      <c r="A24" s="23" t="s">
        <v>239</v>
      </c>
      <c r="B24" s="24">
        <v>23</v>
      </c>
      <c r="C24" s="23" t="s">
        <v>29</v>
      </c>
      <c r="D24" s="23" t="s">
        <v>1</v>
      </c>
      <c r="E24" s="23" t="s">
        <v>25</v>
      </c>
      <c r="F24" s="23" t="s">
        <v>834</v>
      </c>
      <c r="G24" s="24">
        <v>5</v>
      </c>
      <c r="H24" s="23" t="str">
        <f t="shared" si="2"/>
        <v>H.Larix.B.5_A</v>
      </c>
      <c r="I24" s="21" t="s">
        <v>486</v>
      </c>
      <c r="J24" s="21"/>
      <c r="K24" s="22">
        <v>50.94</v>
      </c>
      <c r="L24" s="1" t="s">
        <v>427</v>
      </c>
      <c r="M24" t="s">
        <v>430</v>
      </c>
      <c r="N24" t="s">
        <v>438</v>
      </c>
      <c r="O24" s="1" t="s">
        <v>433</v>
      </c>
      <c r="P24" s="50">
        <f>VLOOKUP(H24,[1]Sheet1!$A$8:$U$230,19,FALSE)</f>
        <v>1.1863648409893994</v>
      </c>
      <c r="Q24" s="50">
        <f>VLOOKUP(H24,[1]Sheet1!$A$8:$U$230,20,FALSE)</f>
        <v>5.005490147195907</v>
      </c>
      <c r="R24" s="50">
        <f>VLOOKUP(H24,[1]Sheet1!$A$8:$U$230,21,FALSE)</f>
        <v>0.49628533568904593</v>
      </c>
      <c r="S24" s="50">
        <f>VLOOKUP(I24,[2]Sheet1!A$5:J$554,10,FALSE)</f>
        <v>0.72018869257950535</v>
      </c>
      <c r="T24" s="50">
        <f t="shared" si="3"/>
        <v>6.688140323874352</v>
      </c>
      <c r="U24" s="50">
        <f t="shared" si="4"/>
        <v>7.4083290164538571</v>
      </c>
      <c r="V24" s="29">
        <f>VLOOKUP(H24,[3]Sheet1!$A$3:$I$286,9,FALSE)</f>
        <v>9.9638993675650198</v>
      </c>
      <c r="W24" s="31">
        <f>VLOOKUP(C24,[4]Sheet1!$C$12:$AA$290,19,FALSE)</f>
        <v>-28.326835226045148</v>
      </c>
      <c r="X24" s="31">
        <f>VLOOKUP(H24,[5]Sheet1!$C$7:$Y$360,16,FALSE)</f>
        <v>-28.486489733769783</v>
      </c>
      <c r="Y24" s="31">
        <f>VLOOKUP(I24,[6]Sheet1!$D$8:$AI$400,32,FALSE)</f>
        <v>-27.582250799304585</v>
      </c>
      <c r="Z24" s="31">
        <f>VLOOKUP(I24,[7]Sheet1!$D$7:$R$202,15,FALSE)</f>
        <v>-29.327620644282067</v>
      </c>
      <c r="AA24" s="31">
        <f>VLOOKUP(C24,[8]Respiration_sample_list!$AO$2:$AR$73,2,FALSE)</f>
        <v>-29.107190082711469</v>
      </c>
      <c r="AB24" s="31">
        <f>VLOOKUP(C24,[8]Respiration_sample_list!$AO$2:$AR$73,4,FALSE)</f>
        <v>4.1636983347450085E-2</v>
      </c>
      <c r="AC24" s="1">
        <f>VLOOKUP(H24,[9]Sheet1!B$2:F$250,4,FALSE)</f>
        <v>5.2</v>
      </c>
      <c r="AD24" s="1">
        <f>VLOOKUP(I24,[10]Sheet1!$B$2:$C$254,2, FALSE)</f>
        <v>10.6</v>
      </c>
      <c r="AE24">
        <f>VLOOKUP(H24,[11]Sheet1!$B$2:$F$182,4,FALSE)</f>
        <v>3.2</v>
      </c>
      <c r="AF24">
        <f>VLOOKUP(C24,[12]Sheet1!$D$9:$Y$206,15,FALSE)</f>
        <v>-2.2279171404553741</v>
      </c>
      <c r="AG24"/>
      <c r="AH24">
        <f>VLOOKUP(C24,[12]Sheet1!$D$9:$Y$206,22,FALSE)</f>
        <v>0.40286327857657722</v>
      </c>
      <c r="AI24" s="1">
        <f>VLOOKUP(C24&amp;"C",[13]Sheet1!B$13:M$404,12,FALSE)</f>
        <v>49.112716674804702</v>
      </c>
      <c r="AJ24" s="1">
        <f>VLOOKUP(C24&amp;"N",[13]Sheet1!B$13:N$404,12,FALSE)</f>
        <v>0.40112060308456399</v>
      </c>
      <c r="AK24" s="31">
        <f t="shared" si="0"/>
        <v>122.43877850485478</v>
      </c>
      <c r="AN24" s="1">
        <f>VLOOKUP(C24,[14]Respiration_sample_list!$AP$2:$AV$73,5,FALSE)</f>
        <v>1.8629470511951396</v>
      </c>
      <c r="AO24" s="1">
        <f>VLOOKUP(C24,[15]Respiration_sample_list!$AP$2:$AV$73,7,FALSE)</f>
        <v>0.19779897282215883</v>
      </c>
      <c r="AP24" s="1">
        <f>VLOOKUP(C24,[14]Respiration_sample_list!$AP$2:$AY$73,10,FALSE)</f>
        <v>1.8051097180167852</v>
      </c>
      <c r="AQ24" s="1">
        <f t="shared" si="5"/>
        <v>2200</v>
      </c>
      <c r="AR24" s="1">
        <f t="shared" si="6"/>
        <v>9.1999999999999993</v>
      </c>
      <c r="AS24" s="1">
        <f t="shared" si="7"/>
        <v>0</v>
      </c>
      <c r="AT24" s="1" t="s">
        <v>876</v>
      </c>
    </row>
    <row r="25" spans="1:46" ht="23.25" x14ac:dyDescent="0.35">
      <c r="A25" s="23" t="s">
        <v>239</v>
      </c>
      <c r="B25" s="24">
        <v>24</v>
      </c>
      <c r="C25" s="23" t="s">
        <v>30</v>
      </c>
      <c r="D25" s="23" t="s">
        <v>829</v>
      </c>
      <c r="E25" s="23" t="s">
        <v>25</v>
      </c>
      <c r="F25" s="23" t="s">
        <v>834</v>
      </c>
      <c r="G25" s="24">
        <v>6</v>
      </c>
      <c r="H25" s="23" t="str">
        <f t="shared" si="2"/>
        <v>M.Larix.B.6_A</v>
      </c>
      <c r="I25" s="21" t="s">
        <v>488</v>
      </c>
      <c r="J25" s="21"/>
      <c r="K25" s="22">
        <v>51.06</v>
      </c>
      <c r="L25" s="1" t="s">
        <v>427</v>
      </c>
      <c r="M25" t="s">
        <v>430</v>
      </c>
      <c r="N25" t="s">
        <v>438</v>
      </c>
      <c r="O25" s="1" t="s">
        <v>433</v>
      </c>
      <c r="P25" s="50">
        <f>VLOOKUP(H25,[1]Sheet1!$A$8:$U$230,19,FALSE)</f>
        <v>0.4159195064629847</v>
      </c>
      <c r="Q25" s="50">
        <f>VLOOKUP(H25,[1]Sheet1!$A$8:$U$230,20,FALSE)</f>
        <v>3.9265364431802148</v>
      </c>
      <c r="R25" s="50">
        <f>VLOOKUP(H25,[1]Sheet1!$A$8:$U$230,21,FALSE)</f>
        <v>0.44376028202115153</v>
      </c>
      <c r="S25" s="50">
        <f>VLOOKUP(I25,[2]Sheet1!A$5:J$554,10,FALSE)</f>
        <v>0.64475111633372506</v>
      </c>
      <c r="T25" s="50">
        <f t="shared" si="3"/>
        <v>4.7862162316643513</v>
      </c>
      <c r="U25" s="50">
        <f t="shared" si="4"/>
        <v>5.4309673479980765</v>
      </c>
      <c r="V25" s="29">
        <f>VLOOKUP(H25,[3]Sheet1!$A$3:$I$286,9,FALSE)</f>
        <v>6.8779844621793034</v>
      </c>
      <c r="W25" s="31">
        <f>VLOOKUP(C25,[4]Sheet1!$C$12:$AA$290,19,FALSE)</f>
        <v>-28.455689089409905</v>
      </c>
      <c r="X25" s="31">
        <f>VLOOKUP(H25,[5]Sheet1!$C$7:$Y$360,16,FALSE)</f>
        <v>-28.338147619873361</v>
      </c>
      <c r="Y25" s="31">
        <f>VLOOKUP(I25,[6]Sheet1!$D$8:$AI$400,32,FALSE)</f>
        <v>-27.160899007489533</v>
      </c>
      <c r="Z25" s="31">
        <f>VLOOKUP(I25,[7]Sheet1!$D$7:$R$202,15,FALSE)</f>
        <v>-29.98680303056037</v>
      </c>
      <c r="AA25" s="31">
        <f>VLOOKUP(C25,[8]Respiration_sample_list!$AO$2:$AR$73,2,FALSE)</f>
        <v>-30.877782739659946</v>
      </c>
      <c r="AB25" s="31">
        <f>VLOOKUP(C25,[8]Respiration_sample_list!$AO$2:$AR$73,4,FALSE)</f>
        <v>-8.8443342317786051</v>
      </c>
      <c r="AC25" s="1">
        <f>VLOOKUP(H25,[9]Sheet1!B$2:F$250,4,FALSE)</f>
        <v>11.8</v>
      </c>
      <c r="AD25" s="1">
        <f>VLOOKUP(I25,[10]Sheet1!$B$2:$C$254,2, FALSE)</f>
        <v>4.8</v>
      </c>
      <c r="AE25">
        <f>VLOOKUP(H25,[11]Sheet1!$B$2:$F$182,4,FALSE)</f>
        <v>13.1</v>
      </c>
      <c r="AF25">
        <f>VLOOKUP(C25,[12]Sheet1!$D$9:$Y$206,15,FALSE)</f>
        <v>1.2196586311174062</v>
      </c>
      <c r="AG25"/>
      <c r="AH25">
        <f>VLOOKUP(C25,[12]Sheet1!$D$9:$Y$206,22,FALSE)</f>
        <v>0.36125599405775582</v>
      </c>
      <c r="AI25" s="1">
        <f>VLOOKUP(C25&amp;"C",[13]Sheet1!B$13:M$404,12,FALSE)</f>
        <v>48.493938446044901</v>
      </c>
      <c r="AJ25" s="1">
        <f>VLOOKUP(C25&amp;"N",[13]Sheet1!B$13:N$404,12,FALSE)</f>
        <v>0.34610086679458602</v>
      </c>
      <c r="AK25" s="31">
        <f t="shared" si="0"/>
        <v>140.11504477053649</v>
      </c>
      <c r="AN25" s="1">
        <f>VLOOKUP(C25,[14]Respiration_sample_list!$AP$2:$AV$73,5,FALSE)</f>
        <v>0.93600032036872949</v>
      </c>
      <c r="AO25" s="1">
        <f>VLOOKUP(C25,[15]Respiration_sample_list!$AP$2:$AV$73,7,FALSE)</f>
        <v>9.9366167828848384E-2</v>
      </c>
      <c r="AP25" s="1">
        <f>VLOOKUP(C25,[14]Respiration_sample_list!$AP$2:$AY$73,10,FALSE)</f>
        <v>0.88574030975379447</v>
      </c>
      <c r="AQ25" s="1">
        <f t="shared" si="5"/>
        <v>2080</v>
      </c>
      <c r="AR25" s="1">
        <f t="shared" si="6"/>
        <v>8.9760691912108506</v>
      </c>
      <c r="AS25" s="1">
        <f t="shared" si="7"/>
        <v>0.72</v>
      </c>
      <c r="AT25" s="1" t="s">
        <v>876</v>
      </c>
    </row>
    <row r="26" spans="1:46" ht="23.25" x14ac:dyDescent="0.35">
      <c r="A26" s="23" t="s">
        <v>239</v>
      </c>
      <c r="B26" s="24">
        <v>25</v>
      </c>
      <c r="C26" s="23" t="s">
        <v>31</v>
      </c>
      <c r="D26" s="23" t="s">
        <v>829</v>
      </c>
      <c r="E26" s="23" t="s">
        <v>25</v>
      </c>
      <c r="F26" s="23" t="s">
        <v>834</v>
      </c>
      <c r="G26" s="24">
        <v>7</v>
      </c>
      <c r="H26" s="23" t="str">
        <f t="shared" si="2"/>
        <v>M.Larix.B.7_A</v>
      </c>
      <c r="I26" s="21" t="s">
        <v>490</v>
      </c>
      <c r="J26" s="21"/>
      <c r="K26" s="22">
        <v>50.94</v>
      </c>
      <c r="L26" s="1" t="s">
        <v>427</v>
      </c>
      <c r="M26" t="s">
        <v>430</v>
      </c>
      <c r="N26" t="s">
        <v>438</v>
      </c>
      <c r="O26" s="1" t="s">
        <v>433</v>
      </c>
      <c r="P26" s="50">
        <f>VLOOKUP(H26,[1]Sheet1!$A$8:$U$230,19,FALSE)</f>
        <v>0.37439045936395765</v>
      </c>
      <c r="Q26" s="50">
        <f>VLOOKUP(H26,[1]Sheet1!$A$8:$U$230,20,FALSE)</f>
        <v>3.4502951428137871</v>
      </c>
      <c r="R26" s="50">
        <f>VLOOKUP(H26,[1]Sheet1!$A$8:$U$230,21,FALSE)</f>
        <v>0.3226325088339223</v>
      </c>
      <c r="S26" s="50">
        <f>VLOOKUP(I26,[2]Sheet1!A$5:J$554,10,FALSE)</f>
        <v>0.7240134275618374</v>
      </c>
      <c r="T26" s="50">
        <f t="shared" si="3"/>
        <v>4.1473181110116668</v>
      </c>
      <c r="U26" s="50">
        <f t="shared" si="4"/>
        <v>4.8713315385735045</v>
      </c>
      <c r="V26" s="29">
        <f>VLOOKUP(H26,[3]Sheet1!$A$3:$I$286,9,FALSE)</f>
        <v>7.6327310234858814</v>
      </c>
      <c r="W26" s="31">
        <f>VLOOKUP(C26,[4]Sheet1!$C$12:$AA$290,19,FALSE)</f>
        <v>-28.549875704488564</v>
      </c>
      <c r="X26" s="31">
        <f>VLOOKUP(H26,[5]Sheet1!$C$7:$Y$360,16,FALSE)</f>
        <v>-28.694342775869298</v>
      </c>
      <c r="Y26" s="31">
        <f>VLOOKUP(I26,[6]Sheet1!$D$8:$AI$400,32,FALSE)</f>
        <v>-27.570827465371149</v>
      </c>
      <c r="Z26" s="31">
        <f>VLOOKUP(I26,[7]Sheet1!$D$7:$R$202,15,FALSE)</f>
        <v>-29.726299928021785</v>
      </c>
      <c r="AA26" s="31">
        <f>VLOOKUP(C26,[8]Respiration_sample_list!$AO$2:$AR$73,2,FALSE)</f>
        <v>-28.474204609971903</v>
      </c>
      <c r="AB26" s="31">
        <f>VLOOKUP(C26,[8]Respiration_sample_list!$AO$2:$AR$73,4,FALSE)</f>
        <v>0.4521102038649506</v>
      </c>
      <c r="AC26" s="1">
        <f>VLOOKUP(H26,[9]Sheet1!B$2:F$250,4,FALSE)</f>
        <v>1.8</v>
      </c>
      <c r="AD26" s="1">
        <f>VLOOKUP(I26,[10]Sheet1!$B$2:$C$254,2, FALSE)</f>
        <v>13.05</v>
      </c>
      <c r="AE26">
        <f>VLOOKUP(H26,[11]Sheet1!$B$2:$F$182,4,FALSE)</f>
        <v>23.8</v>
      </c>
      <c r="AF26">
        <f>VLOOKUP(C26,[12]Sheet1!$D$9:$Y$206,15,FALSE)</f>
        <v>-2.0626519708145206</v>
      </c>
      <c r="AG26"/>
      <c r="AH26">
        <f>VLOOKUP(C26,[12]Sheet1!$D$9:$Y$206,22,FALSE)</f>
        <v>0.3537282974170875</v>
      </c>
      <c r="AI26" s="1">
        <f>VLOOKUP(C26&amp;"C",[13]Sheet1!B$13:M$404,12,FALSE)</f>
        <v>48.874317169189503</v>
      </c>
      <c r="AJ26" s="1">
        <f>VLOOKUP(C26&amp;"N",[13]Sheet1!B$13:N$404,12,FALSE)</f>
        <v>0.35707893967628501</v>
      </c>
      <c r="AK26" s="31">
        <f t="shared" si="0"/>
        <v>136.87258401040737</v>
      </c>
      <c r="AN26" s="1">
        <f>VLOOKUP(C26,[14]Respiration_sample_list!$AP$2:$AV$73,5,FALSE)</f>
        <v>1.1016828939626431</v>
      </c>
      <c r="AO26" s="1">
        <f>VLOOKUP(C26,[15]Respiration_sample_list!$AP$2:$AV$73,7,FALSE)</f>
        <v>0.10655865188085026</v>
      </c>
      <c r="AP26" s="1">
        <f>VLOOKUP(C26,[14]Respiration_sample_list!$AP$2:$AY$73,10,FALSE)</f>
        <v>1.0181560307704325</v>
      </c>
      <c r="AQ26" s="1">
        <f t="shared" si="5"/>
        <v>2080</v>
      </c>
      <c r="AR26" s="1">
        <f t="shared" si="6"/>
        <v>8.9760691912108506</v>
      </c>
      <c r="AS26" s="1">
        <f t="shared" si="7"/>
        <v>0.72</v>
      </c>
      <c r="AT26" s="1" t="s">
        <v>876</v>
      </c>
    </row>
    <row r="27" spans="1:46" ht="23.25" x14ac:dyDescent="0.35">
      <c r="A27" s="23" t="s">
        <v>239</v>
      </c>
      <c r="B27" s="24">
        <v>26</v>
      </c>
      <c r="C27" s="23" t="s">
        <v>32</v>
      </c>
      <c r="D27" s="23" t="s">
        <v>829</v>
      </c>
      <c r="E27" s="23" t="s">
        <v>25</v>
      </c>
      <c r="F27" s="23" t="s">
        <v>834</v>
      </c>
      <c r="G27" s="24">
        <v>8</v>
      </c>
      <c r="H27" s="23" t="str">
        <f t="shared" si="2"/>
        <v>M.Larix.B.8_A</v>
      </c>
      <c r="I27" s="21" t="s">
        <v>492</v>
      </c>
      <c r="J27" s="21"/>
      <c r="K27" s="22">
        <v>50.71</v>
      </c>
      <c r="L27" s="1" t="s">
        <v>427</v>
      </c>
      <c r="M27" t="s">
        <v>430</v>
      </c>
      <c r="N27" t="s">
        <v>438</v>
      </c>
      <c r="O27" s="1" t="s">
        <v>433</v>
      </c>
      <c r="P27" s="50">
        <f>VLOOKUP(H27,[1]Sheet1!$A$8:$U$230,19,FALSE)</f>
        <v>0.40071386314336427</v>
      </c>
      <c r="Q27" s="50">
        <f>VLOOKUP(H27,[1]Sheet1!$A$8:$U$230,20,FALSE)</f>
        <v>3.3290433085073636</v>
      </c>
      <c r="R27" s="50">
        <f>VLOOKUP(H27,[1]Sheet1!$A$8:$U$230,21,FALSE)</f>
        <v>0.36486738315914025</v>
      </c>
      <c r="S27" s="50">
        <f>VLOOKUP(I27,[2]Sheet1!A$5:J$554,10,FALSE)</f>
        <v>0.89874699270360869</v>
      </c>
      <c r="T27" s="50">
        <f t="shared" si="3"/>
        <v>4.0946245548098688</v>
      </c>
      <c r="U27" s="50">
        <f t="shared" si="4"/>
        <v>4.9933715475134779</v>
      </c>
      <c r="V27" s="29">
        <f>VLOOKUP(H27,[3]Sheet1!$A$3:$I$286,9,FALSE)</f>
        <v>7.3864711269709771</v>
      </c>
      <c r="W27" s="31">
        <f>VLOOKUP(C27,[4]Sheet1!$C$12:$AA$290,19,FALSE)</f>
        <v>-27.649002695370953</v>
      </c>
      <c r="X27" s="31">
        <f>VLOOKUP(H27,[5]Sheet1!$C$7:$Y$360,16,FALSE)</f>
        <v>-28.768888434730364</v>
      </c>
      <c r="Y27" s="31">
        <f>VLOOKUP(I27,[6]Sheet1!$D$8:$AI$400,32,FALSE)</f>
        <v>-27.306655706451515</v>
      </c>
      <c r="Z27" s="31">
        <f>VLOOKUP(I27,[7]Sheet1!$D$7:$R$202,15,FALSE)</f>
        <v>-29.366241373526655</v>
      </c>
      <c r="AA27" s="31">
        <f>VLOOKUP(C27,[8]Respiration_sample_list!$AO$2:$AR$73,2,FALSE)</f>
        <v>-29.114399619769124</v>
      </c>
      <c r="AB27" s="31">
        <f>VLOOKUP(C27,[8]Respiration_sample_list!$AO$2:$AR$73,4,FALSE)</f>
        <v>-11.887495594245319</v>
      </c>
      <c r="AC27" s="1">
        <f>VLOOKUP(H27,[9]Sheet1!B$2:F$250,4,FALSE)</f>
        <v>16.3</v>
      </c>
      <c r="AD27" s="1">
        <f>VLOOKUP(I27,[10]Sheet1!$B$2:$C$254,2, FALSE)</f>
        <v>18.8</v>
      </c>
      <c r="AE27">
        <f>VLOOKUP(H27,[11]Sheet1!$B$2:$F$182,4,FALSE)</f>
        <v>19.100000000000001</v>
      </c>
      <c r="AF27">
        <f>VLOOKUP(C27,[12]Sheet1!$D$9:$Y$206,15,FALSE)</f>
        <v>-1.8590354918076408</v>
      </c>
      <c r="AG27"/>
      <c r="AH27">
        <f>VLOOKUP(C27,[12]Sheet1!$D$9:$Y$206,22,FALSE)</f>
        <v>0.43742929335690628</v>
      </c>
      <c r="AI27" s="1">
        <f>VLOOKUP(C27&amp;"C",[13]Sheet1!B$13:M$404,12,FALSE)</f>
        <v>47.953109741210902</v>
      </c>
      <c r="AJ27" s="1">
        <f>VLOOKUP(C27&amp;"N",[13]Sheet1!B$13:N$404,12,FALSE)</f>
        <v>0.42748692631721502</v>
      </c>
      <c r="AK27" s="31">
        <f t="shared" si="0"/>
        <v>112.17444742538741</v>
      </c>
      <c r="AN27" s="1">
        <f>VLOOKUP(C27,[14]Respiration_sample_list!$AP$2:$AV$73,5,FALSE)</f>
        <v>1.2273077887610093</v>
      </c>
      <c r="AO27" s="1">
        <f>VLOOKUP(C27,[15]Respiration_sample_list!$AP$2:$AV$73,7,FALSE)</f>
        <v>0.11444220166832372</v>
      </c>
      <c r="AP27" s="1">
        <f>VLOOKUP(C27,[14]Respiration_sample_list!$AP$2:$AY$73,10,FALSE)</f>
        <v>1.1432348347398067</v>
      </c>
      <c r="AQ27" s="1">
        <f t="shared" si="5"/>
        <v>2080</v>
      </c>
      <c r="AR27" s="1">
        <f t="shared" si="6"/>
        <v>8.9760691912108506</v>
      </c>
      <c r="AS27" s="1">
        <f t="shared" si="7"/>
        <v>0.72</v>
      </c>
      <c r="AT27" s="1" t="s">
        <v>876</v>
      </c>
    </row>
    <row r="28" spans="1:46" ht="23.25" x14ac:dyDescent="0.35">
      <c r="A28" s="23" t="s">
        <v>239</v>
      </c>
      <c r="B28" s="24">
        <v>27</v>
      </c>
      <c r="C28" s="23" t="s">
        <v>33</v>
      </c>
      <c r="D28" s="23" t="s">
        <v>829</v>
      </c>
      <c r="E28" s="23" t="s">
        <v>25</v>
      </c>
      <c r="F28" s="23" t="s">
        <v>834</v>
      </c>
      <c r="G28" s="24">
        <v>9</v>
      </c>
      <c r="H28" s="23" t="str">
        <f t="shared" si="2"/>
        <v>M.Larix.B.9_A</v>
      </c>
      <c r="I28" s="21" t="s">
        <v>494</v>
      </c>
      <c r="J28" s="21"/>
      <c r="K28" s="22">
        <v>50.55</v>
      </c>
      <c r="L28" s="1" t="s">
        <v>427</v>
      </c>
      <c r="M28" t="s">
        <v>430</v>
      </c>
      <c r="N28" t="s">
        <v>438</v>
      </c>
      <c r="O28" s="1" t="s">
        <v>433</v>
      </c>
      <c r="P28" s="50">
        <f>VLOOKUP(H28,[1]Sheet1!$A$8:$U$230,19,FALSE)</f>
        <v>0.63648961424332351</v>
      </c>
      <c r="Q28" s="50">
        <f>VLOOKUP(H28,[1]Sheet1!$A$8:$U$230,20,FALSE)</f>
        <v>4.3584908651633096</v>
      </c>
      <c r="R28" s="50">
        <f>VLOOKUP(H28,[1]Sheet1!$A$8:$U$230,21,FALSE)</f>
        <v>0.66908456973293784</v>
      </c>
      <c r="S28" s="50">
        <f>VLOOKUP(I28,[2]Sheet1!A$5:J$554,10,FALSE)</f>
        <v>0.65051893175074171</v>
      </c>
      <c r="T28" s="50">
        <f t="shared" si="3"/>
        <v>5.6640650491395714</v>
      </c>
      <c r="U28" s="50">
        <f t="shared" si="4"/>
        <v>6.3145839808903128</v>
      </c>
      <c r="V28" s="29">
        <f>VLOOKUP(H28,[3]Sheet1!$A$3:$I$286,9,FALSE)</f>
        <v>8.7156075676913805</v>
      </c>
      <c r="W28" s="31">
        <f>VLOOKUP(C28,[4]Sheet1!$C$12:$AA$290,19,FALSE)</f>
        <v>-27.857529371328482</v>
      </c>
      <c r="X28" s="31">
        <f>VLOOKUP(H28,[5]Sheet1!$C$7:$Y$360,16,FALSE)</f>
        <v>-28.923104911958422</v>
      </c>
      <c r="Y28" s="31">
        <f>VLOOKUP(I28,[6]Sheet1!$D$8:$AI$400,32,FALSE)</f>
        <v>-27.855859144017462</v>
      </c>
      <c r="Z28" s="31">
        <f>VLOOKUP(I28,[7]Sheet1!$D$7:$R$202,15,FALSE)</f>
        <v>-28.141209525661807</v>
      </c>
      <c r="AA28" s="31">
        <f>VLOOKUP(C28,[8]Respiration_sample_list!$AO$2:$AR$73,2,FALSE)</f>
        <v>-27.850146036544714</v>
      </c>
      <c r="AB28" s="31">
        <f>VLOOKUP(C28,[8]Respiration_sample_list!$AO$2:$AR$73,4,FALSE)</f>
        <v>8.3422322897087415</v>
      </c>
      <c r="AC28" s="1">
        <f>VLOOKUP(H28,[9]Sheet1!B$2:F$250,4,FALSE)</f>
        <v>8</v>
      </c>
      <c r="AD28" s="1">
        <f>VLOOKUP(I28,[10]Sheet1!$B$2:$C$254,2, FALSE)</f>
        <v>-2.5</v>
      </c>
      <c r="AE28">
        <f>VLOOKUP(H28,[11]Sheet1!$B$2:$F$182,4,FALSE)</f>
        <v>20.2</v>
      </c>
      <c r="AF28">
        <f>VLOOKUP(C28,[12]Sheet1!$D$9:$Y$206,15,FALSE)</f>
        <v>-2.0653162427826421</v>
      </c>
      <c r="AG28"/>
      <c r="AH28">
        <f>VLOOKUP(C28,[12]Sheet1!$D$9:$Y$206,22,FALSE)</f>
        <v>0.36748187387841114</v>
      </c>
      <c r="AI28" s="1">
        <f>VLOOKUP(C28&amp;"C",[13]Sheet1!B$13:M$404,12,FALSE)</f>
        <v>49.029800415039098</v>
      </c>
      <c r="AJ28" s="1">
        <f>VLOOKUP(C28&amp;"N",[13]Sheet1!B$13:N$404,12,FALSE)</f>
        <v>0.35790556669235202</v>
      </c>
      <c r="AK28" s="31">
        <f t="shared" si="0"/>
        <v>136.99088524427469</v>
      </c>
      <c r="AN28" s="1">
        <f>VLOOKUP(C28,[14]Respiration_sample_list!$AP$2:$AV$73,5,FALSE)</f>
        <v>0.90838176463184039</v>
      </c>
      <c r="AO28" s="1">
        <f>VLOOKUP(C28,[15]Respiration_sample_list!$AP$2:$AV$73,7,FALSE)</f>
        <v>0.13368421504167108</v>
      </c>
      <c r="AP28" s="1">
        <f>VLOOKUP(C28,[14]Respiration_sample_list!$AP$2:$AY$73,10,FALSE)</f>
        <v>0.88505132969072864</v>
      </c>
      <c r="AQ28" s="1">
        <f t="shared" si="5"/>
        <v>2080</v>
      </c>
      <c r="AR28" s="1">
        <f t="shared" si="6"/>
        <v>8.9760691912108506</v>
      </c>
      <c r="AS28" s="1">
        <f t="shared" si="7"/>
        <v>0.72</v>
      </c>
      <c r="AT28" s="1" t="s">
        <v>876</v>
      </c>
    </row>
    <row r="29" spans="1:46" ht="23.25" x14ac:dyDescent="0.35">
      <c r="A29" s="23" t="s">
        <v>239</v>
      </c>
      <c r="B29" s="24">
        <v>28</v>
      </c>
      <c r="C29" s="23" t="s">
        <v>34</v>
      </c>
      <c r="D29" s="23" t="s">
        <v>829</v>
      </c>
      <c r="E29" s="23" t="s">
        <v>25</v>
      </c>
      <c r="F29" s="23" t="s">
        <v>834</v>
      </c>
      <c r="G29" s="24">
        <v>10</v>
      </c>
      <c r="H29" s="23" t="str">
        <f t="shared" si="2"/>
        <v>M.Larix.B.10_A</v>
      </c>
      <c r="I29" s="21" t="s">
        <v>496</v>
      </c>
      <c r="J29" s="21"/>
      <c r="K29" s="22">
        <v>50.31</v>
      </c>
      <c r="L29" s="1" t="s">
        <v>427</v>
      </c>
      <c r="M29" t="s">
        <v>430</v>
      </c>
      <c r="N29" t="s">
        <v>438</v>
      </c>
      <c r="O29" s="1" t="s">
        <v>433</v>
      </c>
      <c r="P29" s="50">
        <f>VLOOKUP(H29,[1]Sheet1!$A$8:$U$230,19,FALSE)</f>
        <v>0.28198121645796065</v>
      </c>
      <c r="Q29" s="50">
        <f>VLOOKUP(H29,[1]Sheet1!$A$8:$U$230,20,FALSE)</f>
        <v>2.1210491260059672</v>
      </c>
      <c r="R29" s="50">
        <f>VLOOKUP(H29,[1]Sheet1!$A$8:$U$230,21,FALSE)</f>
        <v>0.19763864042933812</v>
      </c>
      <c r="S29" s="50">
        <f>VLOOKUP(I29,[2]Sheet1!A$5:J$554,10,FALSE)</f>
        <v>0.72295169946332738</v>
      </c>
      <c r="T29" s="50">
        <f t="shared" si="3"/>
        <v>2.6006689828932656</v>
      </c>
      <c r="U29" s="50">
        <f t="shared" si="4"/>
        <v>3.323620682356593</v>
      </c>
      <c r="V29" s="29">
        <f>VLOOKUP(H29,[3]Sheet1!$A$3:$I$286,9,FALSE)</f>
        <v>5.9730919719965421</v>
      </c>
      <c r="W29" s="31">
        <f>VLOOKUP(C29,[4]Sheet1!$C$12:$AA$290,19,FALSE)</f>
        <v>-30.196171390792056</v>
      </c>
      <c r="X29" s="31">
        <f>VLOOKUP(H29,[5]Sheet1!$C$7:$Y$360,16,FALSE)</f>
        <v>-31.450756674549286</v>
      </c>
      <c r="Y29" s="31">
        <f>VLOOKUP(I29,[6]Sheet1!$D$8:$AI$400,32,FALSE)</f>
        <v>-30.359020320620829</v>
      </c>
      <c r="Z29" s="31">
        <f>VLOOKUP(I29,[7]Sheet1!$D$7:$R$202,15,FALSE)</f>
        <v>-27.658761510368087</v>
      </c>
      <c r="AA29" s="31">
        <f>VLOOKUP(C29,[8]Respiration_sample_list!$AO$2:$AR$73,2,FALSE)</f>
        <v>-31.753643852691411</v>
      </c>
      <c r="AB29" s="31">
        <f>VLOOKUP(C29,[8]Respiration_sample_list!$AO$2:$AR$73,4,FALSE)</f>
        <v>6.3950213441201686</v>
      </c>
      <c r="AC29" s="1">
        <f>VLOOKUP(H29,[9]Sheet1!B$2:F$250,4,FALSE)</f>
        <v>13.3</v>
      </c>
      <c r="AD29" s="1">
        <f>VLOOKUP(I29,[10]Sheet1!$B$2:$C$254,2, FALSE)</f>
        <v>6.9499999999999993</v>
      </c>
      <c r="AE29">
        <f>VLOOKUP(H29,[11]Sheet1!$B$2:$F$182,4,FALSE)</f>
        <v>15.5</v>
      </c>
      <c r="AF29">
        <f>VLOOKUP(C29,[12]Sheet1!$D$9:$Y$206,15,FALSE)</f>
        <v>-5.0668153046600555</v>
      </c>
      <c r="AG29"/>
      <c r="AH29">
        <f>VLOOKUP(C29,[12]Sheet1!$D$9:$Y$206,22,FALSE)</f>
        <v>0.26810629460479196</v>
      </c>
      <c r="AI29" s="1">
        <f>VLOOKUP(C29&amp;"C",[13]Sheet1!B$13:M$404,12,FALSE)</f>
        <v>48.354454040527301</v>
      </c>
      <c r="AJ29" s="1">
        <f>VLOOKUP(C29&amp;"N",[13]Sheet1!B$13:N$404,12,FALSE)</f>
        <v>0.23727111518383001</v>
      </c>
      <c r="AK29" s="31">
        <f t="shared" si="0"/>
        <v>203.79410280540819</v>
      </c>
      <c r="AN29" s="1">
        <f>VLOOKUP(C29,[14]Respiration_sample_list!$AP$2:$AV$73,5,FALSE)</f>
        <v>1.3523583379199757</v>
      </c>
      <c r="AO29" s="1">
        <f>VLOOKUP(C29,[15]Respiration_sample_list!$AP$2:$AV$73,7,FALSE)</f>
        <v>0.16847266031054997</v>
      </c>
      <c r="AP29" s="1">
        <f>VLOOKUP(C29,[14]Respiration_sample_list!$AP$2:$AY$73,10,FALSE)</f>
        <v>1.3207453872492243</v>
      </c>
      <c r="AQ29" s="1">
        <f t="shared" si="5"/>
        <v>2080</v>
      </c>
      <c r="AR29" s="1">
        <f t="shared" si="6"/>
        <v>8.9760691912108506</v>
      </c>
      <c r="AS29" s="1">
        <f t="shared" si="7"/>
        <v>0.72</v>
      </c>
      <c r="AT29" s="1" t="s">
        <v>876</v>
      </c>
    </row>
    <row r="30" spans="1:46" ht="23.25" x14ac:dyDescent="0.35">
      <c r="A30" s="23" t="s">
        <v>239</v>
      </c>
      <c r="B30" s="24">
        <v>29</v>
      </c>
      <c r="C30" s="23" t="s">
        <v>35</v>
      </c>
      <c r="D30" s="23" t="s">
        <v>15</v>
      </c>
      <c r="E30" s="23" t="s">
        <v>25</v>
      </c>
      <c r="F30" s="23" t="s">
        <v>834</v>
      </c>
      <c r="G30" s="24">
        <v>11</v>
      </c>
      <c r="H30" s="23" t="str">
        <f t="shared" si="2"/>
        <v>L.Larix.B.11_A</v>
      </c>
      <c r="I30" s="21" t="s">
        <v>498</v>
      </c>
      <c r="J30" s="21"/>
      <c r="K30" s="22">
        <v>49.57</v>
      </c>
      <c r="L30" s="1" t="s">
        <v>427</v>
      </c>
      <c r="M30" t="s">
        <v>430</v>
      </c>
      <c r="N30" t="s">
        <v>438</v>
      </c>
      <c r="O30" s="1" t="s">
        <v>433</v>
      </c>
      <c r="P30" s="50">
        <f>VLOOKUP(H30,[1]Sheet1!$A$8:$U$230,19,FALSE)</f>
        <v>0.63805224934436156</v>
      </c>
      <c r="Q30" s="50">
        <f>VLOOKUP(H30,[1]Sheet1!$A$8:$U$230,20,FALSE)</f>
        <v>2.2123484999037299</v>
      </c>
      <c r="R30" s="50">
        <f>VLOOKUP(H30,[1]Sheet1!$A$8:$U$230,21,FALSE)</f>
        <v>0.32075549727657854</v>
      </c>
      <c r="S30" s="50">
        <f>VLOOKUP(I30,[2]Sheet1!A$5:J$554,10,FALSE)</f>
        <v>0.7640460762557999</v>
      </c>
      <c r="T30" s="50">
        <f t="shared" si="3"/>
        <v>3.1711562465246703</v>
      </c>
      <c r="U30" s="50">
        <f t="shared" si="4"/>
        <v>3.9352023227804702</v>
      </c>
      <c r="V30" s="29">
        <f>VLOOKUP(H30,[3]Sheet1!$A$3:$I$286,9,FALSE)</f>
        <v>7.8504017663728396</v>
      </c>
      <c r="W30" s="31">
        <f>VLOOKUP(C30,[4]Sheet1!$C$12:$AA$290,19,FALSE)</f>
        <v>-29.552906045509889</v>
      </c>
      <c r="X30" s="31">
        <f>VLOOKUP(H30,[5]Sheet1!$C$7:$Y$360,16,FALSE)</f>
        <v>-31.816189541123329</v>
      </c>
      <c r="Y30" s="31">
        <f>VLOOKUP(I30,[6]Sheet1!$D$8:$AI$400,32,FALSE)</f>
        <v>-31.048996601713352</v>
      </c>
      <c r="Z30" s="31">
        <f>VLOOKUP(I30,[7]Sheet1!$D$7:$R$202,15,FALSE)</f>
        <v>-31.132290169411796</v>
      </c>
      <c r="AA30" s="31">
        <f>VLOOKUP(C30,[8]Respiration_sample_list!$AO$2:$AR$73,2,FALSE)</f>
        <v>-31.164114648265194</v>
      </c>
      <c r="AB30" s="31">
        <f>VLOOKUP(C30,[8]Respiration_sample_list!$AO$2:$AR$73,4,FALSE)</f>
        <v>8.2918077506227217</v>
      </c>
      <c r="AC30" s="1">
        <f>VLOOKUP(H30,[9]Sheet1!B$2:F$250,4,FALSE)</f>
        <v>13.3</v>
      </c>
      <c r="AD30" s="1">
        <f>VLOOKUP(I30,[10]Sheet1!$B$2:$C$254,2, FALSE)</f>
        <v>11.45</v>
      </c>
      <c r="AE30">
        <f>VLOOKUP(H30,[11]Sheet1!$B$2:$F$182,4,FALSE)</f>
        <v>21.5</v>
      </c>
      <c r="AF30">
        <f>VLOOKUP(C30,[12]Sheet1!$D$9:$Y$206,15,FALSE)</f>
        <v>-3.179570178166113</v>
      </c>
      <c r="AG30"/>
      <c r="AH30">
        <f>VLOOKUP(C30,[12]Sheet1!$D$9:$Y$206,22,FALSE)</f>
        <v>0.30595897668084626</v>
      </c>
      <c r="AI30" s="1">
        <f>VLOOKUP(C30&amp;"C",[13]Sheet1!B$13:M$404,12,FALSE)</f>
        <v>49.0842475891113</v>
      </c>
      <c r="AJ30" s="1">
        <f>VLOOKUP(C30&amp;"N",[13]Sheet1!B$13:N$404,12,FALSE)</f>
        <v>0.27647879719734197</v>
      </c>
      <c r="AK30" s="31">
        <f t="shared" si="0"/>
        <v>177.53349655263614</v>
      </c>
      <c r="AN30" s="1">
        <f>VLOOKUP(C30,[14]Respiration_sample_list!$AP$2:$AV$73,5,FALSE)</f>
        <v>1.2074742020198821</v>
      </c>
      <c r="AO30" s="1">
        <f>VLOOKUP(C30,[15]Respiration_sample_list!$AP$2:$AV$73,7,FALSE)</f>
        <v>0.23082524333314269</v>
      </c>
      <c r="AP30" s="1">
        <f>VLOOKUP(C30,[14]Respiration_sample_list!$AP$2:$AY$73,10,FALSE)</f>
        <v>1.1318769109734566</v>
      </c>
      <c r="AQ30" s="1">
        <f t="shared" si="5"/>
        <v>2000</v>
      </c>
      <c r="AR30" s="1">
        <f t="shared" si="6"/>
        <v>9.1881325385694304</v>
      </c>
      <c r="AS30" s="1">
        <f t="shared" si="7"/>
        <v>1.2</v>
      </c>
      <c r="AT30" s="1" t="s">
        <v>876</v>
      </c>
    </row>
    <row r="31" spans="1:46" ht="23.25" x14ac:dyDescent="0.35">
      <c r="A31" s="23" t="s">
        <v>239</v>
      </c>
      <c r="B31" s="24">
        <v>30</v>
      </c>
      <c r="C31" s="23" t="s">
        <v>36</v>
      </c>
      <c r="D31" s="23" t="s">
        <v>15</v>
      </c>
      <c r="E31" s="23" t="s">
        <v>25</v>
      </c>
      <c r="F31" s="23" t="s">
        <v>834</v>
      </c>
      <c r="G31" s="24">
        <v>12</v>
      </c>
      <c r="H31" s="23" t="str">
        <f t="shared" si="2"/>
        <v>L.Larix.B.12_A</v>
      </c>
      <c r="I31" s="21" t="s">
        <v>500</v>
      </c>
      <c r="J31" s="21"/>
      <c r="K31" s="22">
        <v>51.72</v>
      </c>
      <c r="L31" s="1" t="s">
        <v>427</v>
      </c>
      <c r="M31" t="s">
        <v>430</v>
      </c>
      <c r="N31" t="s">
        <v>438</v>
      </c>
      <c r="O31" s="1" t="s">
        <v>433</v>
      </c>
      <c r="P31" s="50">
        <f>VLOOKUP(H31,[1]Sheet1!$A$8:$U$230,19,FALSE)</f>
        <v>0.29423578886310903</v>
      </c>
      <c r="Q31" s="50">
        <f>VLOOKUP(H31,[1]Sheet1!$A$8:$U$230,20,FALSE)</f>
        <v>2.567884170172702</v>
      </c>
      <c r="R31" s="50">
        <f>VLOOKUP(H31,[1]Sheet1!$A$8:$U$230,21,FALSE)</f>
        <v>0.2242952436194896</v>
      </c>
      <c r="S31" s="50">
        <f>VLOOKUP(I31,[2]Sheet1!A$5:J$554,10,FALSE)</f>
        <v>0.62859883990719245</v>
      </c>
      <c r="T31" s="50">
        <f t="shared" si="3"/>
        <v>3.0864152026553007</v>
      </c>
      <c r="U31" s="50">
        <f t="shared" si="4"/>
        <v>3.7150140425624931</v>
      </c>
      <c r="V31" s="29">
        <f>VLOOKUP(H31,[3]Sheet1!$A$3:$I$286,9,FALSE)</f>
        <v>8.816001678287412</v>
      </c>
      <c r="W31" s="31">
        <f>VLOOKUP(C31,[4]Sheet1!$C$12:$AA$290,19,FALSE)</f>
        <v>-28.214452509673261</v>
      </c>
      <c r="X31" s="31">
        <f>VLOOKUP(H31,[5]Sheet1!$C$7:$Y$360,16,FALSE)</f>
        <v>-28.358750421141657</v>
      </c>
      <c r="Y31" s="31">
        <f>VLOOKUP(I31,[6]Sheet1!$D$8:$AI$400,32,FALSE)</f>
        <v>-27.887805850423</v>
      </c>
      <c r="Z31" s="31" t="e">
        <f>VLOOKUP(I31,[7]Sheet1!$D$7:$R$202,15,FALSE)</f>
        <v>#N/A</v>
      </c>
      <c r="AA31" s="31">
        <f>VLOOKUP(C31,[8]Respiration_sample_list!$AO$2:$AR$73,2,FALSE)</f>
        <v>-28.786505580728956</v>
      </c>
      <c r="AB31" s="31">
        <f>VLOOKUP(C31,[8]Respiration_sample_list!$AO$2:$AR$73,4,FALSE)</f>
        <v>-6.9794166505397799</v>
      </c>
      <c r="AC31" s="1">
        <f>VLOOKUP(H31,[9]Sheet1!B$2:F$250,4,FALSE)</f>
        <v>8.9</v>
      </c>
      <c r="AD31" s="1">
        <f>VLOOKUP(I31,[10]Sheet1!$B$2:$C$254,2, FALSE)</f>
        <v>18.3</v>
      </c>
      <c r="AE31">
        <f>VLOOKUP(H31,[11]Sheet1!$B$2:$F$182,4,FALSE)</f>
        <v>18.399999999999999</v>
      </c>
      <c r="AF31">
        <f>VLOOKUP(C31,[12]Sheet1!$D$9:$Y$206,15,FALSE)</f>
        <v>0.71081292223388437</v>
      </c>
      <c r="AG31"/>
      <c r="AH31">
        <f>VLOOKUP(C31,[12]Sheet1!$D$9:$Y$206,22,FALSE)</f>
        <v>0.41372450658574789</v>
      </c>
      <c r="AI31" s="1">
        <f>VLOOKUP(C31&amp;"C",[13]Sheet1!B$13:M$404,12,FALSE)</f>
        <v>50.077865600585902</v>
      </c>
      <c r="AJ31" s="1">
        <f>VLOOKUP(C31&amp;"N",[13]Sheet1!B$13:N$404,12,FALSE)</f>
        <v>0.40059080719947798</v>
      </c>
      <c r="AK31" s="31">
        <f t="shared" si="0"/>
        <v>125.01002194902878</v>
      </c>
      <c r="AN31" s="1">
        <f>VLOOKUP(C31,[14]Respiration_sample_list!$AP$2:$AV$73,5,FALSE)</f>
        <v>1.4759078052971017</v>
      </c>
      <c r="AO31" s="1">
        <f>VLOOKUP(C31,[15]Respiration_sample_list!$AP$2:$AV$73,7,FALSE)</f>
        <v>0.1681253812289186</v>
      </c>
      <c r="AP31" s="1">
        <f>VLOOKUP(C31,[14]Respiration_sample_list!$AP$2:$AY$73,10,FALSE)</f>
        <v>1.3867808559046317</v>
      </c>
      <c r="AQ31" s="1">
        <f t="shared" si="5"/>
        <v>2000</v>
      </c>
      <c r="AR31" s="1">
        <f t="shared" si="6"/>
        <v>9.1881325385694304</v>
      </c>
      <c r="AS31" s="1">
        <f t="shared" si="7"/>
        <v>1.2</v>
      </c>
      <c r="AT31" s="1" t="s">
        <v>876</v>
      </c>
    </row>
    <row r="32" spans="1:46" ht="23.25" x14ac:dyDescent="0.35">
      <c r="A32" s="23" t="s">
        <v>239</v>
      </c>
      <c r="B32" s="24">
        <v>31</v>
      </c>
      <c r="C32" s="23" t="s">
        <v>37</v>
      </c>
      <c r="D32" s="23" t="s">
        <v>15</v>
      </c>
      <c r="E32" s="23" t="s">
        <v>25</v>
      </c>
      <c r="F32" s="23" t="s">
        <v>834</v>
      </c>
      <c r="G32" s="24">
        <v>13</v>
      </c>
      <c r="H32" s="23" t="str">
        <f t="shared" si="2"/>
        <v>L.Larix.B.13_A</v>
      </c>
      <c r="I32" s="21" t="s">
        <v>502</v>
      </c>
      <c r="J32" s="21"/>
      <c r="K32" s="22">
        <v>50.19</v>
      </c>
      <c r="L32" s="1" t="s">
        <v>427</v>
      </c>
      <c r="M32" t="s">
        <v>430</v>
      </c>
      <c r="N32" t="s">
        <v>438</v>
      </c>
      <c r="O32" s="1" t="s">
        <v>433</v>
      </c>
      <c r="P32" s="50">
        <f>VLOOKUP(H32,[1]Sheet1!$A$8:$U$230,19,FALSE)</f>
        <v>0.31238643156007179</v>
      </c>
      <c r="Q32" s="50">
        <f>VLOOKUP(H32,[1]Sheet1!$A$8:$U$230,20,FALSE)</f>
        <v>1.7989679437244521</v>
      </c>
      <c r="R32" s="50">
        <f>VLOOKUP(H32,[1]Sheet1!$A$8:$U$230,21,FALSE)</f>
        <v>0.14644500896592949</v>
      </c>
      <c r="S32" s="50">
        <f>VLOOKUP(I32,[2]Sheet1!A$5:J$554,10,FALSE)</f>
        <v>0.70738170950388524</v>
      </c>
      <c r="T32" s="50">
        <f t="shared" si="3"/>
        <v>2.2577993842504531</v>
      </c>
      <c r="U32" s="50">
        <f t="shared" si="4"/>
        <v>2.9651810937543384</v>
      </c>
      <c r="V32" s="29">
        <f>VLOOKUP(H32,[3]Sheet1!$A$3:$I$286,9,FALSE)</f>
        <v>4.0708323327969609</v>
      </c>
      <c r="W32" s="31">
        <f>VLOOKUP(C32,[4]Sheet1!$C$12:$AA$290,19,FALSE)</f>
        <v>-29.530792476176636</v>
      </c>
      <c r="X32" s="31">
        <f>VLOOKUP(H32,[5]Sheet1!$C$7:$Y$360,16,FALSE)</f>
        <v>-30.883776194588684</v>
      </c>
      <c r="Y32" s="31">
        <f>VLOOKUP(I32,[6]Sheet1!$D$8:$AI$400,32,FALSE)</f>
        <v>-29.658417325033291</v>
      </c>
      <c r="Z32" s="31" t="e">
        <f>VLOOKUP(I32,[7]Sheet1!$D$7:$R$202,15,FALSE)</f>
        <v>#N/A</v>
      </c>
      <c r="AA32" s="31">
        <f>VLOOKUP(C32,[8]Respiration_sample_list!$AO$2:$AR$73,2,FALSE)</f>
        <v>-31.117670592167499</v>
      </c>
      <c r="AB32" s="31">
        <f>VLOOKUP(C32,[8]Respiration_sample_list!$AO$2:$AR$73,4,FALSE)</f>
        <v>5.6751124358556266</v>
      </c>
      <c r="AC32" s="1">
        <f>VLOOKUP(H32,[9]Sheet1!B$2:F$250,4,FALSE)</f>
        <v>12</v>
      </c>
      <c r="AD32" s="1">
        <f>VLOOKUP(I32,[10]Sheet1!$B$2:$C$254,2, FALSE)</f>
        <v>21.95</v>
      </c>
      <c r="AE32">
        <f>VLOOKUP(H32,[11]Sheet1!$B$2:$F$182,4,FALSE)</f>
        <v>13.1</v>
      </c>
      <c r="AF32">
        <f>VLOOKUP(C32,[12]Sheet1!$D$9:$Y$206,15,FALSE)</f>
        <v>-0.50694232239106007</v>
      </c>
      <c r="AG32"/>
      <c r="AH32">
        <f>VLOOKUP(C32,[12]Sheet1!$D$9:$Y$206,22,FALSE)</f>
        <v>0.1826190690407358</v>
      </c>
      <c r="AI32" s="1">
        <f>VLOOKUP(C32&amp;"C",[13]Sheet1!B$13:M$404,12,FALSE)</f>
        <v>49.440414428710902</v>
      </c>
      <c r="AJ32" s="1">
        <f>VLOOKUP(C32&amp;"N",[13]Sheet1!B$13:N$404,12,FALSE)</f>
        <v>0.32904797792434698</v>
      </c>
      <c r="AK32" s="31">
        <f t="shared" si="0"/>
        <v>150.25290457818278</v>
      </c>
      <c r="AN32" s="1">
        <f>VLOOKUP(C32,[14]Respiration_sample_list!$AP$2:$AV$73,5,FALSE)</f>
        <v>1.2622947148861012</v>
      </c>
      <c r="AO32" s="1">
        <f>VLOOKUP(C32,[15]Respiration_sample_list!$AP$2:$AV$73,7,FALSE)</f>
        <v>0.20849990097414481</v>
      </c>
      <c r="AP32" s="1">
        <f>VLOOKUP(C32,[14]Respiration_sample_list!$AP$2:$AY$73,10,FALSE)</f>
        <v>1.2039692723463742</v>
      </c>
      <c r="AQ32" s="1">
        <f t="shared" si="5"/>
        <v>2000</v>
      </c>
      <c r="AR32" s="1">
        <f t="shared" si="6"/>
        <v>9.1881325385694304</v>
      </c>
      <c r="AS32" s="1">
        <f t="shared" si="7"/>
        <v>1.2</v>
      </c>
      <c r="AT32" s="1" t="s">
        <v>876</v>
      </c>
    </row>
    <row r="33" spans="1:46" ht="23.25" x14ac:dyDescent="0.35">
      <c r="A33" s="23" t="s">
        <v>239</v>
      </c>
      <c r="B33" s="24">
        <v>32</v>
      </c>
      <c r="C33" s="23" t="s">
        <v>38</v>
      </c>
      <c r="D33" s="23" t="s">
        <v>15</v>
      </c>
      <c r="E33" s="23" t="s">
        <v>25</v>
      </c>
      <c r="F33" s="23" t="s">
        <v>834</v>
      </c>
      <c r="G33" s="24">
        <v>14</v>
      </c>
      <c r="H33" s="23" t="str">
        <f t="shared" si="2"/>
        <v>L.Larix.B.14_A</v>
      </c>
      <c r="I33" s="21" t="s">
        <v>504</v>
      </c>
      <c r="J33" s="21"/>
      <c r="K33" s="22">
        <v>51.21</v>
      </c>
      <c r="L33" s="1" t="s">
        <v>427</v>
      </c>
      <c r="M33" t="s">
        <v>430</v>
      </c>
      <c r="N33" t="s">
        <v>438</v>
      </c>
      <c r="O33" s="1" t="s">
        <v>433</v>
      </c>
      <c r="P33" s="50">
        <f>VLOOKUP(H33,[1]Sheet1!$A$8:$U$230,19,FALSE)</f>
        <v>1.2820606326889279</v>
      </c>
      <c r="Q33" s="50">
        <f>VLOOKUP(H33,[1]Sheet1!$A$8:$U$230,20,FALSE)</f>
        <v>2.0173752866862076</v>
      </c>
      <c r="R33" s="50">
        <f>VLOOKUP(H33,[1]Sheet1!$A$8:$U$230,21,FALSE)</f>
        <v>1.0174077328646747</v>
      </c>
      <c r="S33" s="50">
        <f>VLOOKUP(I33,[2]Sheet1!A$5:J$554,10,FALSE)</f>
        <v>0.50042108963093146</v>
      </c>
      <c r="T33" s="50">
        <f t="shared" si="3"/>
        <v>4.3168436522398101</v>
      </c>
      <c r="U33" s="50">
        <f t="shared" si="4"/>
        <v>4.8172647418707415</v>
      </c>
      <c r="V33" s="29">
        <f>VLOOKUP(H33,[3]Sheet1!$A$3:$I$286,9,FALSE)</f>
        <v>9.0069664118761548</v>
      </c>
      <c r="W33" s="31">
        <f>VLOOKUP(C33,[4]Sheet1!$C$12:$AA$290,19,FALSE)</f>
        <v>-28.60736653412587</v>
      </c>
      <c r="X33" s="31">
        <f>VLOOKUP(H33,[5]Sheet1!$C$7:$Y$360,16,FALSE)</f>
        <v>-30.339240863094258</v>
      </c>
      <c r="Y33" s="31">
        <f>VLOOKUP(I33,[6]Sheet1!$D$8:$AI$400,32,FALSE)</f>
        <v>-30.285280083031779</v>
      </c>
      <c r="Z33" s="31" t="e">
        <f>VLOOKUP(I33,[7]Sheet1!$D$7:$R$202,15,FALSE)</f>
        <v>#N/A</v>
      </c>
      <c r="AA33" s="31">
        <f>VLOOKUP(C33,[8]Respiration_sample_list!$AO$2:$AR$73,2,FALSE)</f>
        <v>-29.887093088858563</v>
      </c>
      <c r="AB33" s="31">
        <f>VLOOKUP(C33,[8]Respiration_sample_list!$AO$2:$AR$73,4,FALSE)</f>
        <v>10.805487654508102</v>
      </c>
      <c r="AC33" s="1">
        <f>VLOOKUP(H33,[9]Sheet1!B$2:F$250,4,FALSE)</f>
        <v>7.4</v>
      </c>
      <c r="AD33" s="1">
        <f>VLOOKUP(I33,[10]Sheet1!$B$2:$C$254,2, FALSE)</f>
        <v>9.5</v>
      </c>
      <c r="AE33">
        <f>VLOOKUP(H33,[11]Sheet1!$B$2:$F$182,4,FALSE)</f>
        <v>19.8</v>
      </c>
      <c r="AF33">
        <f>VLOOKUP(C33,[12]Sheet1!$D$9:$Y$206,15,FALSE)</f>
        <v>1.1361635637316725</v>
      </c>
      <c r="AG33"/>
      <c r="AH33">
        <f>VLOOKUP(C33,[12]Sheet1!$D$9:$Y$206,22,FALSE)</f>
        <v>0.40758393158688433</v>
      </c>
      <c r="AI33" s="1">
        <f>VLOOKUP(C33&amp;"C",[13]Sheet1!B$13:M$404,12,FALSE)</f>
        <v>49.448192596435497</v>
      </c>
      <c r="AJ33" s="1">
        <f>VLOOKUP(C33&amp;"N",[13]Sheet1!B$13:N$404,12,FALSE)</f>
        <v>0.377588331699371</v>
      </c>
      <c r="AK33" s="31">
        <f t="shared" si="0"/>
        <v>130.957946644933</v>
      </c>
      <c r="AN33" s="1">
        <f>VLOOKUP(C33,[14]Respiration_sample_list!$AP$2:$AV$73,5,FALSE)</f>
        <v>0</v>
      </c>
      <c r="AO33" s="1">
        <f>VLOOKUP(C33,[15]Respiration_sample_list!$AP$2:$AV$73,7,FALSE)</f>
        <v>7.0891272216962731E-2</v>
      </c>
      <c r="AP33" s="1">
        <f>VLOOKUP(C33,[14]Respiration_sample_list!$AP$2:$AY$73,10,FALSE)</f>
        <v>0</v>
      </c>
      <c r="AQ33" s="1">
        <f t="shared" si="5"/>
        <v>2000</v>
      </c>
      <c r="AR33" s="1">
        <f t="shared" si="6"/>
        <v>9.1881325385694304</v>
      </c>
      <c r="AS33" s="1">
        <f t="shared" si="7"/>
        <v>1.2</v>
      </c>
      <c r="AT33" s="1" t="s">
        <v>876</v>
      </c>
    </row>
    <row r="34" spans="1:46" ht="23.25" x14ac:dyDescent="0.35">
      <c r="A34" s="23" t="s">
        <v>239</v>
      </c>
      <c r="B34" s="24">
        <v>33</v>
      </c>
      <c r="C34" s="23" t="s">
        <v>39</v>
      </c>
      <c r="D34" s="23" t="s">
        <v>15</v>
      </c>
      <c r="E34" s="23" t="s">
        <v>25</v>
      </c>
      <c r="F34" s="23" t="s">
        <v>834</v>
      </c>
      <c r="G34" s="24">
        <v>15</v>
      </c>
      <c r="H34" s="23" t="str">
        <f t="shared" si="2"/>
        <v>L.Larix.B.15_A</v>
      </c>
      <c r="I34" s="21" t="s">
        <v>506</v>
      </c>
      <c r="J34" s="21"/>
      <c r="K34" s="22">
        <v>51.27</v>
      </c>
      <c r="L34" s="1" t="s">
        <v>427</v>
      </c>
      <c r="M34" t="s">
        <v>430</v>
      </c>
      <c r="N34" t="s">
        <v>438</v>
      </c>
      <c r="O34" s="1" t="s">
        <v>433</v>
      </c>
      <c r="P34" s="50">
        <f>VLOOKUP(H34,[1]Sheet1!$A$8:$U$230,19,FALSE)</f>
        <v>0.97796664716208315</v>
      </c>
      <c r="Q34" s="50">
        <f>VLOOKUP(H34,[1]Sheet1!$A$8:$U$230,20,FALSE)</f>
        <v>4.8591661944369369</v>
      </c>
      <c r="R34" s="50">
        <f>VLOOKUP(H34,[1]Sheet1!$A$8:$U$230,21,FALSE)</f>
        <v>1.1668007606787596</v>
      </c>
      <c r="S34" s="50">
        <f>VLOOKUP(I34,[2]Sheet1!A$5:J$554,10,FALSE)</f>
        <v>0.7796685781158571</v>
      </c>
      <c r="T34" s="50">
        <f t="shared" si="3"/>
        <v>7.0039336022777796</v>
      </c>
      <c r="U34" s="50">
        <f t="shared" si="4"/>
        <v>7.783602180393637</v>
      </c>
      <c r="V34" s="29">
        <f>VLOOKUP(H34,[3]Sheet1!$A$3:$I$286,9,FALSE)</f>
        <v>8.9746423915263449</v>
      </c>
      <c r="W34" s="31">
        <f>VLOOKUP(C34,[4]Sheet1!$C$12:$AA$290,19,FALSE)</f>
        <v>-27.475166975142631</v>
      </c>
      <c r="X34" s="31">
        <f>VLOOKUP(H34,[5]Sheet1!$C$7:$Y$360,16,FALSE)</f>
        <v>-29.777147116607377</v>
      </c>
      <c r="Y34" s="31">
        <f>VLOOKUP(I34,[6]Sheet1!$D$8:$AI$400,32,FALSE)</f>
        <v>-28.625031136248463</v>
      </c>
      <c r="Z34" s="31" t="e">
        <f>VLOOKUP(I34,[7]Sheet1!$D$7:$R$202,15,FALSE)</f>
        <v>#N/A</v>
      </c>
      <c r="AA34" s="31">
        <f>VLOOKUP(C34,[8]Respiration_sample_list!$AO$2:$AR$73,2,FALSE)</f>
        <v>-29.006989575881704</v>
      </c>
      <c r="AB34" s="31">
        <f>VLOOKUP(C34,[8]Respiration_sample_list!$AO$2:$AR$73,4,FALSE)</f>
        <v>-5.4989146987979538</v>
      </c>
      <c r="AC34" s="1">
        <f>VLOOKUP(H34,[9]Sheet1!B$2:F$250,4,FALSE)</f>
        <v>13.4</v>
      </c>
      <c r="AD34" s="1">
        <f>VLOOKUP(I34,[10]Sheet1!$B$2:$C$254,2, FALSE)</f>
        <v>12.4</v>
      </c>
      <c r="AE34">
        <f>VLOOKUP(H34,[11]Sheet1!$B$2:$F$182,4,FALSE)</f>
        <v>11.4</v>
      </c>
      <c r="AF34">
        <f>VLOOKUP(C34,[12]Sheet1!$D$9:$Y$206,15,FALSE)</f>
        <v>0.69654784797187119</v>
      </c>
      <c r="AG34"/>
      <c r="AH34">
        <f>VLOOKUP(C34,[12]Sheet1!$D$9:$Y$206,22,FALSE)</f>
        <v>0.3742114030035319</v>
      </c>
      <c r="AI34" s="1">
        <f>VLOOKUP(C34&amp;"C",[13]Sheet1!B$13:M$404,12,FALSE)</f>
        <v>49.128040313720703</v>
      </c>
      <c r="AJ34" s="1">
        <f>VLOOKUP(C34&amp;"N",[13]Sheet1!B$13:N$404,12,FALSE)</f>
        <v>0.34547105431556702</v>
      </c>
      <c r="AK34" s="31">
        <f t="shared" si="0"/>
        <v>142.20595242357177</v>
      </c>
      <c r="AN34" s="1">
        <f>VLOOKUP(C34,[14]Respiration_sample_list!$AP$2:$AV$73,5,FALSE)</f>
        <v>0</v>
      </c>
      <c r="AO34" s="1">
        <f>VLOOKUP(C34,[15]Respiration_sample_list!$AP$2:$AV$73,7,FALSE)</f>
        <v>0.10901005780469948</v>
      </c>
      <c r="AP34" s="1">
        <f>VLOOKUP(C34,[14]Respiration_sample_list!$AP$2:$AY$73,10,FALSE)</f>
        <v>0</v>
      </c>
      <c r="AQ34" s="1">
        <f t="shared" si="5"/>
        <v>2000</v>
      </c>
      <c r="AR34" s="1">
        <f t="shared" si="6"/>
        <v>9.1881325385694304</v>
      </c>
      <c r="AS34" s="1">
        <f t="shared" si="7"/>
        <v>1.2</v>
      </c>
      <c r="AT34" s="1" t="s">
        <v>876</v>
      </c>
    </row>
    <row r="35" spans="1:46" ht="23.25" x14ac:dyDescent="0.35">
      <c r="A35" s="23" t="s">
        <v>239</v>
      </c>
      <c r="B35" s="24">
        <v>34</v>
      </c>
      <c r="C35" s="23" t="s">
        <v>40</v>
      </c>
      <c r="D35" s="23" t="s">
        <v>828</v>
      </c>
      <c r="E35" s="23" t="s">
        <v>25</v>
      </c>
      <c r="F35" s="23" t="s">
        <v>834</v>
      </c>
      <c r="G35" s="24">
        <v>16</v>
      </c>
      <c r="H35" s="23" t="str">
        <f t="shared" si="2"/>
        <v>D.Larix.B.16_A</v>
      </c>
      <c r="I35" s="21" t="s">
        <v>508</v>
      </c>
      <c r="J35" s="21"/>
      <c r="K35" s="22">
        <v>51.26</v>
      </c>
      <c r="L35" s="1" t="s">
        <v>427</v>
      </c>
      <c r="M35" t="s">
        <v>430</v>
      </c>
      <c r="N35" t="s">
        <v>438</v>
      </c>
      <c r="O35" s="1" t="s">
        <v>433</v>
      </c>
      <c r="P35" s="50">
        <f>VLOOKUP(H35,[1]Sheet1!$A$8:$U$230,19,FALSE)</f>
        <v>0.46380901287553661</v>
      </c>
      <c r="Q35" s="50">
        <f>VLOOKUP(H35,[1]Sheet1!$A$8:$U$230,20,FALSE)</f>
        <v>5.6497395762627534</v>
      </c>
      <c r="R35" s="50">
        <f>VLOOKUP(H35,[1]Sheet1!$A$8:$U$230,21,FALSE)</f>
        <v>0.58868269605930557</v>
      </c>
      <c r="S35" s="50">
        <f>VLOOKUP(I35,[2]Sheet1!A$5:J$554,10,FALSE)</f>
        <v>1.1394147483417871</v>
      </c>
      <c r="T35" s="50">
        <f t="shared" si="3"/>
        <v>6.7022312851975956</v>
      </c>
      <c r="U35" s="50">
        <f t="shared" si="4"/>
        <v>7.8416460335393827</v>
      </c>
      <c r="V35" s="29">
        <f>VLOOKUP(H35,[3]Sheet1!$A$3:$I$286,9,FALSE)</f>
        <v>9.9420532349314534</v>
      </c>
      <c r="W35" s="31">
        <f>VLOOKUP(C35,[4]Sheet1!$C$12:$AA$290,19,FALSE)</f>
        <v>-28.385031746975095</v>
      </c>
      <c r="X35" s="31">
        <f>VLOOKUP(H35,[5]Sheet1!$C$7:$Y$360,16,FALSE)</f>
        <v>-28.392080909697942</v>
      </c>
      <c r="Y35" s="31">
        <f>VLOOKUP(I35,[6]Sheet1!$D$8:$AI$400,32,FALSE)</f>
        <v>-27.467929767281426</v>
      </c>
      <c r="Z35" s="31" t="e">
        <f>VLOOKUP(I35,[7]Sheet1!$D$7:$R$202,15,FALSE)</f>
        <v>#N/A</v>
      </c>
      <c r="AA35" s="31">
        <f>VLOOKUP(C35,[8]Respiration_sample_list!$AO$2:$AR$73,2,FALSE)</f>
        <v>-28.055727742597558</v>
      </c>
      <c r="AB35" s="31">
        <f>VLOOKUP(C35,[8]Respiration_sample_list!$AO$2:$AR$73,4,FALSE)</f>
        <v>-1.1732283956236427</v>
      </c>
      <c r="AC35" s="1">
        <f>VLOOKUP(H35,[9]Sheet1!B$2:F$250,4,FALSE)</f>
        <v>0.7</v>
      </c>
      <c r="AD35" s="1">
        <f>VLOOKUP(I35,[10]Sheet1!$B$2:$C$254,2, FALSE)</f>
        <v>3.35</v>
      </c>
      <c r="AE35">
        <f>VLOOKUP(H35,[11]Sheet1!$B$2:$F$182,4,FALSE)</f>
        <v>4</v>
      </c>
      <c r="AF35">
        <f>VLOOKUP(C35,[12]Sheet1!$D$9:$Y$206,15,FALSE)</f>
        <v>2.0726030129193642</v>
      </c>
      <c r="AG35"/>
      <c r="AH35">
        <f>VLOOKUP(C35,[12]Sheet1!$D$9:$Y$206,22,FALSE)</f>
        <v>0.6059303245004144</v>
      </c>
      <c r="AI35" s="1">
        <f>VLOOKUP(C35&amp;"C",[13]Sheet1!B$13:M$404,12,FALSE)</f>
        <v>49.9808349609375</v>
      </c>
      <c r="AJ35" s="1">
        <f>VLOOKUP(C35&amp;"N",[13]Sheet1!B$13:N$404,12,FALSE)</f>
        <v>0.57982414960861195</v>
      </c>
      <c r="AK35" s="31">
        <f t="shared" si="0"/>
        <v>86.199988383849046</v>
      </c>
      <c r="AN35" s="1">
        <f>VLOOKUP(C35,[14]Respiration_sample_list!$AP$2:$AV$73,5,FALSE)</f>
        <v>0</v>
      </c>
      <c r="AO35" s="1">
        <f>VLOOKUP(C35,[15]Respiration_sample_list!$AP$2:$AV$73,7,FALSE)</f>
        <v>0.28843260540677351</v>
      </c>
      <c r="AP35" s="1">
        <f>VLOOKUP(C35,[14]Respiration_sample_list!$AP$2:$AY$73,10,FALSE)</f>
        <v>0</v>
      </c>
      <c r="AQ35" s="1">
        <f t="shared" si="5"/>
        <v>1560</v>
      </c>
      <c r="AR35" s="1">
        <f t="shared" si="6"/>
        <v>13.04</v>
      </c>
      <c r="AS35" s="1">
        <f t="shared" si="7"/>
        <v>3.84</v>
      </c>
      <c r="AT35" s="1" t="s">
        <v>876</v>
      </c>
    </row>
    <row r="36" spans="1:46" ht="23.25" x14ac:dyDescent="0.35">
      <c r="A36" s="23" t="s">
        <v>239</v>
      </c>
      <c r="B36" s="24">
        <v>35</v>
      </c>
      <c r="C36" s="23" t="s">
        <v>41</v>
      </c>
      <c r="D36" s="23" t="s">
        <v>828</v>
      </c>
      <c r="E36" s="23" t="s">
        <v>25</v>
      </c>
      <c r="F36" s="23" t="s">
        <v>834</v>
      </c>
      <c r="G36" s="24">
        <v>17</v>
      </c>
      <c r="H36" s="23" t="str">
        <f t="shared" si="2"/>
        <v>D.Larix.B.17_A</v>
      </c>
      <c r="I36" s="21" t="s">
        <v>510</v>
      </c>
      <c r="J36" s="21"/>
      <c r="K36" s="22">
        <v>50.46</v>
      </c>
      <c r="L36" s="1" t="s">
        <v>427</v>
      </c>
      <c r="M36" t="s">
        <v>430</v>
      </c>
      <c r="N36" t="s">
        <v>438</v>
      </c>
      <c r="O36" s="1" t="s">
        <v>433</v>
      </c>
      <c r="P36" s="50">
        <f>VLOOKUP(H36,[1]Sheet1!$A$8:$U$230,19,FALSE)</f>
        <v>0.2748825802615934</v>
      </c>
      <c r="Q36" s="50">
        <f>VLOOKUP(H36,[1]Sheet1!$A$8:$U$230,20,FALSE)</f>
        <v>3.3455367850655646</v>
      </c>
      <c r="R36" s="50">
        <f>VLOOKUP(H36,[1]Sheet1!$A$8:$U$230,21,FALSE)</f>
        <v>0.23163495838287756</v>
      </c>
      <c r="S36" s="50">
        <f>VLOOKUP(I36,[2]Sheet1!A$5:J$554,10,FALSE)</f>
        <v>0.72108941736028542</v>
      </c>
      <c r="T36" s="50">
        <f t="shared" si="3"/>
        <v>3.8520543237100355</v>
      </c>
      <c r="U36" s="50">
        <f t="shared" si="4"/>
        <v>4.5731437410703206</v>
      </c>
      <c r="V36" s="29">
        <f>VLOOKUP(H36,[3]Sheet1!$A$3:$I$286,9,FALSE)</f>
        <v>5.1957490240355373</v>
      </c>
      <c r="W36" s="31">
        <f>VLOOKUP(C36,[4]Sheet1!$C$12:$AA$290,19,FALSE)</f>
        <v>-29.492094919962934</v>
      </c>
      <c r="X36" s="31">
        <f>VLOOKUP(H36,[5]Sheet1!$C$7:$Y$360,16,FALSE)</f>
        <v>-30.256159367546374</v>
      </c>
      <c r="Y36" s="31">
        <f>VLOOKUP(I36,[6]Sheet1!$D$8:$AI$400,32,FALSE)</f>
        <v>-29.400804985336556</v>
      </c>
      <c r="Z36" s="31" t="e">
        <f>VLOOKUP(I36,[7]Sheet1!$D$7:$R$202,15,FALSE)</f>
        <v>#N/A</v>
      </c>
      <c r="AA36" s="31">
        <f>VLOOKUP(C36,[8]Respiration_sample_list!$AO$2:$AR$73,2,FALSE)</f>
        <v>-31.469453405602376</v>
      </c>
      <c r="AB36" s="31">
        <f>VLOOKUP(C36,[8]Respiration_sample_list!$AO$2:$AR$73,4,FALSE)</f>
        <v>0.75788586596958962</v>
      </c>
      <c r="AC36" s="1">
        <f>VLOOKUP(H36,[9]Sheet1!B$2:F$250,4,FALSE)</f>
        <v>1.2</v>
      </c>
      <c r="AD36" s="1">
        <f>VLOOKUP(I36,[10]Sheet1!$B$2:$C$254,2, FALSE)</f>
        <v>9.9999999999999867E-2</v>
      </c>
      <c r="AE36">
        <f>VLOOKUP(H36,[11]Sheet1!$B$2:$F$182,4,FALSE)</f>
        <v>13.9</v>
      </c>
      <c r="AF36">
        <f>VLOOKUP(C36,[12]Sheet1!$D$9:$Y$206,15,FALSE)</f>
        <v>2.5725667936445649</v>
      </c>
      <c r="AG36"/>
      <c r="AH36">
        <f>VLOOKUP(C36,[12]Sheet1!$D$9:$Y$206,22,FALSE)</f>
        <v>0.81691251126819775</v>
      </c>
      <c r="AI36" s="1">
        <f>VLOOKUP(C36&amp;"C",[13]Sheet1!B$13:M$404,12,FALSE)</f>
        <v>49.458747863769503</v>
      </c>
      <c r="AJ36" s="1">
        <f>VLOOKUP(C36&amp;"N",[13]Sheet1!B$13:N$404,12,FALSE)</f>
        <v>0.74653452634811401</v>
      </c>
      <c r="AK36" s="31">
        <f t="shared" si="0"/>
        <v>66.251119162178654</v>
      </c>
      <c r="AN36" s="1">
        <f>VLOOKUP(C36,[14]Respiration_sample_list!$AP$2:$AV$73,5,FALSE)</f>
        <v>0</v>
      </c>
      <c r="AO36" s="1">
        <f>VLOOKUP(C36,[15]Respiration_sample_list!$AP$2:$AV$73,7,FALSE)</f>
        <v>0.34771032502495763</v>
      </c>
      <c r="AP36" s="1">
        <f>VLOOKUP(C36,[14]Respiration_sample_list!$AP$2:$AY$73,10,FALSE)</f>
        <v>0</v>
      </c>
      <c r="AQ36" s="1">
        <f t="shared" si="5"/>
        <v>1560</v>
      </c>
      <c r="AR36" s="1">
        <f t="shared" si="6"/>
        <v>13.04</v>
      </c>
      <c r="AS36" s="1">
        <f t="shared" si="7"/>
        <v>3.84</v>
      </c>
      <c r="AT36" s="1" t="s">
        <v>876</v>
      </c>
    </row>
    <row r="37" spans="1:46" ht="23.25" x14ac:dyDescent="0.35">
      <c r="A37" s="23" t="s">
        <v>239</v>
      </c>
      <c r="B37" s="24">
        <v>36</v>
      </c>
      <c r="C37" s="23" t="s">
        <v>42</v>
      </c>
      <c r="D37" s="23" t="s">
        <v>828</v>
      </c>
      <c r="E37" s="23" t="s">
        <v>25</v>
      </c>
      <c r="F37" s="23" t="s">
        <v>834</v>
      </c>
      <c r="G37" s="24">
        <v>18</v>
      </c>
      <c r="H37" s="23" t="str">
        <f t="shared" si="2"/>
        <v>D.Larix.B.18_A</v>
      </c>
      <c r="I37" s="21" t="s">
        <v>512</v>
      </c>
      <c r="J37" s="21"/>
      <c r="K37" s="22">
        <v>50.34</v>
      </c>
      <c r="L37" s="1" t="s">
        <v>427</v>
      </c>
      <c r="M37" t="s">
        <v>430</v>
      </c>
      <c r="N37" t="s">
        <v>438</v>
      </c>
      <c r="O37" s="1" t="s">
        <v>433</v>
      </c>
      <c r="P37" s="50">
        <f>VLOOKUP(H37,[1]Sheet1!$A$8:$U$230,19,FALSE)</f>
        <v>0.63122020262216905</v>
      </c>
      <c r="Q37" s="50">
        <f>VLOOKUP(H37,[1]Sheet1!$A$8:$U$230,20,FALSE)</f>
        <v>6.1584011565352093</v>
      </c>
      <c r="R37" s="50">
        <f>VLOOKUP(H37,[1]Sheet1!$A$8:$U$230,21,FALSE)</f>
        <v>0.87638706793802146</v>
      </c>
      <c r="S37" s="50">
        <f>VLOOKUP(I37,[2]Sheet1!A$5:J$554,10,FALSE)</f>
        <v>1.217482240762813</v>
      </c>
      <c r="T37" s="50">
        <f t="shared" si="3"/>
        <v>7.6660084270953996</v>
      </c>
      <c r="U37" s="50">
        <f t="shared" si="4"/>
        <v>8.8834906678582133</v>
      </c>
      <c r="V37" s="29">
        <f>VLOOKUP(H37,[3]Sheet1!$A$3:$I$286,9,FALSE)</f>
        <v>10.877070368105811</v>
      </c>
      <c r="W37" s="31">
        <f>VLOOKUP(C37,[4]Sheet1!$C$12:$AA$290,19,FALSE)</f>
        <v>-28.489681976127546</v>
      </c>
      <c r="X37" s="31">
        <f>VLOOKUP(H37,[5]Sheet1!$C$7:$Y$360,16,FALSE)</f>
        <v>-28.534089075717556</v>
      </c>
      <c r="Y37" s="31">
        <f>VLOOKUP(I37,[6]Sheet1!$D$8:$AI$400,32,FALSE)</f>
        <v>-27.807844825827605</v>
      </c>
      <c r="Z37" s="31" t="e">
        <f>VLOOKUP(I37,[7]Sheet1!$D$7:$R$202,15,FALSE)</f>
        <v>#N/A</v>
      </c>
      <c r="AA37" s="31">
        <f>VLOOKUP(C37,[8]Respiration_sample_list!$AO$2:$AR$73,2,FALSE)</f>
        <v>-29.380067686138826</v>
      </c>
      <c r="AB37" s="31">
        <f>VLOOKUP(C37,[8]Respiration_sample_list!$AO$2:$AR$73,4,FALSE)</f>
        <v>1.0891475896464851</v>
      </c>
      <c r="AC37" s="1">
        <f>VLOOKUP(H37,[9]Sheet1!B$2:F$250,4,FALSE)</f>
        <v>4.8</v>
      </c>
      <c r="AD37" s="1">
        <f>VLOOKUP(I37,[10]Sheet1!$B$2:$C$254,2, FALSE)</f>
        <v>9.5</v>
      </c>
      <c r="AE37">
        <f>VLOOKUP(H37,[11]Sheet1!$B$2:$F$182,4,FALSE)</f>
        <v>4.0999999999999996</v>
      </c>
      <c r="AF37">
        <f>VLOOKUP(C37,[12]Sheet1!$D$9:$Y$206,15,FALSE)</f>
        <v>2.8119742848277762</v>
      </c>
      <c r="AG37"/>
      <c r="AH37">
        <f>VLOOKUP(C37,[12]Sheet1!$D$9:$Y$206,22,FALSE)</f>
        <v>0.98789163575051431</v>
      </c>
      <c r="AI37" s="1">
        <f>VLOOKUP(C37&amp;"C",[13]Sheet1!B$13:M$404,12,FALSE)</f>
        <v>49.420303344726598</v>
      </c>
      <c r="AJ37" s="1">
        <f>VLOOKUP(C37&amp;"N",[13]Sheet1!B$13:N$404,12,FALSE)</f>
        <v>0.92059797048568703</v>
      </c>
      <c r="AK37" s="31">
        <f t="shared" si="0"/>
        <v>53.682828910271816</v>
      </c>
      <c r="AN37" s="1">
        <f>VLOOKUP(C37,[14]Respiration_sample_list!$AP$2:$AV$73,5,FALSE)</f>
        <v>0</v>
      </c>
      <c r="AO37" s="1">
        <f>VLOOKUP(C37,[15]Respiration_sample_list!$AP$2:$AV$73,7,FALSE)</f>
        <v>0.44782979947335572</v>
      </c>
      <c r="AP37" s="1">
        <f>VLOOKUP(C37,[14]Respiration_sample_list!$AP$2:$AY$73,10,FALSE)</f>
        <v>0</v>
      </c>
      <c r="AQ37" s="1">
        <f t="shared" si="5"/>
        <v>1560</v>
      </c>
      <c r="AR37" s="1">
        <f t="shared" si="6"/>
        <v>13.04</v>
      </c>
      <c r="AS37" s="1">
        <f t="shared" si="7"/>
        <v>3.84</v>
      </c>
      <c r="AT37" s="1" t="s">
        <v>876</v>
      </c>
    </row>
    <row r="38" spans="1:46" ht="23.25" x14ac:dyDescent="0.35">
      <c r="A38" s="23" t="s">
        <v>239</v>
      </c>
      <c r="B38" s="24">
        <v>37</v>
      </c>
      <c r="C38" s="23" t="s">
        <v>43</v>
      </c>
      <c r="D38" s="23" t="s">
        <v>1</v>
      </c>
      <c r="E38" s="23" t="s">
        <v>2</v>
      </c>
      <c r="F38" s="23" t="s">
        <v>833</v>
      </c>
      <c r="G38" s="24">
        <v>1</v>
      </c>
      <c r="H38" s="23" t="str">
        <f t="shared" si="2"/>
        <v>H.Mugo.L.1_A</v>
      </c>
      <c r="I38" s="21" t="s">
        <v>514</v>
      </c>
      <c r="J38" s="21"/>
      <c r="K38" s="22">
        <v>50.32</v>
      </c>
      <c r="L38" s="14" t="s">
        <v>436</v>
      </c>
      <c r="M38" t="s">
        <v>430</v>
      </c>
      <c r="N38" t="s">
        <v>438</v>
      </c>
      <c r="O38" s="1" t="s">
        <v>433</v>
      </c>
      <c r="P38" s="50">
        <f>VLOOKUP(H38,[1]Sheet1!$A$8:$U$230,19,FALSE)</f>
        <v>0.83901927662957076</v>
      </c>
      <c r="Q38" s="50">
        <f>VLOOKUP(H38,[1]Sheet1!$A$8:$U$230,20,FALSE)</f>
        <v>3.340174516747505</v>
      </c>
      <c r="R38" s="50">
        <f>VLOOKUP(H38,[1]Sheet1!$A$8:$U$230,21,FALSE)</f>
        <v>0.60225059618441956</v>
      </c>
      <c r="S38" s="50" t="e">
        <f>VLOOKUP(I38,[2]Sheet1!A$5:J$554,10,FALSE)</f>
        <v>#N/A</v>
      </c>
      <c r="T38" s="50">
        <f t="shared" si="3"/>
        <v>4.7814443895614955</v>
      </c>
      <c r="U38" s="50" t="e">
        <f t="shared" si="4"/>
        <v>#N/A</v>
      </c>
      <c r="V38" s="29">
        <f>VLOOKUP(H38,[3]Sheet1!$A$3:$I$286,9,FALSE)</f>
        <v>8.5744031402113094</v>
      </c>
      <c r="W38" s="31">
        <f>VLOOKUP(C38,[4]Sheet1!$C$12:$AA$290,19,FALSE)</f>
        <v>-28.064550759301756</v>
      </c>
      <c r="X38" s="31">
        <f>VLOOKUP(H38,[5]Sheet1!$C$7:$Y$360,16,FALSE)</f>
        <v>-29.249386279670176</v>
      </c>
      <c r="Y38" s="31" t="e">
        <f>VLOOKUP(I38,[6]Sheet1!$D$8:$AI$400,32,FALSE)</f>
        <v>#VALUE!</v>
      </c>
      <c r="Z38" s="31">
        <f>VLOOKUP(I38,[7]Sheet1!$D$7:$R$202,15,FALSE)</f>
        <v>-29.791561112206654</v>
      </c>
      <c r="AA38" s="31" t="e">
        <f>VLOOKUP(C38,[8]Respiration_sample_list!$AO$2:$AR$73,2,FALSE)</f>
        <v>#N/A</v>
      </c>
      <c r="AB38" s="31" t="e">
        <f>VLOOKUP(C38,[8]Respiration_sample_list!$AO$2:$AR$73,4,FALSE)</f>
        <v>#N/A</v>
      </c>
      <c r="AC38" s="1">
        <f>VLOOKUP(H38,[9]Sheet1!B$2:F$250,4,FALSE)</f>
        <v>4.4000000000000004</v>
      </c>
      <c r="AD38" s="1">
        <f>VLOOKUP(I38,[10]Sheet1!$B$2:$C$254,2, FALSE)</f>
        <v>11.8</v>
      </c>
      <c r="AE38">
        <f>VLOOKUP(H38,[11]Sheet1!$B$2:$F$182,4,FALSE)</f>
        <v>16.100000000000001</v>
      </c>
      <c r="AF38">
        <f>VLOOKUP(C38,[12]Sheet1!$D$9:$Y$206,15,FALSE)</f>
        <v>-3.6813570190631073</v>
      </c>
      <c r="AG38"/>
      <c r="AH38">
        <f>VLOOKUP(C38,[12]Sheet1!$D$9:$Y$206,22,FALSE)</f>
        <v>1.0219874228099139</v>
      </c>
      <c r="AI38" s="1">
        <f>VLOOKUP(C38&amp;"C",[13]Sheet1!B$13:M$404,12,FALSE)</f>
        <v>50.211952209472699</v>
      </c>
      <c r="AJ38" s="1">
        <f>VLOOKUP(C38&amp;"N",[13]Sheet1!B$13:N$404,12,FALSE)</f>
        <v>1.00648546218872</v>
      </c>
      <c r="AK38" s="31">
        <f t="shared" si="0"/>
        <v>49.888402859074539</v>
      </c>
      <c r="AN38" s="1" t="e">
        <f>VLOOKUP(C38,[14]Respiration_sample_list!$AP$2:$AV$73,5,FALSE)</f>
        <v>#N/A</v>
      </c>
      <c r="AO38" s="1" t="e">
        <f>VLOOKUP(C38,[15]Respiration_sample_list!$AP$2:$AV$73,7,FALSE)</f>
        <v>#N/A</v>
      </c>
      <c r="AP38" s="1" t="e">
        <f>VLOOKUP(C38,[14]Respiration_sample_list!$AP$2:$AY$73,10,FALSE)</f>
        <v>#N/A</v>
      </c>
      <c r="AQ38" s="1">
        <f t="shared" si="5"/>
        <v>2200</v>
      </c>
      <c r="AR38" s="1">
        <f t="shared" si="6"/>
        <v>9.1999999999999993</v>
      </c>
      <c r="AS38" s="1">
        <f t="shared" si="7"/>
        <v>0</v>
      </c>
      <c r="AT38" s="1" t="s">
        <v>876</v>
      </c>
    </row>
    <row r="39" spans="1:46" ht="23.25" x14ac:dyDescent="0.35">
      <c r="A39" s="23" t="s">
        <v>239</v>
      </c>
      <c r="B39" s="24">
        <v>38</v>
      </c>
      <c r="C39" s="23" t="s">
        <v>45</v>
      </c>
      <c r="D39" s="23" t="s">
        <v>1</v>
      </c>
      <c r="E39" s="23" t="s">
        <v>2</v>
      </c>
      <c r="F39" s="23" t="s">
        <v>833</v>
      </c>
      <c r="G39" s="24">
        <v>2</v>
      </c>
      <c r="H39" s="23" t="str">
        <f t="shared" si="2"/>
        <v>H.Mugo.L.2_A</v>
      </c>
      <c r="I39" s="21" t="s">
        <v>516</v>
      </c>
      <c r="J39" s="21"/>
      <c r="K39" s="22">
        <v>50.14</v>
      </c>
      <c r="L39" s="2" t="s">
        <v>428</v>
      </c>
      <c r="M39" t="s">
        <v>431</v>
      </c>
      <c r="N39"/>
      <c r="O39" s="2" t="s">
        <v>434</v>
      </c>
      <c r="P39" s="50">
        <f>VLOOKUP(H39,[1]Sheet1!$A$8:$U$230,19,FALSE)</f>
        <v>0.48084662943757478</v>
      </c>
      <c r="Q39" s="50">
        <f>VLOOKUP(H39,[1]Sheet1!$A$8:$U$230,20,FALSE)</f>
        <v>2.2964647680622212</v>
      </c>
      <c r="R39" s="50">
        <f>VLOOKUP(H39,[1]Sheet1!$A$8:$U$230,21,FALSE)</f>
        <v>0.66854706820901477</v>
      </c>
      <c r="S39" s="50">
        <f>VLOOKUP(I39,[2]Sheet1!A$5:J$554,10,FALSE)</f>
        <v>0.21900694056641404</v>
      </c>
      <c r="T39" s="50">
        <f t="shared" si="3"/>
        <v>3.4458584657088105</v>
      </c>
      <c r="U39" s="50">
        <f t="shared" si="4"/>
        <v>3.6648654062752244</v>
      </c>
      <c r="V39" s="29">
        <f>VLOOKUP(H39,[3]Sheet1!$A$3:$I$286,9,FALSE)</f>
        <v>8.0789625629223529</v>
      </c>
      <c r="W39" s="31">
        <f>VLOOKUP(C39,[4]Sheet1!$C$12:$AA$290,19,FALSE)</f>
        <v>-27.367244581949866</v>
      </c>
      <c r="X39" s="31">
        <f>VLOOKUP(H39,[5]Sheet1!$C$7:$Y$360,16,FALSE)</f>
        <v>-28.282959734581322</v>
      </c>
      <c r="Y39" s="31">
        <f>VLOOKUP(I39,[6]Sheet1!$D$8:$AI$400,32,FALSE)</f>
        <v>-28.521380246470763</v>
      </c>
      <c r="Z39" s="31" t="e">
        <f>VLOOKUP(I39,[7]Sheet1!$D$7:$R$202,15,FALSE)</f>
        <v>#N/A</v>
      </c>
      <c r="AA39" s="31" t="e">
        <f>VLOOKUP(C39,[8]Respiration_sample_list!$AO$2:$AR$73,2,FALSE)</f>
        <v>#N/A</v>
      </c>
      <c r="AB39" s="31" t="e">
        <f>VLOOKUP(C39,[8]Respiration_sample_list!$AO$2:$AR$73,4,FALSE)</f>
        <v>#N/A</v>
      </c>
      <c r="AC39" s="1">
        <f>VLOOKUP(H39,[9]Sheet1!B$2:F$250,4,FALSE)</f>
        <v>16.600000000000001</v>
      </c>
      <c r="AD39" s="1">
        <f>VLOOKUP(I39,[10]Sheet1!$B$2:$C$254,2, FALSE)</f>
        <v>12.65</v>
      </c>
      <c r="AE39">
        <f>VLOOKUP(H39,[11]Sheet1!$B$2:$F$182,4,FALSE)</f>
        <v>18.8</v>
      </c>
      <c r="AF39">
        <f>VLOOKUP(C39,[12]Sheet1!$D$9:$Y$206,15,FALSE)</f>
        <v>-3.5951492556827174</v>
      </c>
      <c r="AG39"/>
      <c r="AH39">
        <f>VLOOKUP(C39,[12]Sheet1!$D$9:$Y$206,22,FALSE)</f>
        <v>1.0542824961903456</v>
      </c>
      <c r="AI39" s="1">
        <f>VLOOKUP(C39&amp;"C",[13]Sheet1!B$13:M$404,12,FALSE)</f>
        <v>49.5050048828125</v>
      </c>
      <c r="AJ39" s="1">
        <f>VLOOKUP(C39&amp;"N",[13]Sheet1!B$13:N$404,12,FALSE)</f>
        <v>1.03785932064056</v>
      </c>
      <c r="AK39" s="31">
        <f t="shared" si="0"/>
        <v>47.699147561018513</v>
      </c>
      <c r="AN39" s="1" t="e">
        <f>VLOOKUP(C39,[14]Respiration_sample_list!$AP$2:$AV$73,5,FALSE)</f>
        <v>#N/A</v>
      </c>
      <c r="AO39" s="1" t="e">
        <f>VLOOKUP(C39,[15]Respiration_sample_list!$AP$2:$AV$73,7,FALSE)</f>
        <v>#N/A</v>
      </c>
      <c r="AP39" s="1" t="e">
        <f>VLOOKUP(C39,[14]Respiration_sample_list!$AP$2:$AY$73,10,FALSE)</f>
        <v>#N/A</v>
      </c>
      <c r="AQ39" s="1">
        <f t="shared" si="5"/>
        <v>2200</v>
      </c>
      <c r="AR39" s="1">
        <f t="shared" si="6"/>
        <v>9.1999999999999993</v>
      </c>
      <c r="AS39" s="1">
        <f t="shared" si="7"/>
        <v>0</v>
      </c>
      <c r="AT39" s="1" t="s">
        <v>876</v>
      </c>
    </row>
    <row r="40" spans="1:46" ht="23.25" x14ac:dyDescent="0.35">
      <c r="A40" s="23" t="s">
        <v>239</v>
      </c>
      <c r="B40" s="24">
        <v>39</v>
      </c>
      <c r="C40" s="23" t="s">
        <v>46</v>
      </c>
      <c r="D40" s="23" t="s">
        <v>1</v>
      </c>
      <c r="E40" s="23" t="s">
        <v>2</v>
      </c>
      <c r="F40" s="23" t="s">
        <v>833</v>
      </c>
      <c r="G40" s="24">
        <v>3</v>
      </c>
      <c r="H40" s="23" t="str">
        <f t="shared" si="2"/>
        <v>H.Mugo.L.3_A</v>
      </c>
      <c r="I40" s="21" t="s">
        <v>518</v>
      </c>
      <c r="J40" s="21"/>
      <c r="K40" s="22">
        <v>51.11</v>
      </c>
      <c r="L40" s="2" t="s">
        <v>428</v>
      </c>
      <c r="M40" t="s">
        <v>431</v>
      </c>
      <c r="N40"/>
      <c r="O40" s="2" t="s">
        <v>434</v>
      </c>
      <c r="P40" s="50">
        <f>VLOOKUP(H40,[1]Sheet1!$A$8:$U$230,19,FALSE)</f>
        <v>0.77670123263549218</v>
      </c>
      <c r="Q40" s="50">
        <f>VLOOKUP(H40,[1]Sheet1!$A$8:$U$230,20,FALSE)</f>
        <v>3.5149516697758489</v>
      </c>
      <c r="R40" s="50">
        <f>VLOOKUP(H40,[1]Sheet1!$A$8:$U$230,21,FALSE)</f>
        <v>0.79010174134220312</v>
      </c>
      <c r="S40" s="50">
        <f>VLOOKUP(I40,[2]Sheet1!A$5:J$554,10,FALSE)</f>
        <v>0.36043071805908822</v>
      </c>
      <c r="T40" s="50">
        <f t="shared" si="3"/>
        <v>5.0817546437535448</v>
      </c>
      <c r="U40" s="50">
        <f t="shared" si="4"/>
        <v>5.4421853618126335</v>
      </c>
      <c r="V40" s="29">
        <f>VLOOKUP(H40,[3]Sheet1!$A$3:$I$286,9,FALSE)</f>
        <v>12.118509783721255</v>
      </c>
      <c r="W40" s="31">
        <f>VLOOKUP(C40,[4]Sheet1!$C$12:$AA$290,19,FALSE)</f>
        <v>-28.310414582599059</v>
      </c>
      <c r="X40" s="31">
        <f>VLOOKUP(H40,[5]Sheet1!$C$7:$Y$360,16,FALSE)</f>
        <v>-29.025402232183922</v>
      </c>
      <c r="Y40" s="31">
        <f>VLOOKUP(I40,[6]Sheet1!$D$8:$AI$400,32,FALSE)</f>
        <v>-28.498186875232744</v>
      </c>
      <c r="Z40" s="31">
        <f>VLOOKUP(I40,[7]Sheet1!$D$7:$R$202,15,FALSE)</f>
        <v>-29.06081091079627</v>
      </c>
      <c r="AA40" s="31" t="e">
        <f>VLOOKUP(C40,[8]Respiration_sample_list!$AO$2:$AR$73,2,FALSE)</f>
        <v>#N/A</v>
      </c>
      <c r="AB40" s="31" t="e">
        <f>VLOOKUP(C40,[8]Respiration_sample_list!$AO$2:$AR$73,4,FALSE)</f>
        <v>#N/A</v>
      </c>
      <c r="AC40" s="1">
        <f>VLOOKUP(H40,[9]Sheet1!B$2:F$250,4,FALSE)</f>
        <v>12.8</v>
      </c>
      <c r="AD40" s="1">
        <f>VLOOKUP(I40,[10]Sheet1!$B$2:$C$254,2, FALSE)</f>
        <v>-4</v>
      </c>
      <c r="AE40">
        <f>VLOOKUP(H40,[11]Sheet1!$B$2:$F$182,4,FALSE)</f>
        <v>11.3</v>
      </c>
      <c r="AF40">
        <f>VLOOKUP(C40,[12]Sheet1!$D$9:$Y$206,15,FALSE)</f>
        <v>-5.9663167990035726</v>
      </c>
      <c r="AG40"/>
      <c r="AH40">
        <f>VLOOKUP(C40,[12]Sheet1!$D$9:$Y$206,22,FALSE)</f>
        <v>1.0259148229599879</v>
      </c>
      <c r="AI40" s="1">
        <f>VLOOKUP(C40&amp;"C",[13]Sheet1!B$13:M$404,12,FALSE)</f>
        <v>50.353775024414098</v>
      </c>
      <c r="AJ40" s="1">
        <f>VLOOKUP(C40&amp;"N",[13]Sheet1!B$13:N$404,12,FALSE)</f>
        <v>1.0038425922393801</v>
      </c>
      <c r="AK40" s="31">
        <f t="shared" si="0"/>
        <v>50.161026652679176</v>
      </c>
      <c r="AN40" s="1" t="e">
        <f>VLOOKUP(C40,[14]Respiration_sample_list!$AP$2:$AV$73,5,FALSE)</f>
        <v>#N/A</v>
      </c>
      <c r="AO40" s="1" t="e">
        <f>VLOOKUP(C40,[15]Respiration_sample_list!$AP$2:$AV$73,7,FALSE)</f>
        <v>#N/A</v>
      </c>
      <c r="AP40" s="1" t="e">
        <f>VLOOKUP(C40,[14]Respiration_sample_list!$AP$2:$AY$73,10,FALSE)</f>
        <v>#N/A</v>
      </c>
      <c r="AQ40" s="1">
        <f t="shared" si="5"/>
        <v>2200</v>
      </c>
      <c r="AR40" s="1">
        <f t="shared" si="6"/>
        <v>9.1999999999999993</v>
      </c>
      <c r="AS40" s="1">
        <f t="shared" si="7"/>
        <v>0</v>
      </c>
      <c r="AT40" s="1" t="s">
        <v>876</v>
      </c>
    </row>
    <row r="41" spans="1:46" ht="23.25" x14ac:dyDescent="0.35">
      <c r="A41" s="23" t="s">
        <v>239</v>
      </c>
      <c r="B41" s="24">
        <v>40</v>
      </c>
      <c r="C41" s="23" t="s">
        <v>47</v>
      </c>
      <c r="D41" s="23" t="s">
        <v>1</v>
      </c>
      <c r="E41" s="23" t="s">
        <v>2</v>
      </c>
      <c r="F41" s="23" t="s">
        <v>833</v>
      </c>
      <c r="G41" s="24">
        <v>4</v>
      </c>
      <c r="H41" s="23" t="str">
        <f t="shared" si="2"/>
        <v>H.Mugo.L.4_A</v>
      </c>
      <c r="I41" s="21" t="s">
        <v>520</v>
      </c>
      <c r="J41" s="21"/>
      <c r="K41" s="22">
        <v>50.35</v>
      </c>
      <c r="L41" s="2" t="s">
        <v>428</v>
      </c>
      <c r="M41" t="s">
        <v>431</v>
      </c>
      <c r="N41"/>
      <c r="O41" s="2" t="s">
        <v>434</v>
      </c>
      <c r="P41" s="50">
        <f>VLOOKUP(H41,[1]Sheet1!$A$8:$U$230,19,FALSE)</f>
        <v>0.62619265143992053</v>
      </c>
      <c r="Q41" s="50">
        <f>VLOOKUP(H41,[1]Sheet1!$A$8:$U$230,20,FALSE)</f>
        <v>4.1786900278245094</v>
      </c>
      <c r="R41" s="50">
        <f>VLOOKUP(H41,[1]Sheet1!$A$8:$U$230,21,FALSE)</f>
        <v>0.55830387288977157</v>
      </c>
      <c r="S41" s="50">
        <f>VLOOKUP(I41,[2]Sheet1!A$5:J$554,10,FALSE)</f>
        <v>0.41195725918570014</v>
      </c>
      <c r="T41" s="50">
        <f t="shared" si="3"/>
        <v>5.3631865521542013</v>
      </c>
      <c r="U41" s="50">
        <f t="shared" si="4"/>
        <v>5.7751438113399018</v>
      </c>
      <c r="V41" s="29">
        <f>VLOOKUP(H41,[3]Sheet1!$A$3:$I$286,9,FALSE)</f>
        <v>12.779812433643633</v>
      </c>
      <c r="W41" s="31">
        <f>VLOOKUP(C41,[4]Sheet1!$C$12:$AA$290,19,FALSE)</f>
        <v>-27.285827580036063</v>
      </c>
      <c r="X41" s="31">
        <f>VLOOKUP(H41,[5]Sheet1!$C$7:$Y$360,16,FALSE)</f>
        <v>-28.468056075659639</v>
      </c>
      <c r="Y41" s="31">
        <f>VLOOKUP(I41,[6]Sheet1!$D$8:$AI$400,32,FALSE)</f>
        <v>-28.00759749907791</v>
      </c>
      <c r="Z41" s="31" t="e">
        <f>VLOOKUP(I41,[7]Sheet1!$D$7:$R$202,15,FALSE)</f>
        <v>#N/A</v>
      </c>
      <c r="AA41" s="31" t="e">
        <f>VLOOKUP(C41,[8]Respiration_sample_list!$AO$2:$AR$73,2,FALSE)</f>
        <v>#N/A</v>
      </c>
      <c r="AB41" s="31" t="e">
        <f>VLOOKUP(C41,[8]Respiration_sample_list!$AO$2:$AR$73,4,FALSE)</f>
        <v>#N/A</v>
      </c>
      <c r="AC41" s="1">
        <f>VLOOKUP(H41,[9]Sheet1!B$2:F$250,4,FALSE)</f>
        <v>9.8000000000000007</v>
      </c>
      <c r="AD41" s="1">
        <f>VLOOKUP(I41,[10]Sheet1!$B$2:$C$254,2, FALSE)</f>
        <v>-8.1999999999999993</v>
      </c>
      <c r="AE41">
        <f>VLOOKUP(H41,[11]Sheet1!$B$2:$F$182,4,FALSE)</f>
        <v>10.7</v>
      </c>
      <c r="AF41">
        <f>VLOOKUP(C41,[12]Sheet1!$D$9:$Y$206,15,FALSE)</f>
        <v>-2.6677357139325739</v>
      </c>
      <c r="AG41"/>
      <c r="AH41">
        <f>VLOOKUP(C41,[12]Sheet1!$D$9:$Y$206,22,FALSE)</f>
        <v>1.2126980618806742</v>
      </c>
      <c r="AI41" s="1">
        <f>VLOOKUP(C41&amp;"C",[13]Sheet1!B$13:M$404,12,FALSE)</f>
        <v>50.322578430175803</v>
      </c>
      <c r="AJ41" s="1">
        <f>VLOOKUP(C41&amp;"N",[13]Sheet1!B$13:N$404,12,FALSE)</f>
        <v>1.08860671520233</v>
      </c>
      <c r="AK41" s="31">
        <f t="shared" si="0"/>
        <v>46.226591961471392</v>
      </c>
      <c r="AN41" s="1" t="e">
        <f>VLOOKUP(C41,[14]Respiration_sample_list!$AP$2:$AV$73,5,FALSE)</f>
        <v>#N/A</v>
      </c>
      <c r="AO41" s="1" t="e">
        <f>VLOOKUP(C41,[15]Respiration_sample_list!$AP$2:$AV$73,7,FALSE)</f>
        <v>#N/A</v>
      </c>
      <c r="AP41" s="1" t="e">
        <f>VLOOKUP(C41,[14]Respiration_sample_list!$AP$2:$AY$73,10,FALSE)</f>
        <v>#N/A</v>
      </c>
      <c r="AQ41" s="1">
        <f t="shared" si="5"/>
        <v>2200</v>
      </c>
      <c r="AR41" s="1">
        <f t="shared" si="6"/>
        <v>9.1999999999999993</v>
      </c>
      <c r="AS41" s="1">
        <f t="shared" si="7"/>
        <v>0</v>
      </c>
      <c r="AT41" s="1" t="s">
        <v>876</v>
      </c>
    </row>
    <row r="42" spans="1:46" ht="23.25" x14ac:dyDescent="0.35">
      <c r="A42" s="23" t="s">
        <v>239</v>
      </c>
      <c r="B42" s="24">
        <v>41</v>
      </c>
      <c r="C42" s="23" t="s">
        <v>48</v>
      </c>
      <c r="D42" s="23" t="s">
        <v>1</v>
      </c>
      <c r="E42" s="23" t="s">
        <v>2</v>
      </c>
      <c r="F42" s="23" t="s">
        <v>833</v>
      </c>
      <c r="G42" s="24">
        <v>5</v>
      </c>
      <c r="H42" s="23" t="str">
        <f t="shared" si="2"/>
        <v>H.Mugo.L.5_A</v>
      </c>
      <c r="I42" s="21" t="s">
        <v>522</v>
      </c>
      <c r="J42" s="21"/>
      <c r="K42" s="22">
        <v>50.17</v>
      </c>
      <c r="L42" s="2" t="s">
        <v>428</v>
      </c>
      <c r="M42" t="s">
        <v>431</v>
      </c>
      <c r="N42"/>
      <c r="O42" s="2" t="s">
        <v>434</v>
      </c>
      <c r="P42" s="50">
        <f>VLOOKUP(H42,[1]Sheet1!$A$8:$U$230,19,FALSE)</f>
        <v>0.53103946581622485</v>
      </c>
      <c r="Q42" s="50">
        <f>VLOOKUP(H42,[1]Sheet1!$A$8:$U$230,20,FALSE)</f>
        <v>3.9573037876303827</v>
      </c>
      <c r="R42" s="50">
        <f>VLOOKUP(H42,[1]Sheet1!$A$8:$U$230,21,FALSE)</f>
        <v>0.47620888977476572</v>
      </c>
      <c r="S42" s="50">
        <f>VLOOKUP(I42,[2]Sheet1!A$5:J$554,10,FALSE)</f>
        <v>0.1559455850109627</v>
      </c>
      <c r="T42" s="50">
        <f t="shared" si="3"/>
        <v>4.9645521432213728</v>
      </c>
      <c r="U42" s="50">
        <f t="shared" si="4"/>
        <v>5.1204977282323352</v>
      </c>
      <c r="V42" s="29">
        <f>VLOOKUP(H42,[3]Sheet1!$A$3:$I$286,9,FALSE)</f>
        <v>7.9477656757636037</v>
      </c>
      <c r="W42" s="31">
        <f>VLOOKUP(C42,[4]Sheet1!$C$12:$AA$290,19,FALSE)</f>
        <v>-27.410462021678526</v>
      </c>
      <c r="X42" s="31">
        <f>VLOOKUP(H42,[5]Sheet1!$C$7:$Y$360,16,FALSE)</f>
        <v>-28.344725974150247</v>
      </c>
      <c r="Y42" s="31">
        <f>VLOOKUP(I42,[6]Sheet1!$D$8:$AI$400,32,FALSE)</f>
        <v>-28.442717375244321</v>
      </c>
      <c r="Z42" s="31" t="e">
        <f>VLOOKUP(I42,[7]Sheet1!$D$7:$R$202,15,FALSE)</f>
        <v>#N/A</v>
      </c>
      <c r="AA42" s="31" t="e">
        <f>VLOOKUP(C42,[8]Respiration_sample_list!$AO$2:$AR$73,2,FALSE)</f>
        <v>#N/A</v>
      </c>
      <c r="AB42" s="31" t="e">
        <f>VLOOKUP(C42,[8]Respiration_sample_list!$AO$2:$AR$73,4,FALSE)</f>
        <v>#N/A</v>
      </c>
      <c r="AC42" s="1">
        <f>VLOOKUP(H42,[9]Sheet1!B$2:F$250,4,FALSE)</f>
        <v>0.3</v>
      </c>
      <c r="AD42" s="1">
        <f>VLOOKUP(I42,[10]Sheet1!$B$2:$C$254,2, FALSE)</f>
        <v>5.55</v>
      </c>
      <c r="AE42">
        <f>VLOOKUP(H42,[11]Sheet1!$B$2:$F$182,4,FALSE)</f>
        <v>9.6</v>
      </c>
      <c r="AF42">
        <f>VLOOKUP(C42,[12]Sheet1!$D$9:$Y$206,15,FALSE)</f>
        <v>-2.460886947348548</v>
      </c>
      <c r="AG42"/>
      <c r="AH42">
        <f>VLOOKUP(C42,[12]Sheet1!$D$9:$Y$206,22,FALSE)</f>
        <v>1.0474807204242</v>
      </c>
      <c r="AI42" s="1">
        <f>VLOOKUP(C42&amp;"C",[13]Sheet1!B$13:M$404,12,FALSE)</f>
        <v>50.032798767089801</v>
      </c>
      <c r="AJ42" s="1">
        <f>VLOOKUP(C42&amp;"N",[13]Sheet1!B$13:N$404,12,FALSE)</f>
        <v>1.02677667140961</v>
      </c>
      <c r="AK42" s="31">
        <f t="shared" si="0"/>
        <v>48.728024467484531</v>
      </c>
      <c r="AN42" s="1" t="e">
        <f>VLOOKUP(C42,[14]Respiration_sample_list!$AP$2:$AV$73,5,FALSE)</f>
        <v>#N/A</v>
      </c>
      <c r="AO42" s="1" t="e">
        <f>VLOOKUP(C42,[15]Respiration_sample_list!$AP$2:$AV$73,7,FALSE)</f>
        <v>#N/A</v>
      </c>
      <c r="AP42" s="1" t="e">
        <f>VLOOKUP(C42,[14]Respiration_sample_list!$AP$2:$AY$73,10,FALSE)</f>
        <v>#N/A</v>
      </c>
      <c r="AQ42" s="1">
        <f t="shared" si="5"/>
        <v>2200</v>
      </c>
      <c r="AR42" s="1">
        <f t="shared" si="6"/>
        <v>9.1999999999999993</v>
      </c>
      <c r="AS42" s="1">
        <f t="shared" si="7"/>
        <v>0</v>
      </c>
      <c r="AT42" s="1" t="s">
        <v>876</v>
      </c>
    </row>
    <row r="43" spans="1:46" ht="23.25" x14ac:dyDescent="0.35">
      <c r="A43" s="23" t="s">
        <v>239</v>
      </c>
      <c r="B43" s="24">
        <v>42</v>
      </c>
      <c r="C43" s="23" t="s">
        <v>49</v>
      </c>
      <c r="D43" s="23" t="s">
        <v>829</v>
      </c>
      <c r="E43" s="23" t="s">
        <v>2</v>
      </c>
      <c r="F43" s="23" t="s">
        <v>833</v>
      </c>
      <c r="G43" s="24">
        <v>6</v>
      </c>
      <c r="H43" s="23" t="str">
        <f t="shared" si="2"/>
        <v>M.Mugo.L.6_A</v>
      </c>
      <c r="I43" s="21" t="s">
        <v>524</v>
      </c>
      <c r="J43" s="21"/>
      <c r="K43" s="22">
        <v>50.53</v>
      </c>
      <c r="L43" s="2" t="s">
        <v>428</v>
      </c>
      <c r="M43" t="s">
        <v>431</v>
      </c>
      <c r="N43"/>
      <c r="O43" s="2" t="s">
        <v>434</v>
      </c>
      <c r="P43" s="50">
        <f>VLOOKUP(H43,[1]Sheet1!$A$8:$U$230,19,FALSE)</f>
        <v>0.63287650900455172</v>
      </c>
      <c r="Q43" s="50">
        <f>VLOOKUP(H43,[1]Sheet1!$A$8:$U$230,20,FALSE)</f>
        <v>3.6516799419579278</v>
      </c>
      <c r="R43" s="50">
        <f>VLOOKUP(H43,[1]Sheet1!$A$8:$U$230,21,FALSE)</f>
        <v>0.7144696220067287</v>
      </c>
      <c r="S43" s="50">
        <f>VLOOKUP(I43,[2]Sheet1!A$5:J$554,10,FALSE)</f>
        <v>5.4963942212547003E-2</v>
      </c>
      <c r="T43" s="50">
        <f t="shared" si="3"/>
        <v>4.9990260729692082</v>
      </c>
      <c r="U43" s="50">
        <f t="shared" si="4"/>
        <v>5.0539900151817552</v>
      </c>
      <c r="V43" s="29">
        <f>VLOOKUP(H43,[3]Sheet1!$A$3:$I$286,9,FALSE)</f>
        <v>10.344774482406295</v>
      </c>
      <c r="W43" s="31">
        <f>VLOOKUP(C43,[4]Sheet1!$C$12:$AA$290,19,FALSE)</f>
        <v>-28.183493975545254</v>
      </c>
      <c r="X43" s="31">
        <f>VLOOKUP(H43,[5]Sheet1!$C$7:$Y$360,16,FALSE)</f>
        <v>-28.309373999897513</v>
      </c>
      <c r="Y43" s="31">
        <f>VLOOKUP(I43,[6]Sheet1!$D$8:$AI$400,32,FALSE)</f>
        <v>-29.923582643633196</v>
      </c>
      <c r="Z43" s="31">
        <f>VLOOKUP(I43,[7]Sheet1!$D$7:$R$202,15,FALSE)</f>
        <v>-29.872327359062684</v>
      </c>
      <c r="AA43" s="31" t="e">
        <f>VLOOKUP(C43,[8]Respiration_sample_list!$AO$2:$AR$73,2,FALSE)</f>
        <v>#N/A</v>
      </c>
      <c r="AB43" s="31" t="e">
        <f>VLOOKUP(C43,[8]Respiration_sample_list!$AO$2:$AR$73,4,FALSE)</f>
        <v>#N/A</v>
      </c>
      <c r="AC43" s="1">
        <f>VLOOKUP(H43,[9]Sheet1!B$2:F$250,4,FALSE)</f>
        <v>12.9</v>
      </c>
      <c r="AD43" s="1">
        <f>VLOOKUP(I43,[10]Sheet1!$B$2:$C$254,2, FALSE)</f>
        <v>2.35</v>
      </c>
      <c r="AE43">
        <f>VLOOKUP(H43,[11]Sheet1!$B$2:$F$182,4,FALSE)</f>
        <v>1.4</v>
      </c>
      <c r="AF43">
        <f>VLOOKUP(C43,[12]Sheet1!$D$9:$Y$206,15,FALSE)</f>
        <v>-3.8034013767906565</v>
      </c>
      <c r="AG43"/>
      <c r="AH43">
        <f>VLOOKUP(C43,[12]Sheet1!$D$9:$Y$206,22,FALSE)</f>
        <v>1.1627137144691713</v>
      </c>
      <c r="AI43" s="1">
        <f>VLOOKUP(C43&amp;"C",[13]Sheet1!B$13:M$404,12,FALSE)</f>
        <v>49.330326080322301</v>
      </c>
      <c r="AJ43" s="1">
        <f>VLOOKUP(C43&amp;"N",[13]Sheet1!B$13:N$404,12,FALSE)</f>
        <v>1.1478120088577299</v>
      </c>
      <c r="AK43" s="31">
        <f t="shared" si="0"/>
        <v>42.97770514651998</v>
      </c>
      <c r="AN43" s="1" t="e">
        <f>VLOOKUP(C43,[14]Respiration_sample_list!$AP$2:$AV$73,5,FALSE)</f>
        <v>#N/A</v>
      </c>
      <c r="AO43" s="1" t="e">
        <f>VLOOKUP(C43,[15]Respiration_sample_list!$AP$2:$AV$73,7,FALSE)</f>
        <v>#N/A</v>
      </c>
      <c r="AP43" s="1" t="e">
        <f>VLOOKUP(C43,[14]Respiration_sample_list!$AP$2:$AY$73,10,FALSE)</f>
        <v>#N/A</v>
      </c>
      <c r="AQ43" s="1">
        <f t="shared" si="5"/>
        <v>2080</v>
      </c>
      <c r="AR43" s="1">
        <f t="shared" si="6"/>
        <v>8.9760691912108506</v>
      </c>
      <c r="AS43" s="1">
        <f t="shared" si="7"/>
        <v>0.72</v>
      </c>
      <c r="AT43" s="1" t="s">
        <v>876</v>
      </c>
    </row>
    <row r="44" spans="1:46" ht="23.25" x14ac:dyDescent="0.35">
      <c r="A44" s="23" t="s">
        <v>239</v>
      </c>
      <c r="B44" s="24">
        <v>43</v>
      </c>
      <c r="C44" s="23" t="s">
        <v>50</v>
      </c>
      <c r="D44" s="23" t="s">
        <v>829</v>
      </c>
      <c r="E44" s="23" t="s">
        <v>2</v>
      </c>
      <c r="F44" s="23" t="s">
        <v>833</v>
      </c>
      <c r="G44" s="24">
        <v>7</v>
      </c>
      <c r="H44" s="23" t="str">
        <f t="shared" si="2"/>
        <v>M.Mugo.L.7_A</v>
      </c>
      <c r="I44" s="21" t="s">
        <v>526</v>
      </c>
      <c r="J44" s="21"/>
      <c r="K44" s="22">
        <v>50.01</v>
      </c>
      <c r="L44" s="2" t="s">
        <v>428</v>
      </c>
      <c r="M44" t="s">
        <v>431</v>
      </c>
      <c r="N44"/>
      <c r="O44" s="2" t="s">
        <v>434</v>
      </c>
      <c r="P44" s="50">
        <f>VLOOKUP(H44,[1]Sheet1!$A$8:$U$230,19,FALSE)</f>
        <v>0.76331733653269362</v>
      </c>
      <c r="Q44" s="50">
        <f>VLOOKUP(H44,[1]Sheet1!$A$8:$U$230,20,FALSE)</f>
        <v>3.4678491646105485</v>
      </c>
      <c r="R44" s="50">
        <f>VLOOKUP(H44,[1]Sheet1!$A$8:$U$230,21,FALSE)</f>
        <v>0.7730443911217757</v>
      </c>
      <c r="S44" s="50">
        <f>VLOOKUP(I44,[2]Sheet1!A$5:J$554,10,FALSE)</f>
        <v>0.20427138572285541</v>
      </c>
      <c r="T44" s="50">
        <f t="shared" si="3"/>
        <v>5.0042108922650179</v>
      </c>
      <c r="U44" s="50">
        <f t="shared" si="4"/>
        <v>5.2084822779878737</v>
      </c>
      <c r="V44" s="29">
        <f>VLOOKUP(H44,[3]Sheet1!$A$3:$I$286,9,FALSE)</f>
        <v>11.083637980434913</v>
      </c>
      <c r="W44" s="31">
        <f>VLOOKUP(C44,[4]Sheet1!$C$12:$AA$290,19,FALSE)</f>
        <v>-28.700198467591321</v>
      </c>
      <c r="X44" s="31">
        <f>VLOOKUP(H44,[5]Sheet1!$C$7:$Y$360,16,FALSE)</f>
        <v>-29.807587874874248</v>
      </c>
      <c r="Y44" s="31">
        <f>VLOOKUP(I44,[6]Sheet1!$D$8:$AI$400,32,FALSE)</f>
        <v>-30.097884087906085</v>
      </c>
      <c r="Z44" s="31" t="e">
        <f>VLOOKUP(I44,[7]Sheet1!$D$7:$R$202,15,FALSE)</f>
        <v>#N/A</v>
      </c>
      <c r="AA44" s="31" t="e">
        <f>VLOOKUP(C44,[8]Respiration_sample_list!$AO$2:$AR$73,2,FALSE)</f>
        <v>#N/A</v>
      </c>
      <c r="AB44" s="31" t="e">
        <f>VLOOKUP(C44,[8]Respiration_sample_list!$AO$2:$AR$73,4,FALSE)</f>
        <v>#N/A</v>
      </c>
      <c r="AC44" s="1">
        <f>VLOOKUP(H44,[9]Sheet1!B$2:F$250,4,FALSE)</f>
        <v>9.9</v>
      </c>
      <c r="AD44" s="1">
        <f>VLOOKUP(I44,[10]Sheet1!$B$2:$C$254,2, FALSE)</f>
        <v>-8.1499999999999986</v>
      </c>
      <c r="AE44">
        <f>VLOOKUP(H44,[11]Sheet1!$B$2:$F$182,4,FALSE)</f>
        <v>11.7</v>
      </c>
      <c r="AF44">
        <f>VLOOKUP(C44,[12]Sheet1!$D$9:$Y$206,15,FALSE)</f>
        <v>-3.5474481112874092</v>
      </c>
      <c r="AG44"/>
      <c r="AH44">
        <f>VLOOKUP(C44,[12]Sheet1!$D$9:$Y$206,22,FALSE)</f>
        <v>1.2613328051012929</v>
      </c>
      <c r="AI44" s="1">
        <f>VLOOKUP(C44&amp;"C",[13]Sheet1!B$13:M$404,12,FALSE)</f>
        <v>49.773643493652301</v>
      </c>
      <c r="AJ44" s="1">
        <f>VLOOKUP(C44&amp;"N",[13]Sheet1!B$13:N$404,12,FALSE)</f>
        <v>1.24518311023712</v>
      </c>
      <c r="AK44" s="31">
        <f t="shared" si="0"/>
        <v>39.972951033823385</v>
      </c>
      <c r="AN44" s="1" t="e">
        <f>VLOOKUP(C44,[14]Respiration_sample_list!$AP$2:$AV$73,5,FALSE)</f>
        <v>#N/A</v>
      </c>
      <c r="AO44" s="1" t="e">
        <f>VLOOKUP(C44,[15]Respiration_sample_list!$AP$2:$AV$73,7,FALSE)</f>
        <v>#N/A</v>
      </c>
      <c r="AP44" s="1" t="e">
        <f>VLOOKUP(C44,[14]Respiration_sample_list!$AP$2:$AY$73,10,FALSE)</f>
        <v>#N/A</v>
      </c>
      <c r="AQ44" s="1">
        <f t="shared" si="5"/>
        <v>2080</v>
      </c>
      <c r="AR44" s="1">
        <f t="shared" si="6"/>
        <v>8.9760691912108506</v>
      </c>
      <c r="AS44" s="1">
        <f t="shared" si="7"/>
        <v>0.72</v>
      </c>
      <c r="AT44" s="1" t="s">
        <v>876</v>
      </c>
    </row>
    <row r="45" spans="1:46" ht="23.25" x14ac:dyDescent="0.35">
      <c r="A45" s="23" t="s">
        <v>239</v>
      </c>
      <c r="B45" s="24">
        <v>44</v>
      </c>
      <c r="C45" s="23" t="s">
        <v>51</v>
      </c>
      <c r="D45" s="23" t="s">
        <v>829</v>
      </c>
      <c r="E45" s="23" t="s">
        <v>2</v>
      </c>
      <c r="F45" s="23" t="s">
        <v>833</v>
      </c>
      <c r="G45" s="24">
        <v>8</v>
      </c>
      <c r="H45" s="23" t="str">
        <f t="shared" si="2"/>
        <v>M.Mugo.L.8_A</v>
      </c>
      <c r="I45" s="21" t="s">
        <v>528</v>
      </c>
      <c r="J45" s="21"/>
      <c r="K45" s="22">
        <v>50.98</v>
      </c>
      <c r="L45" s="2" t="s">
        <v>428</v>
      </c>
      <c r="M45" t="s">
        <v>431</v>
      </c>
      <c r="N45"/>
      <c r="O45" s="2" t="s">
        <v>434</v>
      </c>
      <c r="P45" s="50">
        <f>VLOOKUP(H45,[1]Sheet1!$A$8:$U$230,19,FALSE)</f>
        <v>0.18104158493526878</v>
      </c>
      <c r="Q45" s="50">
        <f>VLOOKUP(H45,[1]Sheet1!$A$8:$U$230,20,FALSE)</f>
        <v>4.2073170159355167</v>
      </c>
      <c r="R45" s="50">
        <f>VLOOKUP(H45,[1]Sheet1!$A$8:$U$230,21,FALSE)</f>
        <v>0.31821302471557478</v>
      </c>
      <c r="S45" s="50">
        <f>VLOOKUP(I45,[2]Sheet1!A$5:J$554,10,FALSE)</f>
        <v>0.37838662220478614</v>
      </c>
      <c r="T45" s="50">
        <f t="shared" si="3"/>
        <v>4.7065716255863599</v>
      </c>
      <c r="U45" s="50">
        <f t="shared" si="4"/>
        <v>5.0849582477911461</v>
      </c>
      <c r="V45" s="29">
        <f>VLOOKUP(H45,[3]Sheet1!$A$3:$I$286,9,FALSE)</f>
        <v>10.091166209000683</v>
      </c>
      <c r="W45" s="31">
        <f>VLOOKUP(C45,[4]Sheet1!$C$12:$AA$290,19,FALSE)</f>
        <v>-29.816011354737032</v>
      </c>
      <c r="X45" s="31">
        <f>VLOOKUP(H45,[5]Sheet1!$C$7:$Y$360,16,FALSE)</f>
        <v>-30.983433791580648</v>
      </c>
      <c r="Y45" s="31">
        <f>VLOOKUP(I45,[6]Sheet1!$D$8:$AI$400,32,FALSE)</f>
        <v>-29.97544083362952</v>
      </c>
      <c r="Z45" s="31">
        <f>VLOOKUP(I45,[7]Sheet1!$D$7:$R$202,15,FALSE)</f>
        <v>-31.065225567099464</v>
      </c>
      <c r="AA45" s="31" t="e">
        <f>VLOOKUP(C45,[8]Respiration_sample_list!$AO$2:$AR$73,2,FALSE)</f>
        <v>#N/A</v>
      </c>
      <c r="AB45" s="31" t="e">
        <f>VLOOKUP(C45,[8]Respiration_sample_list!$AO$2:$AR$73,4,FALSE)</f>
        <v>#N/A</v>
      </c>
      <c r="AC45" s="1">
        <f>VLOOKUP(H45,[9]Sheet1!B$2:F$250,4,FALSE)</f>
        <v>7.8</v>
      </c>
      <c r="AD45" s="1">
        <f>VLOOKUP(I45,[10]Sheet1!$B$2:$C$254,2, FALSE)</f>
        <v>9.5500000000000007</v>
      </c>
      <c r="AE45">
        <f>VLOOKUP(H45,[11]Sheet1!$B$2:$F$182,4,FALSE)</f>
        <v>8.6999999999999993</v>
      </c>
      <c r="AF45">
        <f>VLOOKUP(C45,[12]Sheet1!$D$9:$Y$206,15,FALSE)</f>
        <v>-3.7902259208891174</v>
      </c>
      <c r="AG45"/>
      <c r="AH45">
        <f>VLOOKUP(C45,[12]Sheet1!$D$9:$Y$206,22,FALSE)</f>
        <v>1.5450644706720997</v>
      </c>
      <c r="AI45" s="1">
        <f>VLOOKUP(C45&amp;"C",[13]Sheet1!B$13:M$404,12,FALSE)</f>
        <v>50.282726287841797</v>
      </c>
      <c r="AJ45" s="1">
        <f>VLOOKUP(C45&amp;"N",[13]Sheet1!B$13:N$404,12,FALSE)</f>
        <v>1.5256325006485001</v>
      </c>
      <c r="AK45" s="31">
        <f t="shared" si="0"/>
        <v>32.958609800504469</v>
      </c>
      <c r="AN45" s="1" t="e">
        <f>VLOOKUP(C45,[14]Respiration_sample_list!$AP$2:$AV$73,5,FALSE)</f>
        <v>#N/A</v>
      </c>
      <c r="AO45" s="1" t="e">
        <f>VLOOKUP(C45,[15]Respiration_sample_list!$AP$2:$AV$73,7,FALSE)</f>
        <v>#N/A</v>
      </c>
      <c r="AP45" s="1" t="e">
        <f>VLOOKUP(C45,[14]Respiration_sample_list!$AP$2:$AY$73,10,FALSE)</f>
        <v>#N/A</v>
      </c>
      <c r="AQ45" s="1">
        <f t="shared" si="5"/>
        <v>2080</v>
      </c>
      <c r="AR45" s="1">
        <f t="shared" si="6"/>
        <v>8.9760691912108506</v>
      </c>
      <c r="AS45" s="1">
        <f t="shared" si="7"/>
        <v>0.72</v>
      </c>
      <c r="AT45" s="1" t="s">
        <v>876</v>
      </c>
    </row>
    <row r="46" spans="1:46" ht="23.25" x14ac:dyDescent="0.35">
      <c r="A46" s="23" t="s">
        <v>239</v>
      </c>
      <c r="B46" s="24">
        <v>45</v>
      </c>
      <c r="C46" s="23" t="s">
        <v>52</v>
      </c>
      <c r="D46" s="23" t="s">
        <v>829</v>
      </c>
      <c r="E46" s="23" t="s">
        <v>2</v>
      </c>
      <c r="F46" s="23" t="s">
        <v>833</v>
      </c>
      <c r="G46" s="24">
        <v>9</v>
      </c>
      <c r="H46" s="23" t="str">
        <f t="shared" si="2"/>
        <v>M.Mugo.L.9_A</v>
      </c>
      <c r="I46" s="21" t="s">
        <v>530</v>
      </c>
      <c r="J46" s="21"/>
      <c r="K46" s="22">
        <v>49.67</v>
      </c>
      <c r="L46" s="2" t="s">
        <v>428</v>
      </c>
      <c r="M46" t="s">
        <v>431</v>
      </c>
      <c r="N46"/>
      <c r="O46" s="2" t="s">
        <v>434</v>
      </c>
      <c r="P46" s="50">
        <f>VLOOKUP(H46,[1]Sheet1!$A$8:$U$230,19,FALSE)</f>
        <v>0.60056472719951681</v>
      </c>
      <c r="Q46" s="50">
        <f>VLOOKUP(H46,[1]Sheet1!$A$8:$U$230,20,FALSE)</f>
        <v>2.3372482997776562</v>
      </c>
      <c r="R46" s="50">
        <f>VLOOKUP(H46,[1]Sheet1!$A$8:$U$230,21,FALSE)</f>
        <v>0.44776223072277033</v>
      </c>
      <c r="S46" s="50">
        <f>VLOOKUP(I46,[2]Sheet1!A$5:J$554,10,FALSE)</f>
        <v>0.13833436682101874</v>
      </c>
      <c r="T46" s="50">
        <f t="shared" si="3"/>
        <v>3.3855752576999434</v>
      </c>
      <c r="U46" s="50">
        <f t="shared" si="4"/>
        <v>3.5239096245209622</v>
      </c>
      <c r="V46" s="29">
        <f>VLOOKUP(H46,[3]Sheet1!$A$3:$I$286,9,FALSE)</f>
        <v>9.5360993292909928</v>
      </c>
      <c r="W46" s="31">
        <f>VLOOKUP(C46,[4]Sheet1!$C$12:$AA$290,19,FALSE)</f>
        <v>-28.335885765404864</v>
      </c>
      <c r="X46" s="31">
        <f>VLOOKUP(H46,[5]Sheet1!$C$7:$Y$360,16,FALSE)</f>
        <v>-29.277874778331512</v>
      </c>
      <c r="Y46" s="31">
        <f>VLOOKUP(I46,[6]Sheet1!$D$8:$AI$400,32,FALSE)</f>
        <v>-29.016865512002916</v>
      </c>
      <c r="Z46" s="31" t="e">
        <f>VLOOKUP(I46,[7]Sheet1!$D$7:$R$202,15,FALSE)</f>
        <v>#N/A</v>
      </c>
      <c r="AA46" s="31" t="e">
        <f>VLOOKUP(C46,[8]Respiration_sample_list!$AO$2:$AR$73,2,FALSE)</f>
        <v>#N/A</v>
      </c>
      <c r="AB46" s="31" t="e">
        <f>VLOOKUP(C46,[8]Respiration_sample_list!$AO$2:$AR$73,4,FALSE)</f>
        <v>#N/A</v>
      </c>
      <c r="AC46" s="1">
        <f>VLOOKUP(H46,[9]Sheet1!B$2:F$250,4,FALSE)</f>
        <v>21.6</v>
      </c>
      <c r="AD46" s="1">
        <f>VLOOKUP(I46,[10]Sheet1!$B$2:$C$254,2, FALSE)</f>
        <v>13.05</v>
      </c>
      <c r="AE46">
        <f>VLOOKUP(H46,[11]Sheet1!$B$2:$F$182,4,FALSE)</f>
        <v>15.5</v>
      </c>
      <c r="AF46">
        <f>VLOOKUP(C46,[12]Sheet1!$D$9:$Y$206,15,FALSE)</f>
        <v>-1.6419972896341983</v>
      </c>
      <c r="AG46"/>
      <c r="AH46">
        <f>VLOOKUP(C46,[12]Sheet1!$D$9:$Y$206,22,FALSE)</f>
        <v>1.0319691448591286</v>
      </c>
      <c r="AI46" s="1">
        <f>VLOOKUP(C46&amp;"C",[13]Sheet1!B$13:M$404,12,FALSE)</f>
        <v>49.7176322937012</v>
      </c>
      <c r="AJ46" s="1">
        <f>VLOOKUP(C46&amp;"N",[13]Sheet1!B$13:N$404,12,FALSE)</f>
        <v>1.0277802944183401</v>
      </c>
      <c r="AK46" s="31">
        <f t="shared" si="0"/>
        <v>48.373794052782749</v>
      </c>
      <c r="AN46" s="1" t="e">
        <f>VLOOKUP(C46,[14]Respiration_sample_list!$AP$2:$AV$73,5,FALSE)</f>
        <v>#N/A</v>
      </c>
      <c r="AO46" s="1" t="e">
        <f>VLOOKUP(C46,[15]Respiration_sample_list!$AP$2:$AV$73,7,FALSE)</f>
        <v>#N/A</v>
      </c>
      <c r="AP46" s="1" t="e">
        <f>VLOOKUP(C46,[14]Respiration_sample_list!$AP$2:$AY$73,10,FALSE)</f>
        <v>#N/A</v>
      </c>
      <c r="AQ46" s="1">
        <f t="shared" si="5"/>
        <v>2080</v>
      </c>
      <c r="AR46" s="1">
        <f t="shared" si="6"/>
        <v>8.9760691912108506</v>
      </c>
      <c r="AS46" s="1">
        <f t="shared" si="7"/>
        <v>0.72</v>
      </c>
      <c r="AT46" s="1" t="s">
        <v>876</v>
      </c>
    </row>
    <row r="47" spans="1:46" ht="23.25" x14ac:dyDescent="0.35">
      <c r="A47" s="25" t="s">
        <v>239</v>
      </c>
      <c r="B47" s="26">
        <v>46</v>
      </c>
      <c r="C47" s="25" t="s">
        <v>53</v>
      </c>
      <c r="D47" s="25" t="s">
        <v>829</v>
      </c>
      <c r="E47" s="25" t="s">
        <v>2</v>
      </c>
      <c r="F47" s="25" t="s">
        <v>833</v>
      </c>
      <c r="G47" s="26">
        <v>10</v>
      </c>
      <c r="H47" s="25" t="str">
        <f t="shared" si="2"/>
        <v>M.Mugo.L.10_A</v>
      </c>
      <c r="I47" s="21" t="s">
        <v>532</v>
      </c>
      <c r="J47" s="21"/>
      <c r="K47" s="22">
        <v>50.05</v>
      </c>
      <c r="L47" s="2" t="s">
        <v>428</v>
      </c>
      <c r="M47" t="s">
        <v>431</v>
      </c>
      <c r="N47"/>
      <c r="O47" s="2" t="s">
        <v>434</v>
      </c>
      <c r="P47" s="50">
        <f>VLOOKUP(H47,[1]Sheet1!$A$8:$U$230,19,FALSE)</f>
        <v>0.98438961038961048</v>
      </c>
      <c r="Q47" s="50">
        <f>VLOOKUP(H47,[1]Sheet1!$A$8:$U$230,20,FALSE)</f>
        <v>2.0564233676052255</v>
      </c>
      <c r="R47" s="50">
        <f>VLOOKUP(H47,[1]Sheet1!$A$8:$U$230,21,FALSE)</f>
        <v>0.69845754245754244</v>
      </c>
      <c r="S47" s="50">
        <f>VLOOKUP(I47,[2]Sheet1!A$5:J$554,10,FALSE)</f>
        <v>9.2813106893106886E-2</v>
      </c>
      <c r="T47" s="50">
        <f t="shared" si="3"/>
        <v>3.7392705204523784</v>
      </c>
      <c r="U47" s="50">
        <f t="shared" si="4"/>
        <v>3.8320836273454852</v>
      </c>
      <c r="V47" s="29">
        <f>VLOOKUP(H47,[3]Sheet1!$A$3:$I$286,9,FALSE)</f>
        <v>10.681874045495427</v>
      </c>
      <c r="W47" s="31">
        <f>VLOOKUP(C47,[4]Sheet1!$C$12:$AA$290,19,FALSE)</f>
        <v>-28.12888520273339</v>
      </c>
      <c r="X47" s="31">
        <f>VLOOKUP(H47,[5]Sheet1!$C$7:$Y$360,16,FALSE)</f>
        <v>-29.497936766305717</v>
      </c>
      <c r="Y47" s="31">
        <f>VLOOKUP(I47,[6]Sheet1!$D$8:$AI$400,32,FALSE)</f>
        <v>-29.683734157884285</v>
      </c>
      <c r="Z47" s="31" t="e">
        <f>VLOOKUP(I47,[7]Sheet1!$D$7:$R$202,15,FALSE)</f>
        <v>#N/A</v>
      </c>
      <c r="AA47" s="31" t="e">
        <f>VLOOKUP(C47,[8]Respiration_sample_list!$AO$2:$AR$73,2,FALSE)</f>
        <v>#N/A</v>
      </c>
      <c r="AB47" s="31" t="e">
        <f>VLOOKUP(C47,[8]Respiration_sample_list!$AO$2:$AR$73,4,FALSE)</f>
        <v>#N/A</v>
      </c>
      <c r="AC47" s="1">
        <f>VLOOKUP(H47,[9]Sheet1!B$2:F$250,4,FALSE)</f>
        <v>14</v>
      </c>
      <c r="AD47" s="1">
        <f>VLOOKUP(I47,[10]Sheet1!$B$2:$C$254,2, FALSE)</f>
        <v>12.5</v>
      </c>
      <c r="AE47">
        <f>VLOOKUP(H47,[11]Sheet1!$B$2:$F$182,4,FALSE)</f>
        <v>6.8</v>
      </c>
      <c r="AF47">
        <f>VLOOKUP(C47,[12]Sheet1!$D$9:$Y$206,15,FALSE)</f>
        <v>-3.0181643242991818</v>
      </c>
      <c r="AG47"/>
      <c r="AH47">
        <f>VLOOKUP(C47,[12]Sheet1!$D$9:$Y$206,22,FALSE)</f>
        <v>0.95479500828541586</v>
      </c>
      <c r="AI47" s="1">
        <f>VLOOKUP(C47&amp;"C",[13]Sheet1!B$13:M$404,12,FALSE)</f>
        <v>60.244411468505902</v>
      </c>
      <c r="AJ47" s="1">
        <f>VLOOKUP(C47&amp;"N",[13]Sheet1!B$13:N$404,12,FALSE)</f>
        <v>1.52919697761536</v>
      </c>
      <c r="AK47" s="31">
        <f t="shared" si="0"/>
        <v>39.396109428918336</v>
      </c>
      <c r="AN47" s="1" t="e">
        <f>VLOOKUP(C47,[14]Respiration_sample_list!$AP$2:$AV$73,5,FALSE)</f>
        <v>#N/A</v>
      </c>
      <c r="AO47" s="1" t="e">
        <f>VLOOKUP(C47,[15]Respiration_sample_list!$AP$2:$AV$73,7,FALSE)</f>
        <v>#N/A</v>
      </c>
      <c r="AP47" s="1" t="e">
        <f>VLOOKUP(C47,[14]Respiration_sample_list!$AP$2:$AY$73,10,FALSE)</f>
        <v>#N/A</v>
      </c>
      <c r="AQ47" s="1">
        <f t="shared" si="5"/>
        <v>2080</v>
      </c>
      <c r="AR47" s="1">
        <f t="shared" si="6"/>
        <v>8.9760691912108506</v>
      </c>
      <c r="AS47" s="1">
        <f t="shared" si="7"/>
        <v>0.72</v>
      </c>
      <c r="AT47" s="1" t="s">
        <v>876</v>
      </c>
    </row>
    <row r="48" spans="1:46" ht="23.25" x14ac:dyDescent="0.35">
      <c r="A48" s="25" t="s">
        <v>239</v>
      </c>
      <c r="B48" s="26">
        <v>47</v>
      </c>
      <c r="C48" s="25" t="s">
        <v>54</v>
      </c>
      <c r="D48" s="25" t="s">
        <v>15</v>
      </c>
      <c r="E48" s="25" t="s">
        <v>2</v>
      </c>
      <c r="F48" s="25" t="s">
        <v>833</v>
      </c>
      <c r="G48" s="26">
        <v>11</v>
      </c>
      <c r="H48" s="25" t="str">
        <f t="shared" si="2"/>
        <v>L.Mugo.L.11_A</v>
      </c>
      <c r="I48" s="21" t="s">
        <v>534</v>
      </c>
      <c r="J48" s="21"/>
      <c r="K48" s="22">
        <v>49.97</v>
      </c>
      <c r="L48" s="2" t="s">
        <v>428</v>
      </c>
      <c r="M48" t="s">
        <v>431</v>
      </c>
      <c r="N48"/>
      <c r="O48" s="2" t="s">
        <v>434</v>
      </c>
      <c r="P48" s="50">
        <f>VLOOKUP(H48,[1]Sheet1!$A$8:$U$230,19,FALSE)</f>
        <v>0.64331899139483695</v>
      </c>
      <c r="Q48" s="50">
        <f>VLOOKUP(H48,[1]Sheet1!$A$8:$U$230,20,FALSE)</f>
        <v>3.8678218210505615</v>
      </c>
      <c r="R48" s="50">
        <f>VLOOKUP(H48,[1]Sheet1!$A$8:$U$230,21,FALSE)</f>
        <v>0.87292975785471283</v>
      </c>
      <c r="S48" s="50">
        <f>VLOOKUP(I48,[2]Sheet1!A$5:J$554,10,FALSE)</f>
        <v>0.11783281969181508</v>
      </c>
      <c r="T48" s="50">
        <f t="shared" si="3"/>
        <v>5.3840705703001106</v>
      </c>
      <c r="U48" s="50">
        <f t="shared" si="4"/>
        <v>5.5019033899919254</v>
      </c>
      <c r="V48" s="29">
        <f>VLOOKUP(H48,[3]Sheet1!$A$3:$I$286,9,FALSE)</f>
        <v>10.840922742654376</v>
      </c>
      <c r="W48" s="31">
        <f>VLOOKUP(C48,[4]Sheet1!$C$12:$AA$290,19,FALSE)</f>
        <v>-29.191556037727871</v>
      </c>
      <c r="X48" s="31">
        <f>VLOOKUP(H48,[5]Sheet1!$C$7:$Y$360,16,FALSE)</f>
        <v>-29.847308192657305</v>
      </c>
      <c r="Y48" s="31">
        <f>VLOOKUP(I48,[6]Sheet1!$D$8:$AI$400,32,FALSE)</f>
        <v>-30.282404719319498</v>
      </c>
      <c r="Z48" s="31">
        <f>VLOOKUP(I48,[7]Sheet1!$D$7:$R$202,15,FALSE)</f>
        <v>-29.885576644704521</v>
      </c>
      <c r="AA48" s="31" t="e">
        <f>VLOOKUP(C48,[8]Respiration_sample_list!$AO$2:$AR$73,2,FALSE)</f>
        <v>#N/A</v>
      </c>
      <c r="AB48" s="31" t="e">
        <f>VLOOKUP(C48,[8]Respiration_sample_list!$AO$2:$AR$73,4,FALSE)</f>
        <v>#N/A</v>
      </c>
      <c r="AC48" s="1">
        <f>VLOOKUP(H48,[9]Sheet1!B$2:F$250,4,FALSE)</f>
        <v>11.1</v>
      </c>
      <c r="AD48" s="1">
        <f>VLOOKUP(I48,[10]Sheet1!$B$2:$C$254,2, FALSE)</f>
        <v>6.4499999999999993</v>
      </c>
      <c r="AE48">
        <f>VLOOKUP(H48,[11]Sheet1!$B$2:$F$182,4,FALSE)</f>
        <v>7.7</v>
      </c>
      <c r="AF48">
        <f>VLOOKUP(C48,[12]Sheet1!$D$9:$Y$206,15,FALSE)</f>
        <v>-2.5488237407924998</v>
      </c>
      <c r="AG48"/>
      <c r="AH48">
        <f>VLOOKUP(C48,[12]Sheet1!$D$9:$Y$206,22,FALSE)</f>
        <v>1.2917096044172798</v>
      </c>
      <c r="AI48" s="1">
        <f>VLOOKUP(C48&amp;"C",[13]Sheet1!B$13:M$404,12,FALSE)</f>
        <v>44.088890075683601</v>
      </c>
      <c r="AJ48" s="1">
        <f>VLOOKUP(C48&amp;"N",[13]Sheet1!B$13:N$404,12,FALSE)</f>
        <v>0.89377278089523304</v>
      </c>
      <c r="AK48" s="31">
        <f t="shared" si="0"/>
        <v>49.328969306407693</v>
      </c>
      <c r="AN48" s="1" t="e">
        <f>VLOOKUP(C48,[14]Respiration_sample_list!$AP$2:$AV$73,5,FALSE)</f>
        <v>#N/A</v>
      </c>
      <c r="AO48" s="1" t="e">
        <f>VLOOKUP(C48,[15]Respiration_sample_list!$AP$2:$AV$73,7,FALSE)</f>
        <v>#N/A</v>
      </c>
      <c r="AP48" s="1" t="e">
        <f>VLOOKUP(C48,[14]Respiration_sample_list!$AP$2:$AY$73,10,FALSE)</f>
        <v>#N/A</v>
      </c>
      <c r="AQ48" s="1">
        <f t="shared" si="5"/>
        <v>2000</v>
      </c>
      <c r="AR48" s="1">
        <f t="shared" si="6"/>
        <v>9.1881325385694304</v>
      </c>
      <c r="AS48" s="1">
        <f t="shared" si="7"/>
        <v>1.2</v>
      </c>
      <c r="AT48" s="1" t="s">
        <v>876</v>
      </c>
    </row>
    <row r="49" spans="1:46" ht="23.25" x14ac:dyDescent="0.35">
      <c r="A49" s="25" t="s">
        <v>239</v>
      </c>
      <c r="B49" s="26">
        <v>48</v>
      </c>
      <c r="C49" s="25" t="s">
        <v>55</v>
      </c>
      <c r="D49" s="25" t="s">
        <v>15</v>
      </c>
      <c r="E49" s="25" t="s">
        <v>2</v>
      </c>
      <c r="F49" s="25" t="s">
        <v>833</v>
      </c>
      <c r="G49" s="26">
        <v>12</v>
      </c>
      <c r="H49" s="25" t="str">
        <f t="shared" si="2"/>
        <v>L.Mugo.L.12_A</v>
      </c>
      <c r="I49" s="21" t="s">
        <v>536</v>
      </c>
      <c r="J49" s="21"/>
      <c r="K49" s="22">
        <v>51.03</v>
      </c>
      <c r="L49" s="2" t="s">
        <v>428</v>
      </c>
      <c r="M49" t="s">
        <v>431</v>
      </c>
      <c r="N49"/>
      <c r="O49" s="2" t="s">
        <v>434</v>
      </c>
      <c r="P49" s="50">
        <f>VLOOKUP(H49,[1]Sheet1!$A$8:$U$230,19,FALSE)</f>
        <v>0.20753086419753083</v>
      </c>
      <c r="Q49" s="50">
        <f>VLOOKUP(H49,[1]Sheet1!$A$8:$U$230,20,FALSE)</f>
        <v>3.2860900970249487</v>
      </c>
      <c r="R49" s="50">
        <f>VLOOKUP(H49,[1]Sheet1!$A$8:$U$230,21,FALSE)</f>
        <v>0.21538800705467373</v>
      </c>
      <c r="S49" s="50">
        <f>VLOOKUP(I49,[2]Sheet1!A$5:J$554,10,FALSE)</f>
        <v>0.28444550264550261</v>
      </c>
      <c r="T49" s="50">
        <f t="shared" si="3"/>
        <v>3.709008968277153</v>
      </c>
      <c r="U49" s="50">
        <f t="shared" si="4"/>
        <v>3.9934544709226554</v>
      </c>
      <c r="V49" s="29">
        <f>VLOOKUP(H49,[3]Sheet1!$A$3:$I$286,9,FALSE)</f>
        <v>12.615188255011216</v>
      </c>
      <c r="W49" s="31">
        <f>VLOOKUP(C49,[4]Sheet1!$C$12:$AA$290,19,FALSE)</f>
        <v>-27.156645329532836</v>
      </c>
      <c r="X49" s="31">
        <f>VLOOKUP(H49,[5]Sheet1!$C$7:$Y$360,16,FALSE)</f>
        <v>-28.478282155414743</v>
      </c>
      <c r="Y49" s="31">
        <f>VLOOKUP(I49,[6]Sheet1!$D$8:$AI$400,32,FALSE)</f>
        <v>-27.798809891647899</v>
      </c>
      <c r="Z49" s="31" t="e">
        <f>VLOOKUP(I49,[7]Sheet1!$D$7:$R$202,15,FALSE)</f>
        <v>#N/A</v>
      </c>
      <c r="AA49" s="31" t="e">
        <f>VLOOKUP(C49,[8]Respiration_sample_list!$AO$2:$AR$73,2,FALSE)</f>
        <v>#N/A</v>
      </c>
      <c r="AB49" s="31" t="e">
        <f>VLOOKUP(C49,[8]Respiration_sample_list!$AO$2:$AR$73,4,FALSE)</f>
        <v>#N/A</v>
      </c>
      <c r="AC49" s="1">
        <f>VLOOKUP(H49,[9]Sheet1!B$2:F$250,4,FALSE)</f>
        <v>13.4</v>
      </c>
      <c r="AD49" s="1">
        <f>VLOOKUP(I49,[10]Sheet1!$B$2:$C$254,2, FALSE)</f>
        <v>12.1</v>
      </c>
      <c r="AE49">
        <f>VLOOKUP(H49,[11]Sheet1!$B$2:$F$182,4,FALSE)</f>
        <v>10.4</v>
      </c>
      <c r="AF49">
        <f>VLOOKUP(C49,[12]Sheet1!$D$9:$Y$206,15,FALSE)</f>
        <v>-4.4649334862654531</v>
      </c>
      <c r="AG49"/>
      <c r="AH49">
        <f>VLOOKUP(C49,[12]Sheet1!$D$9:$Y$206,22,FALSE)</f>
        <v>1.0203421417683045</v>
      </c>
      <c r="AI49" s="1">
        <f>VLOOKUP(C49&amp;"C",[13]Sheet1!B$13:M$404,12,FALSE)</f>
        <v>49.040718078613303</v>
      </c>
      <c r="AJ49" s="1">
        <f>VLOOKUP(C49&amp;"N",[13]Sheet1!B$13:N$404,12,FALSE)</f>
        <v>0.97965073585510298</v>
      </c>
      <c r="AK49" s="31">
        <f t="shared" si="0"/>
        <v>50.059389825096559</v>
      </c>
      <c r="AN49" s="1" t="e">
        <f>VLOOKUP(C49,[14]Respiration_sample_list!$AP$2:$AV$73,5,FALSE)</f>
        <v>#N/A</v>
      </c>
      <c r="AO49" s="1" t="e">
        <f>VLOOKUP(C49,[15]Respiration_sample_list!$AP$2:$AV$73,7,FALSE)</f>
        <v>#N/A</v>
      </c>
      <c r="AP49" s="1" t="e">
        <f>VLOOKUP(C49,[14]Respiration_sample_list!$AP$2:$AY$73,10,FALSE)</f>
        <v>#N/A</v>
      </c>
      <c r="AQ49" s="1">
        <f t="shared" si="5"/>
        <v>2000</v>
      </c>
      <c r="AR49" s="1">
        <f t="shared" si="6"/>
        <v>9.1881325385694304</v>
      </c>
      <c r="AS49" s="1">
        <f t="shared" si="7"/>
        <v>1.2</v>
      </c>
      <c r="AT49" s="1" t="s">
        <v>876</v>
      </c>
    </row>
    <row r="50" spans="1:46" ht="23.25" x14ac:dyDescent="0.35">
      <c r="A50" s="25" t="s">
        <v>239</v>
      </c>
      <c r="B50" s="26">
        <v>49</v>
      </c>
      <c r="C50" s="25" t="s">
        <v>56</v>
      </c>
      <c r="D50" s="25" t="s">
        <v>15</v>
      </c>
      <c r="E50" s="25" t="s">
        <v>2</v>
      </c>
      <c r="F50" s="25" t="s">
        <v>833</v>
      </c>
      <c r="G50" s="26">
        <v>13</v>
      </c>
      <c r="H50" s="25" t="str">
        <f t="shared" si="2"/>
        <v>L.Mugo.L.13_A</v>
      </c>
      <c r="I50" s="21" t="s">
        <v>538</v>
      </c>
      <c r="J50" s="21"/>
      <c r="K50" s="22">
        <v>50.24</v>
      </c>
      <c r="L50" s="2" t="s">
        <v>428</v>
      </c>
      <c r="M50" t="s">
        <v>431</v>
      </c>
      <c r="N50"/>
      <c r="O50" s="2" t="s">
        <v>434</v>
      </c>
      <c r="P50" s="50">
        <f>VLOOKUP(H50,[1]Sheet1!$A$8:$U$230,19,FALSE)</f>
        <v>0.26690087579617838</v>
      </c>
      <c r="Q50" s="50">
        <f>VLOOKUP(H50,[1]Sheet1!$A$8:$U$230,20,FALSE)</f>
        <v>3.9331225594796155</v>
      </c>
      <c r="R50" s="50">
        <f>VLOOKUP(H50,[1]Sheet1!$A$8:$U$230,21,FALSE)</f>
        <v>0.26018312101910829</v>
      </c>
      <c r="S50" s="50">
        <f>VLOOKUP(I50,[2]Sheet1!A$5:J$554,10,FALSE)</f>
        <v>0.9630766719745224</v>
      </c>
      <c r="T50" s="50">
        <f t="shared" si="3"/>
        <v>4.460206556294902</v>
      </c>
      <c r="U50" s="50">
        <f t="shared" si="4"/>
        <v>5.4232832282694243</v>
      </c>
      <c r="V50" s="29">
        <f>VLOOKUP(H50,[3]Sheet1!$A$3:$I$286,9,FALSE)</f>
        <v>9.7905276865977093</v>
      </c>
      <c r="W50" s="31">
        <f>VLOOKUP(C50,[4]Sheet1!$C$12:$AA$290,19,FALSE)</f>
        <v>-28.028465080634536</v>
      </c>
      <c r="X50" s="31">
        <f>VLOOKUP(H50,[5]Sheet1!$C$7:$Y$360,16,FALSE)</f>
        <v>-28.549338663151516</v>
      </c>
      <c r="Y50" s="31">
        <f>VLOOKUP(I50,[6]Sheet1!$D$8:$AI$400,32,FALSE)</f>
        <v>-27.035866085000503</v>
      </c>
      <c r="Z50" s="31">
        <f>VLOOKUP(I50,[7]Sheet1!$D$7:$R$202,15,FALSE)</f>
        <v>-30.036996316549146</v>
      </c>
      <c r="AA50" s="31" t="e">
        <f>VLOOKUP(C50,[8]Respiration_sample_list!$AO$2:$AR$73,2,FALSE)</f>
        <v>#N/A</v>
      </c>
      <c r="AB50" s="31" t="e">
        <f>VLOOKUP(C50,[8]Respiration_sample_list!$AO$2:$AR$73,4,FALSE)</f>
        <v>#N/A</v>
      </c>
      <c r="AC50" s="1">
        <f>VLOOKUP(H50,[9]Sheet1!B$2:F$250,4,FALSE)</f>
        <v>9.1</v>
      </c>
      <c r="AD50" s="1">
        <f>VLOOKUP(I50,[10]Sheet1!$B$2:$C$254,2, FALSE)</f>
        <v>9.3000000000000007</v>
      </c>
      <c r="AE50">
        <f>VLOOKUP(H50,[11]Sheet1!$B$2:$F$182,4,FALSE)</f>
        <v>5.0999999999999996</v>
      </c>
      <c r="AF50">
        <f>VLOOKUP(C50,[12]Sheet1!$D$9:$Y$206,15,FALSE)</f>
        <v>-0.9830689954555818</v>
      </c>
      <c r="AG50"/>
      <c r="AH50">
        <f>VLOOKUP(C50,[12]Sheet1!$D$9:$Y$206,22,FALSE)</f>
        <v>1.5304020875335611</v>
      </c>
      <c r="AI50" s="1">
        <f>VLOOKUP(C50&amp;"C",[13]Sheet1!B$13:M$404,12,FALSE)</f>
        <v>49.342498779296903</v>
      </c>
      <c r="AJ50" s="1">
        <f>VLOOKUP(C50&amp;"N",[13]Sheet1!B$13:N$404,12,FALSE)</f>
        <v>1.53828084468842</v>
      </c>
      <c r="AK50" s="31">
        <f t="shared" si="0"/>
        <v>32.076391609291129</v>
      </c>
      <c r="AN50" s="1" t="e">
        <f>VLOOKUP(C50,[14]Respiration_sample_list!$AP$2:$AV$73,5,FALSE)</f>
        <v>#N/A</v>
      </c>
      <c r="AO50" s="1" t="e">
        <f>VLOOKUP(C50,[15]Respiration_sample_list!$AP$2:$AV$73,7,FALSE)</f>
        <v>#N/A</v>
      </c>
      <c r="AP50" s="1" t="e">
        <f>VLOOKUP(C50,[14]Respiration_sample_list!$AP$2:$AY$73,10,FALSE)</f>
        <v>#N/A</v>
      </c>
      <c r="AQ50" s="1">
        <f t="shared" si="5"/>
        <v>2000</v>
      </c>
      <c r="AR50" s="1">
        <f t="shared" si="6"/>
        <v>9.1881325385694304</v>
      </c>
      <c r="AS50" s="1">
        <f t="shared" si="7"/>
        <v>1.2</v>
      </c>
      <c r="AT50" s="1" t="s">
        <v>876</v>
      </c>
    </row>
    <row r="51" spans="1:46" ht="23.25" x14ac:dyDescent="0.35">
      <c r="A51" s="25" t="s">
        <v>239</v>
      </c>
      <c r="B51" s="26">
        <v>50</v>
      </c>
      <c r="C51" s="25" t="s">
        <v>57</v>
      </c>
      <c r="D51" s="25" t="s">
        <v>15</v>
      </c>
      <c r="E51" s="25" t="s">
        <v>2</v>
      </c>
      <c r="F51" s="25" t="s">
        <v>833</v>
      </c>
      <c r="G51" s="26">
        <v>14</v>
      </c>
      <c r="H51" s="25" t="str">
        <f t="shared" si="2"/>
        <v>L.Mugo.L.14_A</v>
      </c>
      <c r="I51" s="21" t="s">
        <v>540</v>
      </c>
      <c r="J51" s="21"/>
      <c r="K51" s="22">
        <v>50.49</v>
      </c>
      <c r="L51" s="2" t="s">
        <v>428</v>
      </c>
      <c r="M51" t="s">
        <v>431</v>
      </c>
      <c r="N51"/>
      <c r="O51" s="2" t="s">
        <v>434</v>
      </c>
      <c r="P51" s="50">
        <f>VLOOKUP(H51,[1]Sheet1!$A$8:$U$230,19,FALSE)</f>
        <v>0.39206773618538326</v>
      </c>
      <c r="Q51" s="50">
        <f>VLOOKUP(H51,[1]Sheet1!$A$8:$U$230,20,FALSE)</f>
        <v>2.3222033280685395</v>
      </c>
      <c r="R51" s="50">
        <f>VLOOKUP(H51,[1]Sheet1!$A$8:$U$230,21,FALSE)</f>
        <v>0.1232754010695187</v>
      </c>
      <c r="S51" s="50">
        <f>VLOOKUP(I51,[2]Sheet1!A$5:J$554,10,FALSE)</f>
        <v>0.11575508021390374</v>
      </c>
      <c r="T51" s="50">
        <f t="shared" si="3"/>
        <v>2.8375464653234412</v>
      </c>
      <c r="U51" s="50">
        <f t="shared" si="4"/>
        <v>2.9533015455373448</v>
      </c>
      <c r="V51" s="29">
        <f>VLOOKUP(H51,[3]Sheet1!$A$3:$I$286,9,FALSE)</f>
        <v>9.9091191889517827</v>
      </c>
      <c r="W51" s="31">
        <f>VLOOKUP(C51,[4]Sheet1!$C$12:$AA$290,19,FALSE)</f>
        <v>-28.733379896263941</v>
      </c>
      <c r="X51" s="31">
        <f>VLOOKUP(H51,[5]Sheet1!$C$7:$Y$360,16,FALSE)</f>
        <v>-29.884627066328701</v>
      </c>
      <c r="Y51" s="31">
        <f>VLOOKUP(I51,[6]Sheet1!$D$8:$AI$400,32,FALSE)</f>
        <v>-29.420688410762708</v>
      </c>
      <c r="Z51" s="31" t="e">
        <f>VLOOKUP(I51,[7]Sheet1!$D$7:$R$202,15,FALSE)</f>
        <v>#N/A</v>
      </c>
      <c r="AA51" s="31" t="e">
        <f>VLOOKUP(C51,[8]Respiration_sample_list!$AO$2:$AR$73,2,FALSE)</f>
        <v>#N/A</v>
      </c>
      <c r="AB51" s="31" t="e">
        <f>VLOOKUP(C51,[8]Respiration_sample_list!$AO$2:$AR$73,4,FALSE)</f>
        <v>#N/A</v>
      </c>
      <c r="AC51" s="1">
        <f>VLOOKUP(H51,[9]Sheet1!B$2:F$250,4,FALSE)</f>
        <v>7.3</v>
      </c>
      <c r="AD51" s="1">
        <f>VLOOKUP(I51,[10]Sheet1!$B$2:$C$254,2, FALSE)</f>
        <v>1.95</v>
      </c>
      <c r="AE51">
        <f>VLOOKUP(H51,[11]Sheet1!$B$2:$F$182,4,FALSE)</f>
        <v>6.2</v>
      </c>
      <c r="AF51">
        <f>VLOOKUP(C51,[12]Sheet1!$D$9:$Y$206,15,FALSE)</f>
        <v>-0.48684031745698253</v>
      </c>
      <c r="AG51"/>
      <c r="AH51">
        <f>VLOOKUP(C51,[12]Sheet1!$D$9:$Y$206,22,FALSE)</f>
        <v>1.2107478984820925</v>
      </c>
      <c r="AI51" s="1">
        <f>VLOOKUP(C51&amp;"C",[13]Sheet1!B$13:M$404,12,FALSE)</f>
        <v>50.532016754150398</v>
      </c>
      <c r="AJ51" s="1">
        <f>VLOOKUP(C51&amp;"N",[13]Sheet1!B$13:N$404,12,FALSE)</f>
        <v>1.23672139644623</v>
      </c>
      <c r="AK51" s="31">
        <f t="shared" si="0"/>
        <v>40.859660792928977</v>
      </c>
      <c r="AN51" s="1" t="e">
        <f>VLOOKUP(C51,[14]Respiration_sample_list!$AP$2:$AV$73,5,FALSE)</f>
        <v>#N/A</v>
      </c>
      <c r="AO51" s="1" t="e">
        <f>VLOOKUP(C51,[15]Respiration_sample_list!$AP$2:$AV$73,7,FALSE)</f>
        <v>#N/A</v>
      </c>
      <c r="AP51" s="1" t="e">
        <f>VLOOKUP(C51,[14]Respiration_sample_list!$AP$2:$AY$73,10,FALSE)</f>
        <v>#N/A</v>
      </c>
      <c r="AQ51" s="1">
        <f t="shared" si="5"/>
        <v>2000</v>
      </c>
      <c r="AR51" s="1">
        <f t="shared" si="6"/>
        <v>9.1881325385694304</v>
      </c>
      <c r="AS51" s="1">
        <f t="shared" si="7"/>
        <v>1.2</v>
      </c>
      <c r="AT51" s="1" t="s">
        <v>876</v>
      </c>
    </row>
    <row r="52" spans="1:46" ht="23.25" x14ac:dyDescent="0.35">
      <c r="A52" s="25" t="s">
        <v>239</v>
      </c>
      <c r="B52" s="26">
        <v>51</v>
      </c>
      <c r="C52" s="25" t="s">
        <v>58</v>
      </c>
      <c r="D52" s="25" t="s">
        <v>15</v>
      </c>
      <c r="E52" s="25" t="s">
        <v>2</v>
      </c>
      <c r="F52" s="25" t="s">
        <v>833</v>
      </c>
      <c r="G52" s="26">
        <v>15</v>
      </c>
      <c r="H52" s="25" t="str">
        <f t="shared" si="2"/>
        <v>L.Mugo.L.15_A</v>
      </c>
      <c r="I52" s="21" t="s">
        <v>542</v>
      </c>
      <c r="J52" s="21"/>
      <c r="K52" s="22">
        <v>50.49</v>
      </c>
      <c r="L52" s="2" t="s">
        <v>428</v>
      </c>
      <c r="M52" t="s">
        <v>431</v>
      </c>
      <c r="N52"/>
      <c r="O52" s="2" t="s">
        <v>434</v>
      </c>
      <c r="P52" s="50">
        <f>VLOOKUP(H52,[1]Sheet1!$A$8:$U$230,19,FALSE)</f>
        <v>0.93175579322638147</v>
      </c>
      <c r="Q52" s="50">
        <f>VLOOKUP(H52,[1]Sheet1!$A$8:$U$230,20,FALSE)</f>
        <v>2.1398771404825174</v>
      </c>
      <c r="R52" s="50">
        <f>VLOOKUP(H52,[1]Sheet1!$A$8:$U$230,21,FALSE)</f>
        <v>0.71114527629233504</v>
      </c>
      <c r="S52" s="50">
        <f>VLOOKUP(I52,[2]Sheet1!A$5:J$554,10,FALSE)</f>
        <v>0.66146737967914437</v>
      </c>
      <c r="T52" s="50">
        <f t="shared" si="3"/>
        <v>3.7827782100012337</v>
      </c>
      <c r="U52" s="50">
        <f t="shared" si="4"/>
        <v>4.4442455896803779</v>
      </c>
      <c r="V52" s="29">
        <f>VLOOKUP(H52,[3]Sheet1!$A$3:$I$286,9,FALSE)</f>
        <v>9.9030964946009803</v>
      </c>
      <c r="W52" s="31">
        <f>VLOOKUP(C52,[4]Sheet1!$C$12:$AA$290,19,FALSE)</f>
        <v>-26.60053985470395</v>
      </c>
      <c r="X52" s="31">
        <f>VLOOKUP(H52,[5]Sheet1!$C$7:$Y$360,16,FALSE)</f>
        <v>-27.138809917431573</v>
      </c>
      <c r="Y52" s="31">
        <f>VLOOKUP(I52,[6]Sheet1!$D$8:$AI$400,32,FALSE)</f>
        <v>-26.067364082548497</v>
      </c>
      <c r="Z52" s="31" t="e">
        <f>VLOOKUP(I52,[7]Sheet1!$D$7:$R$202,15,FALSE)</f>
        <v>#N/A</v>
      </c>
      <c r="AA52" s="31" t="e">
        <f>VLOOKUP(C52,[8]Respiration_sample_list!$AO$2:$AR$73,2,FALSE)</f>
        <v>#N/A</v>
      </c>
      <c r="AB52" s="31" t="e">
        <f>VLOOKUP(C52,[8]Respiration_sample_list!$AO$2:$AR$73,4,FALSE)</f>
        <v>#N/A</v>
      </c>
      <c r="AC52" s="1">
        <f>VLOOKUP(H52,[9]Sheet1!B$2:F$250,4,FALSE)</f>
        <v>5</v>
      </c>
      <c r="AD52" s="1">
        <f>VLOOKUP(I52,[10]Sheet1!$B$2:$C$254,2, FALSE)</f>
        <v>-17.350000000000001</v>
      </c>
      <c r="AE52">
        <f>VLOOKUP(H52,[11]Sheet1!$B$2:$F$182,4,FALSE)</f>
        <v>3.1</v>
      </c>
      <c r="AF52">
        <f>VLOOKUP(C52,[12]Sheet1!$D$9:$Y$206,15,FALSE)</f>
        <v>-5.7203500696643754</v>
      </c>
      <c r="AG52"/>
      <c r="AH52">
        <f>VLOOKUP(C52,[12]Sheet1!$D$9:$Y$206,22,FALSE)</f>
        <v>1.0976794070483009</v>
      </c>
      <c r="AI52" s="1">
        <f>VLOOKUP(C52&amp;"C",[13]Sheet1!B$13:M$404,12,FALSE)</f>
        <v>51.241767883300803</v>
      </c>
      <c r="AJ52" s="1">
        <f>VLOOKUP(C52&amp;"N",[13]Sheet1!B$13:N$404,12,FALSE)</f>
        <v>1.09124147891998</v>
      </c>
      <c r="AK52" s="31">
        <f t="shared" si="0"/>
        <v>46.957313182427448</v>
      </c>
      <c r="AN52" s="1" t="e">
        <f>VLOOKUP(C52,[14]Respiration_sample_list!$AP$2:$AV$73,5,FALSE)</f>
        <v>#N/A</v>
      </c>
      <c r="AO52" s="1" t="e">
        <f>VLOOKUP(C52,[15]Respiration_sample_list!$AP$2:$AV$73,7,FALSE)</f>
        <v>#N/A</v>
      </c>
      <c r="AP52" s="1" t="e">
        <f>VLOOKUP(C52,[14]Respiration_sample_list!$AP$2:$AY$73,10,FALSE)</f>
        <v>#N/A</v>
      </c>
      <c r="AQ52" s="1">
        <f t="shared" si="5"/>
        <v>2000</v>
      </c>
      <c r="AR52" s="1">
        <f t="shared" si="6"/>
        <v>9.1881325385694304</v>
      </c>
      <c r="AS52" s="1">
        <f t="shared" si="7"/>
        <v>1.2</v>
      </c>
      <c r="AT52" s="1" t="s">
        <v>876</v>
      </c>
    </row>
    <row r="53" spans="1:46" ht="23.25" x14ac:dyDescent="0.35">
      <c r="A53" s="25" t="s">
        <v>239</v>
      </c>
      <c r="B53" s="26">
        <v>52</v>
      </c>
      <c r="C53" s="25" t="s">
        <v>59</v>
      </c>
      <c r="D53" s="25" t="s">
        <v>828</v>
      </c>
      <c r="E53" s="25" t="s">
        <v>2</v>
      </c>
      <c r="F53" s="25" t="s">
        <v>833</v>
      </c>
      <c r="G53" s="26">
        <v>16</v>
      </c>
      <c r="H53" s="25" t="str">
        <f t="shared" si="2"/>
        <v>D.Mugo.L.16_A</v>
      </c>
      <c r="I53" s="21" t="s">
        <v>544</v>
      </c>
      <c r="J53" s="21"/>
      <c r="K53" s="22">
        <v>50.05</v>
      </c>
      <c r="L53" s="2" t="s">
        <v>428</v>
      </c>
      <c r="M53" t="s">
        <v>431</v>
      </c>
      <c r="N53"/>
      <c r="O53" s="2" t="s">
        <v>434</v>
      </c>
      <c r="P53" s="50">
        <f>VLOOKUP(H53,[1]Sheet1!$A$8:$U$230,19,FALSE)</f>
        <v>0.30662037962037964</v>
      </c>
      <c r="Q53" s="50">
        <f>VLOOKUP(H53,[1]Sheet1!$A$8:$U$230,20,FALSE)</f>
        <v>3.5203841347084119</v>
      </c>
      <c r="R53" s="50">
        <f>VLOOKUP(H53,[1]Sheet1!$A$8:$U$230,21,FALSE)</f>
        <v>0.16716083916083915</v>
      </c>
      <c r="S53" s="50">
        <f>VLOOKUP(I53,[2]Sheet1!A$5:J$554,10,FALSE)</f>
        <v>0.13102957042957045</v>
      </c>
      <c r="T53" s="50">
        <f t="shared" si="3"/>
        <v>3.9941653534896306</v>
      </c>
      <c r="U53" s="50">
        <f t="shared" si="4"/>
        <v>4.1251949239192012</v>
      </c>
      <c r="V53" s="29">
        <f>VLOOKUP(H53,[3]Sheet1!$A$3:$I$286,9,FALSE)</f>
        <v>10.72636943793826</v>
      </c>
      <c r="W53" s="31">
        <f>VLOOKUP(C53,[4]Sheet1!$C$12:$AA$290,19,FALSE)</f>
        <v>-29.133674457388892</v>
      </c>
      <c r="X53" s="31">
        <f>VLOOKUP(H53,[5]Sheet1!$C$7:$Y$360,16,FALSE)</f>
        <v>-29.447446879819385</v>
      </c>
      <c r="Y53" s="31">
        <f>VLOOKUP(I53,[6]Sheet1!$D$8:$AI$400,32,FALSE)</f>
        <v>-29.295824697596185</v>
      </c>
      <c r="Z53" s="31">
        <f>VLOOKUP(I53,[7]Sheet1!$D$7:$R$202,15,FALSE)</f>
        <v>-29.400362691318765</v>
      </c>
      <c r="AA53" s="31" t="e">
        <f>VLOOKUP(C53,[8]Respiration_sample_list!$AO$2:$AR$73,2,FALSE)</f>
        <v>#N/A</v>
      </c>
      <c r="AB53" s="31" t="e">
        <f>VLOOKUP(C53,[8]Respiration_sample_list!$AO$2:$AR$73,4,FALSE)</f>
        <v>#N/A</v>
      </c>
      <c r="AC53" s="1">
        <f>VLOOKUP(H53,[9]Sheet1!B$2:F$250,4,FALSE)</f>
        <v>13.2</v>
      </c>
      <c r="AD53" s="1">
        <f>VLOOKUP(I53,[10]Sheet1!$B$2:$C$254,2, FALSE)</f>
        <v>19.2</v>
      </c>
      <c r="AE53">
        <f>VLOOKUP(H53,[11]Sheet1!$B$2:$F$182,4,FALSE)</f>
        <v>8.8000000000000007</v>
      </c>
      <c r="AF53">
        <f>VLOOKUP(C53,[12]Sheet1!$D$9:$Y$206,15,FALSE)</f>
        <v>0.26027581595324667</v>
      </c>
      <c r="AG53"/>
      <c r="AH53">
        <f>VLOOKUP(C53,[12]Sheet1!$D$9:$Y$206,22,FALSE)</f>
        <v>1.4414765205898981</v>
      </c>
      <c r="AI53" s="1">
        <f>VLOOKUP(C53&amp;"C",[13]Sheet1!B$13:M$404,12,FALSE)</f>
        <v>50.762378692627003</v>
      </c>
      <c r="AJ53" s="1">
        <f>VLOOKUP(C53&amp;"N",[13]Sheet1!B$13:N$404,12,FALSE)</f>
        <v>1.4214850664138801</v>
      </c>
      <c r="AK53" s="31">
        <f t="shared" si="0"/>
        <v>35.710806882192749</v>
      </c>
      <c r="AN53" s="1" t="e">
        <f>VLOOKUP(C53,[14]Respiration_sample_list!$AP$2:$AV$73,5,FALSE)</f>
        <v>#N/A</v>
      </c>
      <c r="AO53" s="1" t="e">
        <f>VLOOKUP(C53,[15]Respiration_sample_list!$AP$2:$AV$73,7,FALSE)</f>
        <v>#N/A</v>
      </c>
      <c r="AP53" s="1" t="e">
        <f>VLOOKUP(C53,[14]Respiration_sample_list!$AP$2:$AY$73,10,FALSE)</f>
        <v>#N/A</v>
      </c>
      <c r="AQ53" s="1">
        <f t="shared" si="5"/>
        <v>1560</v>
      </c>
      <c r="AR53" s="1">
        <f t="shared" si="6"/>
        <v>13.04</v>
      </c>
      <c r="AS53" s="1">
        <f t="shared" si="7"/>
        <v>3.84</v>
      </c>
      <c r="AT53" s="1" t="s">
        <v>876</v>
      </c>
    </row>
    <row r="54" spans="1:46" ht="23.25" x14ac:dyDescent="0.35">
      <c r="A54" s="25" t="s">
        <v>239</v>
      </c>
      <c r="B54" s="26">
        <v>53</v>
      </c>
      <c r="C54" s="25" t="s">
        <v>60</v>
      </c>
      <c r="D54" s="25" t="s">
        <v>828</v>
      </c>
      <c r="E54" s="25" t="s">
        <v>2</v>
      </c>
      <c r="F54" s="25" t="s">
        <v>833</v>
      </c>
      <c r="G54" s="26">
        <v>17</v>
      </c>
      <c r="H54" s="25" t="str">
        <f t="shared" si="2"/>
        <v>D.Mugo.L.17_A</v>
      </c>
      <c r="I54" s="21" t="s">
        <v>546</v>
      </c>
      <c r="J54" s="21"/>
      <c r="K54" s="22">
        <v>50.2</v>
      </c>
      <c r="L54" s="2" t="s">
        <v>428</v>
      </c>
      <c r="M54" t="s">
        <v>431</v>
      </c>
      <c r="N54"/>
      <c r="O54" s="2" t="s">
        <v>434</v>
      </c>
      <c r="P54" s="50">
        <f>VLOOKUP(H54,[1]Sheet1!$A$8:$U$230,19,FALSE)</f>
        <v>0.52395418326693233</v>
      </c>
      <c r="Q54" s="50">
        <f>VLOOKUP(H54,[1]Sheet1!$A$8:$U$230,20,FALSE)</f>
        <v>2.979796025363926</v>
      </c>
      <c r="R54" s="50">
        <f>VLOOKUP(H54,[1]Sheet1!$A$8:$U$230,21,FALSE)</f>
        <v>0.30439541832669326</v>
      </c>
      <c r="S54" s="50">
        <f>VLOOKUP(I54,[2]Sheet1!A$5:J$554,10,FALSE)</f>
        <v>0.1163409561752988</v>
      </c>
      <c r="T54" s="50">
        <f t="shared" si="3"/>
        <v>3.8081456269575518</v>
      </c>
      <c r="U54" s="50">
        <f t="shared" si="4"/>
        <v>3.9244865831328504</v>
      </c>
      <c r="V54" s="29">
        <f>VLOOKUP(H54,[3]Sheet1!$A$3:$I$286,9,FALSE)</f>
        <v>10.597036903082122</v>
      </c>
      <c r="W54" s="31">
        <f>VLOOKUP(C54,[4]Sheet1!$C$12:$AA$290,19,FALSE)</f>
        <v>-30.915913128016001</v>
      </c>
      <c r="X54" s="31">
        <f>VLOOKUP(H54,[5]Sheet1!$C$7:$Y$360,16,FALSE)</f>
        <v>-31.044062748976728</v>
      </c>
      <c r="Y54" s="31">
        <f>VLOOKUP(I54,[6]Sheet1!$D$8:$AI$400,32,FALSE)</f>
        <v>-31.558821296845142</v>
      </c>
      <c r="Z54" s="31" t="e">
        <f>VLOOKUP(I54,[7]Sheet1!$D$7:$R$202,15,FALSE)</f>
        <v>#N/A</v>
      </c>
      <c r="AA54" s="31" t="e">
        <f>VLOOKUP(C54,[8]Respiration_sample_list!$AO$2:$AR$73,2,FALSE)</f>
        <v>#N/A</v>
      </c>
      <c r="AB54" s="31" t="e">
        <f>VLOOKUP(C54,[8]Respiration_sample_list!$AO$2:$AR$73,4,FALSE)</f>
        <v>#N/A</v>
      </c>
      <c r="AC54" s="1">
        <f>VLOOKUP(H54,[9]Sheet1!B$2:F$250,4,FALSE)</f>
        <v>13.1</v>
      </c>
      <c r="AD54" s="1">
        <f>VLOOKUP(I54,[10]Sheet1!$B$2:$C$254,2, FALSE)</f>
        <v>7.85</v>
      </c>
      <c r="AE54">
        <f>VLOOKUP(H54,[11]Sheet1!$B$2:$F$182,4,FALSE)</f>
        <v>10.6</v>
      </c>
      <c r="AF54">
        <f>VLOOKUP(C54,[12]Sheet1!$D$9:$Y$206,15,FALSE)</f>
        <v>0.13352484106353121</v>
      </c>
      <c r="AG54"/>
      <c r="AH54">
        <f>VLOOKUP(C54,[12]Sheet1!$D$9:$Y$206,22,FALSE)</f>
        <v>1.2102535887724111</v>
      </c>
      <c r="AI54" s="1">
        <f>VLOOKUP(C54&amp;"C",[13]Sheet1!B$13:M$404,12,FALSE)</f>
        <v>50.142078399658203</v>
      </c>
      <c r="AJ54" s="1">
        <f>VLOOKUP(C54&amp;"N",[13]Sheet1!B$13:N$404,12,FALSE)</f>
        <v>1.2224376201629601</v>
      </c>
      <c r="AK54" s="31">
        <f t="shared" si="0"/>
        <v>41.018108059349395</v>
      </c>
      <c r="AN54" s="1" t="e">
        <f>VLOOKUP(C54,[14]Respiration_sample_list!$AP$2:$AV$73,5,FALSE)</f>
        <v>#N/A</v>
      </c>
      <c r="AO54" s="1" t="e">
        <f>VLOOKUP(C54,[15]Respiration_sample_list!$AP$2:$AV$73,7,FALSE)</f>
        <v>#N/A</v>
      </c>
      <c r="AP54" s="1" t="e">
        <f>VLOOKUP(C54,[14]Respiration_sample_list!$AP$2:$AY$73,10,FALSE)</f>
        <v>#N/A</v>
      </c>
      <c r="AQ54" s="1">
        <f t="shared" si="5"/>
        <v>1560</v>
      </c>
      <c r="AR54" s="1">
        <f t="shared" si="6"/>
        <v>13.04</v>
      </c>
      <c r="AS54" s="1">
        <f t="shared" si="7"/>
        <v>3.84</v>
      </c>
      <c r="AT54" s="1" t="s">
        <v>876</v>
      </c>
    </row>
    <row r="55" spans="1:46" ht="23.25" x14ac:dyDescent="0.35">
      <c r="A55" s="25" t="s">
        <v>239</v>
      </c>
      <c r="B55" s="26">
        <v>54</v>
      </c>
      <c r="C55" s="25" t="s">
        <v>61</v>
      </c>
      <c r="D55" s="25" t="s">
        <v>828</v>
      </c>
      <c r="E55" s="25" t="s">
        <v>2</v>
      </c>
      <c r="F55" s="25" t="s">
        <v>833</v>
      </c>
      <c r="G55" s="26">
        <v>18</v>
      </c>
      <c r="H55" s="25" t="str">
        <f t="shared" si="2"/>
        <v>D.Mugo.L.18_A</v>
      </c>
      <c r="I55" s="21" t="s">
        <v>548</v>
      </c>
      <c r="J55" s="21"/>
      <c r="K55" s="22">
        <v>51.14</v>
      </c>
      <c r="L55" s="2" t="s">
        <v>428</v>
      </c>
      <c r="M55" t="s">
        <v>431</v>
      </c>
      <c r="N55"/>
      <c r="O55" s="2" t="s">
        <v>434</v>
      </c>
      <c r="P55" s="50">
        <f>VLOOKUP(H55,[1]Sheet1!$A$8:$U$230,19,FALSE)</f>
        <v>0.28099041845913181</v>
      </c>
      <c r="Q55" s="50">
        <f>VLOOKUP(H55,[1]Sheet1!$A$8:$U$230,20,FALSE)</f>
        <v>3.8323115242411667</v>
      </c>
      <c r="R55" s="50">
        <f>VLOOKUP(H55,[1]Sheet1!$A$8:$U$230,21,FALSE)</f>
        <v>0.15500977708251856</v>
      </c>
      <c r="S55" s="50">
        <f>VLOOKUP(I55,[2]Sheet1!A$5:J$554,10,FALSE)</f>
        <v>0.14305037152913572</v>
      </c>
      <c r="T55" s="50">
        <f t="shared" si="3"/>
        <v>4.2683117197828171</v>
      </c>
      <c r="U55" s="50">
        <f t="shared" si="4"/>
        <v>4.4113620913119531</v>
      </c>
      <c r="V55" s="29">
        <f>VLOOKUP(H55,[3]Sheet1!$A$3:$I$286,9,FALSE)</f>
        <v>11.84442241756738</v>
      </c>
      <c r="W55" s="31">
        <f>VLOOKUP(C55,[4]Sheet1!$C$12:$AA$290,19,FALSE)</f>
        <v>-29.718766611963702</v>
      </c>
      <c r="X55" s="31">
        <f>VLOOKUP(H55,[5]Sheet1!$C$7:$Y$360,16,FALSE)</f>
        <v>-30.333916375286059</v>
      </c>
      <c r="Y55" s="31">
        <f>VLOOKUP(I55,[6]Sheet1!$D$8:$AI$400,32,FALSE)</f>
        <v>-30.48470571558088</v>
      </c>
      <c r="Z55" s="31" t="e">
        <f>VLOOKUP(I55,[7]Sheet1!$D$7:$R$202,15,FALSE)</f>
        <v>#N/A</v>
      </c>
      <c r="AA55" s="31" t="e">
        <f>VLOOKUP(C55,[8]Respiration_sample_list!$AO$2:$AR$73,2,FALSE)</f>
        <v>#N/A</v>
      </c>
      <c r="AB55" s="31" t="e">
        <f>VLOOKUP(C55,[8]Respiration_sample_list!$AO$2:$AR$73,4,FALSE)</f>
        <v>#N/A</v>
      </c>
      <c r="AC55" s="1">
        <f>VLOOKUP(H55,[9]Sheet1!B$2:F$250,4,FALSE)</f>
        <v>7.7</v>
      </c>
      <c r="AD55" s="1">
        <f>VLOOKUP(I55,[10]Sheet1!$B$2:$C$254,2, FALSE)</f>
        <v>3.55</v>
      </c>
      <c r="AE55">
        <f>VLOOKUP(H55,[11]Sheet1!$B$2:$F$182,4,FALSE)</f>
        <v>7.3</v>
      </c>
      <c r="AF55">
        <f>VLOOKUP(C55,[12]Sheet1!$D$9:$Y$206,15,FALSE)</f>
        <v>0.83979999115889581</v>
      </c>
      <c r="AG55"/>
      <c r="AH55">
        <f>VLOOKUP(C55,[12]Sheet1!$D$9:$Y$206,22,FALSE)</f>
        <v>1.1650403043469655</v>
      </c>
      <c r="AI55" s="1">
        <f>VLOOKUP(C55&amp;"C",[13]Sheet1!B$13:M$404,12,FALSE)</f>
        <v>50.162624359130902</v>
      </c>
      <c r="AJ55" s="1">
        <f>VLOOKUP(C55&amp;"N",[13]Sheet1!B$13:N$404,12,FALSE)</f>
        <v>1.16656494140625</v>
      </c>
      <c r="AK55" s="31">
        <f t="shared" si="0"/>
        <v>43.000284492230456</v>
      </c>
      <c r="AN55" s="1" t="e">
        <f>VLOOKUP(C55,[14]Respiration_sample_list!$AP$2:$AV$73,5,FALSE)</f>
        <v>#N/A</v>
      </c>
      <c r="AO55" s="1" t="e">
        <f>VLOOKUP(C55,[15]Respiration_sample_list!$AP$2:$AV$73,7,FALSE)</f>
        <v>#N/A</v>
      </c>
      <c r="AP55" s="1" t="e">
        <f>VLOOKUP(C55,[14]Respiration_sample_list!$AP$2:$AY$73,10,FALSE)</f>
        <v>#N/A</v>
      </c>
      <c r="AQ55" s="1">
        <f t="shared" si="5"/>
        <v>1560</v>
      </c>
      <c r="AR55" s="1">
        <f t="shared" si="6"/>
        <v>13.04</v>
      </c>
      <c r="AS55" s="1">
        <f t="shared" si="7"/>
        <v>3.84</v>
      </c>
      <c r="AT55" s="1" t="s">
        <v>876</v>
      </c>
    </row>
    <row r="56" spans="1:46" ht="23.25" x14ac:dyDescent="0.35">
      <c r="A56" s="25" t="s">
        <v>239</v>
      </c>
      <c r="B56" s="26">
        <v>55</v>
      </c>
      <c r="C56" s="25" t="s">
        <v>62</v>
      </c>
      <c r="D56" s="25" t="s">
        <v>1</v>
      </c>
      <c r="E56" s="25" t="s">
        <v>25</v>
      </c>
      <c r="F56" s="25" t="s">
        <v>833</v>
      </c>
      <c r="G56" s="26">
        <v>1</v>
      </c>
      <c r="H56" s="25" t="str">
        <f t="shared" si="2"/>
        <v>H.Larix.L.1_A</v>
      </c>
      <c r="I56" s="21" t="s">
        <v>550</v>
      </c>
      <c r="J56" s="21"/>
      <c r="K56" s="22">
        <v>51.02</v>
      </c>
      <c r="L56" s="2" t="s">
        <v>428</v>
      </c>
      <c r="M56" t="s">
        <v>431</v>
      </c>
      <c r="N56"/>
      <c r="O56" s="2" t="s">
        <v>434</v>
      </c>
      <c r="P56" s="50">
        <f>VLOOKUP(H56,[1]Sheet1!$A$8:$U$230,19,FALSE)</f>
        <v>1.894859858878871</v>
      </c>
      <c r="Q56" s="50">
        <f>VLOOKUP(H56,[1]Sheet1!$A$8:$U$230,20,FALSE)</f>
        <v>7.7384372087246636</v>
      </c>
      <c r="R56" s="50">
        <f>VLOOKUP(H56,[1]Sheet1!$A$8:$U$230,21,FALSE)</f>
        <v>0.81293120344962755</v>
      </c>
      <c r="S56" s="50">
        <f>VLOOKUP(I56,[2]Sheet1!A$5:J$554,10,FALSE)</f>
        <v>0.3729820854566836</v>
      </c>
      <c r="T56" s="50">
        <f t="shared" si="3"/>
        <v>10.446228271053162</v>
      </c>
      <c r="U56" s="50">
        <f t="shared" si="4"/>
        <v>10.819210356509846</v>
      </c>
      <c r="V56" s="29">
        <f>VLOOKUP(H56,[3]Sheet1!$A$3:$I$286,9,FALSE)</f>
        <v>13.486718558416905</v>
      </c>
      <c r="W56" s="31">
        <f>VLOOKUP(C56,[4]Sheet1!$C$12:$AA$290,19,FALSE)</f>
        <v>-29.429446918930296</v>
      </c>
      <c r="X56" s="31">
        <f>VLOOKUP(H56,[5]Sheet1!$C$7:$Y$360,16,FALSE)</f>
        <v>-29.410582428794989</v>
      </c>
      <c r="Y56" s="31">
        <f>VLOOKUP(I56,[6]Sheet1!$D$8:$AI$400,32,FALSE)</f>
        <v>-29.170530208930881</v>
      </c>
      <c r="Z56" s="31" t="e">
        <f>VLOOKUP(I56,[7]Sheet1!$D$7:$R$202,15,FALSE)</f>
        <v>#N/A</v>
      </c>
      <c r="AA56" s="31" t="e">
        <f>VLOOKUP(C56,[8]Respiration_sample_list!$AO$2:$AR$73,2,FALSE)</f>
        <v>#N/A</v>
      </c>
      <c r="AB56" s="31" t="e">
        <f>VLOOKUP(C56,[8]Respiration_sample_list!$AO$2:$AR$73,4,FALSE)</f>
        <v>#N/A</v>
      </c>
      <c r="AC56" s="1">
        <f>VLOOKUP(H56,[9]Sheet1!B$2:F$250,4,FALSE)</f>
        <v>8.4</v>
      </c>
      <c r="AD56" s="1">
        <f>VLOOKUP(I56,[10]Sheet1!$B$2:$C$254,2, FALSE)</f>
        <v>23.2</v>
      </c>
      <c r="AE56">
        <f>VLOOKUP(H56,[11]Sheet1!$B$2:$F$182,4,FALSE)</f>
        <v>4.5999999999999996</v>
      </c>
      <c r="AF56">
        <f>VLOOKUP(C56,[12]Sheet1!$D$9:$Y$206,15,FALSE)</f>
        <v>2.1345428973751392</v>
      </c>
      <c r="AG56"/>
      <c r="AH56">
        <f>VLOOKUP(C56,[12]Sheet1!$D$9:$Y$206,22,FALSE)</f>
        <v>2.3917347375775777</v>
      </c>
      <c r="AI56" s="1">
        <f>VLOOKUP(C56&amp;"C",[13]Sheet1!B$13:M$404,12,FALSE)</f>
        <v>48.678619384765597</v>
      </c>
      <c r="AJ56" s="1">
        <f>VLOOKUP(C56&amp;"N",[13]Sheet1!B$13:N$404,12,FALSE)</f>
        <v>2.3823647499084499</v>
      </c>
      <c r="AK56" s="31">
        <f t="shared" si="0"/>
        <v>20.432899448598803</v>
      </c>
      <c r="AN56" s="1" t="e">
        <f>VLOOKUP(C56,[14]Respiration_sample_list!$AP$2:$AV$73,5,FALSE)</f>
        <v>#N/A</v>
      </c>
      <c r="AO56" s="1" t="e">
        <f>VLOOKUP(C56,[15]Respiration_sample_list!$AP$2:$AV$73,7,FALSE)</f>
        <v>#N/A</v>
      </c>
      <c r="AP56" s="1" t="e">
        <f>VLOOKUP(C56,[14]Respiration_sample_list!$AP$2:$AY$73,10,FALSE)</f>
        <v>#N/A</v>
      </c>
      <c r="AQ56" s="1">
        <f t="shared" si="5"/>
        <v>2200</v>
      </c>
      <c r="AR56" s="1">
        <f t="shared" si="6"/>
        <v>9.1999999999999993</v>
      </c>
      <c r="AS56" s="1">
        <f t="shared" si="7"/>
        <v>0</v>
      </c>
      <c r="AT56" s="1" t="s">
        <v>876</v>
      </c>
    </row>
    <row r="57" spans="1:46" ht="23.25" x14ac:dyDescent="0.35">
      <c r="A57" s="25" t="s">
        <v>239</v>
      </c>
      <c r="B57" s="26">
        <v>56</v>
      </c>
      <c r="C57" s="25" t="s">
        <v>63</v>
      </c>
      <c r="D57" s="25" t="s">
        <v>1</v>
      </c>
      <c r="E57" s="25" t="s">
        <v>25</v>
      </c>
      <c r="F57" s="25" t="s">
        <v>833</v>
      </c>
      <c r="G57" s="26">
        <v>2</v>
      </c>
      <c r="H57" s="25" t="str">
        <f t="shared" si="2"/>
        <v>H.Larix.L.2_A</v>
      </c>
      <c r="I57" s="21" t="s">
        <v>552</v>
      </c>
      <c r="J57" s="21"/>
      <c r="K57" s="22">
        <v>51.08</v>
      </c>
      <c r="L57" s="2" t="s">
        <v>428</v>
      </c>
      <c r="M57" t="s">
        <v>431</v>
      </c>
      <c r="N57"/>
      <c r="O57" s="2" t="s">
        <v>434</v>
      </c>
      <c r="P57" s="50">
        <f>VLOOKUP(H57,[1]Sheet1!$A$8:$U$230,19,FALSE)</f>
        <v>1.7085111589663275</v>
      </c>
      <c r="Q57" s="50">
        <f>VLOOKUP(H57,[1]Sheet1!$A$8:$U$230,20,FALSE)</f>
        <v>8.7687704050013142</v>
      </c>
      <c r="R57" s="50">
        <f>VLOOKUP(H57,[1]Sheet1!$A$8:$U$230,21,FALSE)</f>
        <v>1.1364526233359434E-2</v>
      </c>
      <c r="S57" s="50">
        <f>VLOOKUP(I57,[2]Sheet1!A$5:J$554,10,FALSE)</f>
        <v>0.26822501957713391</v>
      </c>
      <c r="T57" s="50">
        <f t="shared" si="3"/>
        <v>10.488646090201001</v>
      </c>
      <c r="U57" s="50">
        <f t="shared" si="4"/>
        <v>10.756871109778135</v>
      </c>
      <c r="V57" s="29">
        <f>VLOOKUP(H57,[3]Sheet1!$A$3:$I$286,9,FALSE)</f>
        <v>13.945131813905505</v>
      </c>
      <c r="W57" s="31">
        <f>VLOOKUP(C57,[4]Sheet1!$C$12:$AA$290,19,FALSE)</f>
        <v>-27.778813148782604</v>
      </c>
      <c r="X57" s="31">
        <f>VLOOKUP(H57,[5]Sheet1!$C$7:$Y$360,16,FALSE)</f>
        <v>-28.311974163493701</v>
      </c>
      <c r="Y57" s="31">
        <f>VLOOKUP(I57,[6]Sheet1!$D$8:$AI$400,32,FALSE)</f>
        <v>-28.107547784112512</v>
      </c>
      <c r="Z57" s="31" t="e">
        <f>VLOOKUP(I57,[7]Sheet1!$D$7:$R$202,15,FALSE)</f>
        <v>#N/A</v>
      </c>
      <c r="AA57" s="31" t="e">
        <f>VLOOKUP(C57,[8]Respiration_sample_list!$AO$2:$AR$73,2,FALSE)</f>
        <v>#N/A</v>
      </c>
      <c r="AB57" s="31" t="e">
        <f>VLOOKUP(C57,[8]Respiration_sample_list!$AO$2:$AR$73,4,FALSE)</f>
        <v>#N/A</v>
      </c>
      <c r="AC57" s="1">
        <f>VLOOKUP(H57,[9]Sheet1!B$2:F$250,4,FALSE)</f>
        <v>10.9</v>
      </c>
      <c r="AD57" s="1">
        <f>VLOOKUP(I57,[10]Sheet1!$B$2:$C$254,2, FALSE)</f>
        <v>16.05</v>
      </c>
      <c r="AE57">
        <f>VLOOKUP(H57,[11]Sheet1!$B$2:$F$182,4,FALSE)</f>
        <v>-3.2</v>
      </c>
      <c r="AF57">
        <f>VLOOKUP(C57,[12]Sheet1!$D$9:$Y$206,15,FALSE)</f>
        <v>3.71057558995824</v>
      </c>
      <c r="AG57"/>
      <c r="AH57">
        <f>VLOOKUP(C57,[12]Sheet1!$D$9:$Y$206,22,FALSE)</f>
        <v>2.7111762349243653</v>
      </c>
      <c r="AI57" s="1">
        <f>VLOOKUP(C57&amp;"C",[13]Sheet1!B$13:M$404,12,FALSE)</f>
        <v>48.165428161621101</v>
      </c>
      <c r="AJ57" s="1">
        <f>VLOOKUP(C57&amp;"N",[13]Sheet1!B$13:N$404,12,FALSE)</f>
        <v>2.6496119499206499</v>
      </c>
      <c r="AK57" s="31">
        <f t="shared" si="0"/>
        <v>18.178295188872298</v>
      </c>
      <c r="AN57" s="1" t="e">
        <f>VLOOKUP(C57,[14]Respiration_sample_list!$AP$2:$AV$73,5,FALSE)</f>
        <v>#N/A</v>
      </c>
      <c r="AO57" s="1" t="e">
        <f>VLOOKUP(C57,[15]Respiration_sample_list!$AP$2:$AV$73,7,FALSE)</f>
        <v>#N/A</v>
      </c>
      <c r="AP57" s="1" t="e">
        <f>VLOOKUP(C57,[14]Respiration_sample_list!$AP$2:$AY$73,10,FALSE)</f>
        <v>#N/A</v>
      </c>
      <c r="AQ57" s="1">
        <f t="shared" si="5"/>
        <v>2200</v>
      </c>
      <c r="AR57" s="1">
        <f t="shared" si="6"/>
        <v>9.1999999999999993</v>
      </c>
      <c r="AS57" s="1">
        <f t="shared" si="7"/>
        <v>0</v>
      </c>
      <c r="AT57" s="1" t="s">
        <v>876</v>
      </c>
    </row>
    <row r="58" spans="1:46" ht="23.25" x14ac:dyDescent="0.35">
      <c r="A58" s="25" t="s">
        <v>239</v>
      </c>
      <c r="B58" s="26">
        <v>57</v>
      </c>
      <c r="C58" s="25" t="s">
        <v>64</v>
      </c>
      <c r="D58" s="25" t="s">
        <v>1</v>
      </c>
      <c r="E58" s="25" t="s">
        <v>25</v>
      </c>
      <c r="F58" s="25" t="s">
        <v>833</v>
      </c>
      <c r="G58" s="26">
        <v>3</v>
      </c>
      <c r="H58" s="25" t="str">
        <f t="shared" si="2"/>
        <v>H.Larix.L.3_A</v>
      </c>
      <c r="I58" s="21" t="s">
        <v>554</v>
      </c>
      <c r="J58" s="21"/>
      <c r="K58" s="22">
        <v>50.37</v>
      </c>
      <c r="L58" s="2" t="s">
        <v>428</v>
      </c>
      <c r="M58" t="s">
        <v>431</v>
      </c>
      <c r="N58"/>
      <c r="O58" s="2" t="s">
        <v>434</v>
      </c>
      <c r="P58" s="50">
        <f>VLOOKUP(H58,[1]Sheet1!$A$8:$U$230,19,FALSE)</f>
        <v>2.4408874329958312</v>
      </c>
      <c r="Q58" s="50">
        <f>VLOOKUP(H58,[1]Sheet1!$A$8:$U$230,20,FALSE)</f>
        <v>9.3966447282223733</v>
      </c>
      <c r="R58" s="50">
        <f>VLOOKUP(H58,[1]Sheet1!$A$8:$U$230,21,FALSE)</f>
        <v>1.3803901131625969</v>
      </c>
      <c r="S58" s="50">
        <f>VLOOKUP(I58,[2]Sheet1!A$5:J$554,10,FALSE)</f>
        <v>0.25225407980941039</v>
      </c>
      <c r="T58" s="50">
        <f t="shared" si="3"/>
        <v>13.2179222743808</v>
      </c>
      <c r="U58" s="50">
        <f t="shared" si="4"/>
        <v>13.470176354190212</v>
      </c>
      <c r="V58" s="29">
        <f>VLOOKUP(H58,[3]Sheet1!$A$3:$I$286,9,FALSE)</f>
        <v>14.638837776921367</v>
      </c>
      <c r="W58" s="31">
        <f>VLOOKUP(C58,[4]Sheet1!$C$12:$AA$290,19,FALSE)</f>
        <v>-28.972409428290568</v>
      </c>
      <c r="X58" s="31">
        <f>VLOOKUP(H58,[5]Sheet1!$C$7:$Y$360,16,FALSE)</f>
        <v>-28.616015364681516</v>
      </c>
      <c r="Y58" s="31">
        <f>VLOOKUP(I58,[6]Sheet1!$D$8:$AI$400,32,FALSE)</f>
        <v>-28.816406562622351</v>
      </c>
      <c r="Z58" s="31" t="e">
        <f>VLOOKUP(I58,[7]Sheet1!$D$7:$R$202,15,FALSE)</f>
        <v>#N/A</v>
      </c>
      <c r="AA58" s="31" t="e">
        <f>VLOOKUP(C58,[8]Respiration_sample_list!$AO$2:$AR$73,2,FALSE)</f>
        <v>#N/A</v>
      </c>
      <c r="AB58" s="31" t="e">
        <f>VLOOKUP(C58,[8]Respiration_sample_list!$AO$2:$AR$73,4,FALSE)</f>
        <v>#N/A</v>
      </c>
      <c r="AC58" s="1">
        <f>VLOOKUP(H58,[9]Sheet1!B$2:F$250,4,FALSE)</f>
        <v>5.9</v>
      </c>
      <c r="AD58" s="1">
        <f>VLOOKUP(I58,[10]Sheet1!$B$2:$C$254,2, FALSE)</f>
        <v>-2.9000000000000004</v>
      </c>
      <c r="AE58">
        <f>VLOOKUP(H58,[11]Sheet1!$B$2:$F$182,4,FALSE)</f>
        <v>-2.2999999999999998</v>
      </c>
      <c r="AF58">
        <f>VLOOKUP(C58,[12]Sheet1!$D$9:$Y$206,15,FALSE)</f>
        <v>2.3647881653117837</v>
      </c>
      <c r="AG58"/>
      <c r="AH58">
        <f>VLOOKUP(C58,[12]Sheet1!$D$9:$Y$206,22,FALSE)</f>
        <v>2.3837434081013344</v>
      </c>
      <c r="AI58" s="1">
        <f>VLOOKUP(C58&amp;"C",[13]Sheet1!B$13:M$404,12,FALSE)</f>
        <v>48.409626007080099</v>
      </c>
      <c r="AJ58" s="1">
        <f>VLOOKUP(C58&amp;"N",[13]Sheet1!B$13:N$404,12,FALSE)</f>
        <v>2.3325026035308798</v>
      </c>
      <c r="AK58" s="31">
        <f t="shared" si="0"/>
        <v>20.754371692361204</v>
      </c>
      <c r="AN58" s="1" t="e">
        <f>VLOOKUP(C58,[14]Respiration_sample_list!$AP$2:$AV$73,5,FALSE)</f>
        <v>#N/A</v>
      </c>
      <c r="AO58" s="1" t="e">
        <f>VLOOKUP(C58,[15]Respiration_sample_list!$AP$2:$AV$73,7,FALSE)</f>
        <v>#N/A</v>
      </c>
      <c r="AP58" s="1" t="e">
        <f>VLOOKUP(C58,[14]Respiration_sample_list!$AP$2:$AY$73,10,FALSE)</f>
        <v>#N/A</v>
      </c>
      <c r="AQ58" s="1">
        <f t="shared" si="5"/>
        <v>2200</v>
      </c>
      <c r="AR58" s="1">
        <f t="shared" si="6"/>
        <v>9.1999999999999993</v>
      </c>
      <c r="AS58" s="1">
        <f t="shared" si="7"/>
        <v>0</v>
      </c>
      <c r="AT58" s="1" t="s">
        <v>876</v>
      </c>
    </row>
    <row r="59" spans="1:46" ht="23.25" x14ac:dyDescent="0.35">
      <c r="A59" s="25" t="s">
        <v>239</v>
      </c>
      <c r="B59" s="26">
        <v>58</v>
      </c>
      <c r="C59" s="25" t="s">
        <v>65</v>
      </c>
      <c r="D59" s="25" t="s">
        <v>1</v>
      </c>
      <c r="E59" s="25" t="s">
        <v>25</v>
      </c>
      <c r="F59" s="25" t="s">
        <v>833</v>
      </c>
      <c r="G59" s="26">
        <v>4</v>
      </c>
      <c r="H59" s="25" t="str">
        <f t="shared" si="2"/>
        <v>H.Larix.L.4_A</v>
      </c>
      <c r="I59" s="21" t="s">
        <v>556</v>
      </c>
      <c r="J59" s="21"/>
      <c r="K59" s="22">
        <v>50.28</v>
      </c>
      <c r="L59" s="2" t="s">
        <v>428</v>
      </c>
      <c r="M59" t="s">
        <v>431</v>
      </c>
      <c r="N59"/>
      <c r="O59" s="2" t="s">
        <v>434</v>
      </c>
      <c r="P59" s="50">
        <f>VLOOKUP(H59,[1]Sheet1!$A$8:$U$230,19,FALSE)</f>
        <v>2.2167362768496419</v>
      </c>
      <c r="Q59" s="50">
        <f>VLOOKUP(H59,[1]Sheet1!$A$8:$U$230,20,FALSE)</f>
        <v>8.4672052500737323</v>
      </c>
      <c r="R59" s="50">
        <f>VLOOKUP(H59,[1]Sheet1!$A$8:$U$230,21,FALSE)</f>
        <v>1.4129922434367541</v>
      </c>
      <c r="S59" s="50">
        <f>VLOOKUP(I59,[2]Sheet1!A$5:J$554,10,FALSE)</f>
        <v>0.37309295942720766</v>
      </c>
      <c r="T59" s="50">
        <f t="shared" si="3"/>
        <v>12.096933770360128</v>
      </c>
      <c r="U59" s="50">
        <f t="shared" si="4"/>
        <v>12.470026729787335</v>
      </c>
      <c r="V59" s="29">
        <f>VLOOKUP(H59,[3]Sheet1!$A$3:$I$286,9,FALSE)</f>
        <v>14.216683776547896</v>
      </c>
      <c r="W59" s="31">
        <f>VLOOKUP(C59,[4]Sheet1!$C$12:$AA$290,19,FALSE)</f>
        <v>-28.449405553364461</v>
      </c>
      <c r="X59" s="31">
        <f>VLOOKUP(H59,[5]Sheet1!$C$7:$Y$360,16,FALSE)</f>
        <v>-28.55669291798425</v>
      </c>
      <c r="Y59" s="31">
        <f>VLOOKUP(I59,[6]Sheet1!$D$8:$AI$400,32,FALSE)</f>
        <v>-27.898439155642862</v>
      </c>
      <c r="Z59" s="31" t="e">
        <f>VLOOKUP(I59,[7]Sheet1!$D$7:$R$202,15,FALSE)</f>
        <v>#N/A</v>
      </c>
      <c r="AA59" s="31" t="e">
        <f>VLOOKUP(C59,[8]Respiration_sample_list!$AO$2:$AR$73,2,FALSE)</f>
        <v>#N/A</v>
      </c>
      <c r="AB59" s="31" t="e">
        <f>VLOOKUP(C59,[8]Respiration_sample_list!$AO$2:$AR$73,4,FALSE)</f>
        <v>#N/A</v>
      </c>
      <c r="AC59" s="1">
        <f>VLOOKUP(H59,[9]Sheet1!B$2:F$250,4,FALSE)</f>
        <v>6.8</v>
      </c>
      <c r="AD59" s="1">
        <f>VLOOKUP(I59,[10]Sheet1!$B$2:$C$254,2, FALSE)</f>
        <v>6.3500000000000005</v>
      </c>
      <c r="AE59">
        <f>VLOOKUP(H59,[11]Sheet1!$B$2:$F$182,4,FALSE)</f>
        <v>0.2</v>
      </c>
      <c r="AF59">
        <f>VLOOKUP(C59,[12]Sheet1!$D$9:$Y$206,15,FALSE)</f>
        <v>8.7859689794108076E-2</v>
      </c>
      <c r="AG59"/>
      <c r="AH59">
        <f>VLOOKUP(C59,[12]Sheet1!$D$9:$Y$206,22,FALSE)</f>
        <v>2.2061251466966647</v>
      </c>
      <c r="AI59" s="1">
        <f>VLOOKUP(C59&amp;"C",[13]Sheet1!B$13:M$404,12,FALSE)</f>
        <v>48.260921478271499</v>
      </c>
      <c r="AJ59" s="1">
        <f>VLOOKUP(C59&amp;"N",[13]Sheet1!B$13:N$404,12,FALSE)</f>
        <v>2.2954628467559801</v>
      </c>
      <c r="AK59" s="31">
        <f t="shared" si="0"/>
        <v>21.024483818797304</v>
      </c>
      <c r="AN59" s="1" t="e">
        <f>VLOOKUP(C59,[14]Respiration_sample_list!$AP$2:$AV$73,5,FALSE)</f>
        <v>#N/A</v>
      </c>
      <c r="AO59" s="1" t="e">
        <f>VLOOKUP(C59,[15]Respiration_sample_list!$AP$2:$AV$73,7,FALSE)</f>
        <v>#N/A</v>
      </c>
      <c r="AP59" s="1" t="e">
        <f>VLOOKUP(C59,[14]Respiration_sample_list!$AP$2:$AY$73,10,FALSE)</f>
        <v>#N/A</v>
      </c>
      <c r="AQ59" s="1">
        <f t="shared" si="5"/>
        <v>2200</v>
      </c>
      <c r="AR59" s="1">
        <f t="shared" si="6"/>
        <v>9.1999999999999993</v>
      </c>
      <c r="AS59" s="1">
        <f t="shared" si="7"/>
        <v>0</v>
      </c>
      <c r="AT59" s="1" t="s">
        <v>876</v>
      </c>
    </row>
    <row r="60" spans="1:46" ht="23.25" x14ac:dyDescent="0.35">
      <c r="A60" s="25" t="s">
        <v>239</v>
      </c>
      <c r="B60" s="26">
        <v>59</v>
      </c>
      <c r="C60" s="25" t="s">
        <v>66</v>
      </c>
      <c r="D60" s="25" t="s">
        <v>1</v>
      </c>
      <c r="E60" s="25" t="s">
        <v>25</v>
      </c>
      <c r="F60" s="25" t="s">
        <v>833</v>
      </c>
      <c r="G60" s="26">
        <v>5</v>
      </c>
      <c r="H60" s="25" t="str">
        <f t="shared" si="2"/>
        <v>H.Larix.L.5_A</v>
      </c>
      <c r="I60" s="21" t="s">
        <v>558</v>
      </c>
      <c r="J60" s="21"/>
      <c r="K60" s="22">
        <v>51.12</v>
      </c>
      <c r="L60" s="2" t="s">
        <v>428</v>
      </c>
      <c r="M60" t="s">
        <v>431</v>
      </c>
      <c r="N60"/>
      <c r="O60" s="2" t="s">
        <v>434</v>
      </c>
      <c r="P60" s="50">
        <f>VLOOKUP(H60,[1]Sheet1!$A$8:$U$230,19,FALSE)</f>
        <v>3.0562500000000004</v>
      </c>
      <c r="Q60" s="50">
        <f>VLOOKUP(H60,[1]Sheet1!$A$8:$U$230,20,FALSE)</f>
        <v>7.7878042539490515</v>
      </c>
      <c r="R60" s="50">
        <f>VLOOKUP(H60,[1]Sheet1!$A$8:$U$230,21,FALSE)</f>
        <v>2.26181044600939</v>
      </c>
      <c r="S60" s="50">
        <f>VLOOKUP(I60,[2]Sheet1!A$5:J$554,10,FALSE)</f>
        <v>0.46639119718309863</v>
      </c>
      <c r="T60" s="50">
        <f t="shared" si="3"/>
        <v>13.105864699958442</v>
      </c>
      <c r="U60" s="50">
        <f t="shared" si="4"/>
        <v>13.57225589714154</v>
      </c>
      <c r="V60" s="29">
        <f>VLOOKUP(H60,[3]Sheet1!$A$3:$I$286,9,FALSE)</f>
        <v>14.401085317821641</v>
      </c>
      <c r="W60" s="31">
        <f>VLOOKUP(C60,[4]Sheet1!$C$12:$AA$290,19,FALSE)</f>
        <v>-28.852201367106606</v>
      </c>
      <c r="X60" s="31">
        <f>VLOOKUP(H60,[5]Sheet1!$C$7:$Y$360,16,FALSE)</f>
        <v>-29.465169013720125</v>
      </c>
      <c r="Y60" s="31">
        <f>VLOOKUP(I60,[6]Sheet1!$D$8:$AI$400,32,FALSE)</f>
        <v>-28.863520712294832</v>
      </c>
      <c r="Z60" s="31" t="e">
        <f>VLOOKUP(I60,[7]Sheet1!$D$7:$R$202,15,FALSE)</f>
        <v>#N/A</v>
      </c>
      <c r="AA60" s="31" t="e">
        <f>VLOOKUP(C60,[8]Respiration_sample_list!$AO$2:$AR$73,2,FALSE)</f>
        <v>#N/A</v>
      </c>
      <c r="AB60" s="31" t="e">
        <f>VLOOKUP(C60,[8]Respiration_sample_list!$AO$2:$AR$73,4,FALSE)</f>
        <v>#N/A</v>
      </c>
      <c r="AC60" s="1">
        <f>VLOOKUP(H60,[9]Sheet1!B$2:F$250,4,FALSE)</f>
        <v>7.3</v>
      </c>
      <c r="AD60" s="1">
        <f>VLOOKUP(I60,[10]Sheet1!$B$2:$C$254,2, FALSE)</f>
        <v>3.7499999999999996</v>
      </c>
      <c r="AE60">
        <f>VLOOKUP(H60,[11]Sheet1!$B$2:$F$182,4,FALSE)</f>
        <v>1</v>
      </c>
      <c r="AF60">
        <f>VLOOKUP(C60,[12]Sheet1!$D$9:$Y$206,15,FALSE)</f>
        <v>-0.74395926884890939</v>
      </c>
      <c r="AG60"/>
      <c r="AH60">
        <f>VLOOKUP(C60,[12]Sheet1!$D$9:$Y$206,22,FALSE)</f>
        <v>2.246897081961285</v>
      </c>
      <c r="AI60" s="1">
        <f>VLOOKUP(C60&amp;"C",[13]Sheet1!B$13:M$404,12,FALSE)</f>
        <v>49.048690795898402</v>
      </c>
      <c r="AJ60" s="1">
        <f>VLOOKUP(C60&amp;"N",[13]Sheet1!B$13:N$404,12,FALSE)</f>
        <v>2.2355432510375999</v>
      </c>
      <c r="AK60" s="31">
        <f t="shared" si="0"/>
        <v>21.940390002802701</v>
      </c>
      <c r="AN60" s="1" t="e">
        <f>VLOOKUP(C60,[14]Respiration_sample_list!$AP$2:$AV$73,5,FALSE)</f>
        <v>#N/A</v>
      </c>
      <c r="AO60" s="1" t="e">
        <f>VLOOKUP(C60,[15]Respiration_sample_list!$AP$2:$AV$73,7,FALSE)</f>
        <v>#N/A</v>
      </c>
      <c r="AP60" s="1" t="e">
        <f>VLOOKUP(C60,[14]Respiration_sample_list!$AP$2:$AY$73,10,FALSE)</f>
        <v>#N/A</v>
      </c>
      <c r="AQ60" s="1">
        <f t="shared" si="5"/>
        <v>2200</v>
      </c>
      <c r="AR60" s="1">
        <f t="shared" si="6"/>
        <v>9.1999999999999993</v>
      </c>
      <c r="AS60" s="1">
        <f t="shared" si="7"/>
        <v>0</v>
      </c>
      <c r="AT60" s="1" t="s">
        <v>876</v>
      </c>
    </row>
    <row r="61" spans="1:46" ht="23.25" x14ac:dyDescent="0.35">
      <c r="A61" s="25" t="s">
        <v>239</v>
      </c>
      <c r="B61" s="26">
        <v>60</v>
      </c>
      <c r="C61" s="25" t="s">
        <v>67</v>
      </c>
      <c r="D61" s="25" t="s">
        <v>829</v>
      </c>
      <c r="E61" s="25" t="s">
        <v>25</v>
      </c>
      <c r="F61" s="25" t="s">
        <v>833</v>
      </c>
      <c r="G61" s="26">
        <v>6</v>
      </c>
      <c r="H61" s="25" t="str">
        <f t="shared" si="2"/>
        <v>M.Larix.L.6_A</v>
      </c>
      <c r="I61" s="21" t="s">
        <v>560</v>
      </c>
      <c r="J61" s="21"/>
      <c r="K61" s="22">
        <v>49.99</v>
      </c>
      <c r="L61" s="2" t="s">
        <v>428</v>
      </c>
      <c r="M61" t="s">
        <v>431</v>
      </c>
      <c r="N61"/>
      <c r="O61" s="2" t="s">
        <v>434</v>
      </c>
      <c r="P61" s="50">
        <f>VLOOKUP(H61,[1]Sheet1!$A$8:$U$230,19,FALSE)</f>
        <v>2.6794158831766355</v>
      </c>
      <c r="Q61" s="50">
        <f>VLOOKUP(H61,[1]Sheet1!$A$8:$U$230,20,FALSE)</f>
        <v>6.0128759669550043</v>
      </c>
      <c r="R61" s="50">
        <f>VLOOKUP(H61,[1]Sheet1!$A$8:$U$230,21,FALSE)</f>
        <v>1.3246449289857973</v>
      </c>
      <c r="S61" s="50">
        <f>VLOOKUP(I61,[2]Sheet1!A$5:J$554,10,FALSE)</f>
        <v>0.16411938387677535</v>
      </c>
      <c r="T61" s="50">
        <f t="shared" si="3"/>
        <v>10.016936779117437</v>
      </c>
      <c r="U61" s="50">
        <f t="shared" si="4"/>
        <v>10.181056162994212</v>
      </c>
      <c r="V61" s="29">
        <f>VLOOKUP(H61,[3]Sheet1!$A$3:$I$286,9,FALSE)</f>
        <v>13.428377208178235</v>
      </c>
      <c r="W61" s="31">
        <f>VLOOKUP(C61,[4]Sheet1!$C$12:$AA$290,19,FALSE)</f>
        <v>-29.138194912210121</v>
      </c>
      <c r="X61" s="31">
        <f>VLOOKUP(H61,[5]Sheet1!$C$7:$Y$360,16,FALSE)</f>
        <v>-29.730097455107025</v>
      </c>
      <c r="Y61" s="31">
        <f>VLOOKUP(I61,[6]Sheet1!$D$8:$AI$400,32,FALSE)</f>
        <v>-29.814509714787643</v>
      </c>
      <c r="Z61" s="31" t="e">
        <f>VLOOKUP(I61,[7]Sheet1!$D$7:$R$202,15,FALSE)</f>
        <v>#N/A</v>
      </c>
      <c r="AA61" s="31" t="e">
        <f>VLOOKUP(C61,[8]Respiration_sample_list!$AO$2:$AR$73,2,FALSE)</f>
        <v>#N/A</v>
      </c>
      <c r="AB61" s="31" t="e">
        <f>VLOOKUP(C61,[8]Respiration_sample_list!$AO$2:$AR$73,4,FALSE)</f>
        <v>#N/A</v>
      </c>
      <c r="AC61" s="1">
        <f>VLOOKUP(H61,[9]Sheet1!B$2:F$250,4,FALSE)</f>
        <v>8.6999999999999993</v>
      </c>
      <c r="AD61" s="1">
        <f>VLOOKUP(I61,[10]Sheet1!$B$2:$C$254,2, FALSE)</f>
        <v>-0.15000000000000036</v>
      </c>
      <c r="AE61">
        <f>VLOOKUP(H61,[11]Sheet1!$B$2:$F$182,4,FALSE)</f>
        <v>1.7</v>
      </c>
      <c r="AF61">
        <f>VLOOKUP(C61,[12]Sheet1!$D$9:$Y$206,15,FALSE)</f>
        <v>0.41946958751804253</v>
      </c>
      <c r="AG61"/>
      <c r="AH61">
        <f>VLOOKUP(C61,[12]Sheet1!$D$9:$Y$206,22,FALSE)</f>
        <v>2.4714622665103958</v>
      </c>
      <c r="AI61" s="1">
        <f>VLOOKUP(C61&amp;"C",[13]Sheet1!B$13:M$404,12,FALSE)</f>
        <v>48.9034233093262</v>
      </c>
      <c r="AJ61" s="1">
        <f>VLOOKUP(C61&amp;"N",[13]Sheet1!B$13:N$404,12,FALSE)</f>
        <v>2.4379119873046902</v>
      </c>
      <c r="AK61" s="31">
        <f t="shared" si="0"/>
        <v>20.059552421903838</v>
      </c>
      <c r="AN61" s="1" t="e">
        <f>VLOOKUP(C61,[14]Respiration_sample_list!$AP$2:$AV$73,5,FALSE)</f>
        <v>#N/A</v>
      </c>
      <c r="AO61" s="1" t="e">
        <f>VLOOKUP(C61,[15]Respiration_sample_list!$AP$2:$AV$73,7,FALSE)</f>
        <v>#N/A</v>
      </c>
      <c r="AP61" s="1" t="e">
        <f>VLOOKUP(C61,[14]Respiration_sample_list!$AP$2:$AY$73,10,FALSE)</f>
        <v>#N/A</v>
      </c>
      <c r="AQ61" s="1">
        <f t="shared" si="5"/>
        <v>2080</v>
      </c>
      <c r="AR61" s="1">
        <f t="shared" si="6"/>
        <v>8.9760691912108506</v>
      </c>
      <c r="AS61" s="1">
        <f t="shared" si="7"/>
        <v>0.72</v>
      </c>
      <c r="AT61" s="1" t="s">
        <v>876</v>
      </c>
    </row>
    <row r="62" spans="1:46" ht="23.25" x14ac:dyDescent="0.35">
      <c r="A62" s="25" t="s">
        <v>239</v>
      </c>
      <c r="B62" s="26">
        <v>61</v>
      </c>
      <c r="C62" s="25" t="s">
        <v>68</v>
      </c>
      <c r="D62" s="25" t="s">
        <v>829</v>
      </c>
      <c r="E62" s="25" t="s">
        <v>25</v>
      </c>
      <c r="F62" s="25" t="s">
        <v>833</v>
      </c>
      <c r="G62" s="26">
        <v>7</v>
      </c>
      <c r="H62" s="25" t="str">
        <f t="shared" si="2"/>
        <v>M.Larix.L.7_A</v>
      </c>
      <c r="I62" s="21" t="s">
        <v>562</v>
      </c>
      <c r="J62" s="21"/>
      <c r="K62" s="22">
        <v>50.51</v>
      </c>
      <c r="L62" s="2" t="s">
        <v>428</v>
      </c>
      <c r="M62" t="s">
        <v>431</v>
      </c>
      <c r="N62"/>
      <c r="O62" s="2" t="s">
        <v>434</v>
      </c>
      <c r="P62" s="50">
        <f>VLOOKUP(H62,[1]Sheet1!$A$8:$U$230,19,FALSE)</f>
        <v>1.8488962581666997</v>
      </c>
      <c r="Q62" s="50">
        <f>VLOOKUP(H62,[1]Sheet1!$A$8:$U$230,20,FALSE)</f>
        <v>8.5658595472542896</v>
      </c>
      <c r="R62" s="50">
        <f>VLOOKUP(H62,[1]Sheet1!$A$8:$U$230,21,FALSE)</f>
        <v>1.0965353395367254</v>
      </c>
      <c r="S62" s="50">
        <f>VLOOKUP(I62,[2]Sheet1!A$5:J$554,10,FALSE)</f>
        <v>0.10689776281924371</v>
      </c>
      <c r="T62" s="50">
        <f t="shared" si="3"/>
        <v>11.511291144957715</v>
      </c>
      <c r="U62" s="50">
        <f t="shared" si="4"/>
        <v>11.618188907776959</v>
      </c>
      <c r="V62" s="29">
        <f>VLOOKUP(H62,[3]Sheet1!$A$3:$I$286,9,FALSE)</f>
        <v>14.549252254301477</v>
      </c>
      <c r="W62" s="31">
        <f>VLOOKUP(C62,[4]Sheet1!$C$12:$AA$290,19,FALSE)</f>
        <v>-28.80727528365443</v>
      </c>
      <c r="X62" s="31">
        <f>VLOOKUP(H62,[5]Sheet1!$C$7:$Y$360,16,FALSE)</f>
        <v>-28.416970189372496</v>
      </c>
      <c r="Y62" s="31">
        <f>VLOOKUP(I62,[6]Sheet1!$D$8:$AI$400,32,FALSE)</f>
        <v>-29.327613943428574</v>
      </c>
      <c r="Z62" s="31" t="e">
        <f>VLOOKUP(I62,[7]Sheet1!$D$7:$R$202,15,FALSE)</f>
        <v>#N/A</v>
      </c>
      <c r="AA62" s="31" t="e">
        <f>VLOOKUP(C62,[8]Respiration_sample_list!$AO$2:$AR$73,2,FALSE)</f>
        <v>#N/A</v>
      </c>
      <c r="AB62" s="31" t="e">
        <f>VLOOKUP(C62,[8]Respiration_sample_list!$AO$2:$AR$73,4,FALSE)</f>
        <v>#N/A</v>
      </c>
      <c r="AC62" s="1">
        <f>VLOOKUP(H62,[9]Sheet1!B$2:F$250,4,FALSE)</f>
        <v>8.8000000000000007</v>
      </c>
      <c r="AD62" s="1">
        <f>VLOOKUP(I62,[10]Sheet1!$B$2:$C$254,2, FALSE)</f>
        <v>3.75</v>
      </c>
      <c r="AE62">
        <f>VLOOKUP(H62,[11]Sheet1!$B$2:$F$182,4,FALSE)</f>
        <v>1.8</v>
      </c>
      <c r="AF62">
        <f>VLOOKUP(C62,[12]Sheet1!$D$9:$Y$206,15,FALSE)</f>
        <v>-2.3349366617639484</v>
      </c>
      <c r="AG62"/>
      <c r="AH62">
        <f>VLOOKUP(C62,[12]Sheet1!$D$9:$Y$206,22,FALSE)</f>
        <v>3.5441640225283639</v>
      </c>
      <c r="AI62" s="1">
        <f>VLOOKUP(C62&amp;"C",[13]Sheet1!B$13:M$404,12,FALSE)</f>
        <v>48.970817565917997</v>
      </c>
      <c r="AJ62" s="1">
        <f>VLOOKUP(C62&amp;"N",[13]Sheet1!B$13:N$404,12,FALSE)</f>
        <v>2.8485991954803498</v>
      </c>
      <c r="AK62" s="31">
        <f t="shared" si="0"/>
        <v>17.191192654837568</v>
      </c>
      <c r="AN62" s="1" t="e">
        <f>VLOOKUP(C62,[14]Respiration_sample_list!$AP$2:$AV$73,5,FALSE)</f>
        <v>#N/A</v>
      </c>
      <c r="AO62" s="1" t="e">
        <f>VLOOKUP(C62,[15]Respiration_sample_list!$AP$2:$AV$73,7,FALSE)</f>
        <v>#N/A</v>
      </c>
      <c r="AP62" s="1" t="e">
        <f>VLOOKUP(C62,[14]Respiration_sample_list!$AP$2:$AY$73,10,FALSE)</f>
        <v>#N/A</v>
      </c>
      <c r="AQ62" s="1">
        <f t="shared" si="5"/>
        <v>2080</v>
      </c>
      <c r="AR62" s="1">
        <f t="shared" si="6"/>
        <v>8.9760691912108506</v>
      </c>
      <c r="AS62" s="1">
        <f t="shared" si="7"/>
        <v>0.72</v>
      </c>
      <c r="AT62" s="1" t="s">
        <v>876</v>
      </c>
    </row>
    <row r="63" spans="1:46" ht="23.25" x14ac:dyDescent="0.35">
      <c r="A63" s="25" t="s">
        <v>239</v>
      </c>
      <c r="B63" s="26">
        <v>62</v>
      </c>
      <c r="C63" s="25" t="s">
        <v>69</v>
      </c>
      <c r="D63" s="25" t="s">
        <v>829</v>
      </c>
      <c r="E63" s="25" t="s">
        <v>25</v>
      </c>
      <c r="F63" s="25" t="s">
        <v>833</v>
      </c>
      <c r="G63" s="26">
        <v>8</v>
      </c>
      <c r="H63" s="25" t="str">
        <f t="shared" si="2"/>
        <v>M.Larix.L.8_A</v>
      </c>
      <c r="I63" s="21" t="s">
        <v>564</v>
      </c>
      <c r="J63" s="21"/>
      <c r="K63" s="22">
        <v>36.39</v>
      </c>
      <c r="L63" s="2" t="s">
        <v>428</v>
      </c>
      <c r="M63" t="s">
        <v>431</v>
      </c>
      <c r="N63"/>
      <c r="O63" s="2" t="s">
        <v>434</v>
      </c>
      <c r="P63" s="50">
        <f>VLOOKUP(H63,[1]Sheet1!$A$8:$U$230,19,FALSE)</f>
        <v>2.029472382522671</v>
      </c>
      <c r="Q63" s="50">
        <f>VLOOKUP(H63,[1]Sheet1!$A$8:$U$230,20,FALSE)</f>
        <v>8.0739508559405735</v>
      </c>
      <c r="R63" s="50">
        <f>VLOOKUP(H63,[1]Sheet1!$A$8:$U$230,21,FALSE)</f>
        <v>1.1972588623248144</v>
      </c>
      <c r="S63" s="50">
        <f>VLOOKUP(I63,[2]Sheet1!A$5:J$554,10,FALSE)</f>
        <v>7.7983182192910144E-2</v>
      </c>
      <c r="T63" s="50">
        <f t="shared" si="3"/>
        <v>11.300682100788059</v>
      </c>
      <c r="U63" s="50">
        <f t="shared" si="4"/>
        <v>11.378665282980968</v>
      </c>
      <c r="V63" s="29">
        <f>VLOOKUP(H63,[3]Sheet1!$A$3:$I$286,9,FALSE)</f>
        <v>14.216833028147073</v>
      </c>
      <c r="W63" s="31">
        <f>VLOOKUP(C63,[4]Sheet1!$C$12:$AA$290,19,FALSE)</f>
        <v>-28.363832906055979</v>
      </c>
      <c r="X63" s="31">
        <f>VLOOKUP(H63,[5]Sheet1!$C$7:$Y$360,16,FALSE)</f>
        <v>-28.231027064547572</v>
      </c>
      <c r="Y63" s="31">
        <f>VLOOKUP(I63,[6]Sheet1!$D$8:$AI$400,32,FALSE)</f>
        <v>-29.864725710958695</v>
      </c>
      <c r="Z63" s="31" t="e">
        <f>VLOOKUP(I63,[7]Sheet1!$D$7:$R$202,15,FALSE)</f>
        <v>#N/A</v>
      </c>
      <c r="AA63" s="31" t="e">
        <f>VLOOKUP(C63,[8]Respiration_sample_list!$AO$2:$AR$73,2,FALSE)</f>
        <v>#N/A</v>
      </c>
      <c r="AB63" s="31" t="e">
        <f>VLOOKUP(C63,[8]Respiration_sample_list!$AO$2:$AR$73,4,FALSE)</f>
        <v>#N/A</v>
      </c>
      <c r="AC63" s="1">
        <f>VLOOKUP(H63,[9]Sheet1!B$2:F$250,4,FALSE)</f>
        <v>0.5</v>
      </c>
      <c r="AD63" s="1">
        <f>VLOOKUP(I63,[10]Sheet1!$B$2:$C$254,2, FALSE)</f>
        <v>4.2999999999999989</v>
      </c>
      <c r="AE63">
        <f>VLOOKUP(H63,[11]Sheet1!$B$2:$F$182,4,FALSE)</f>
        <v>-3</v>
      </c>
      <c r="AF63">
        <f>VLOOKUP(C63,[12]Sheet1!$D$9:$Y$206,15,FALSE)</f>
        <v>-2.1740105414348259</v>
      </c>
      <c r="AG63"/>
      <c r="AH63">
        <f>VLOOKUP(C63,[12]Sheet1!$D$9:$Y$206,22,FALSE)</f>
        <v>2.6433699015029708</v>
      </c>
      <c r="AI63" s="1">
        <f>VLOOKUP(C63&amp;"C",[13]Sheet1!B$13:M$404,12,FALSE)</f>
        <v>48.940662384033203</v>
      </c>
      <c r="AJ63" s="1">
        <f>VLOOKUP(C63&amp;"N",[13]Sheet1!B$13:N$404,12,FALSE)</f>
        <v>2.6329767704010001</v>
      </c>
      <c r="AK63" s="31">
        <f t="shared" si="0"/>
        <v>18.587578490705628</v>
      </c>
      <c r="AN63" s="1" t="e">
        <f>VLOOKUP(C63,[14]Respiration_sample_list!$AP$2:$AV$73,5,FALSE)</f>
        <v>#N/A</v>
      </c>
      <c r="AO63" s="1" t="e">
        <f>VLOOKUP(C63,[15]Respiration_sample_list!$AP$2:$AV$73,7,FALSE)</f>
        <v>#N/A</v>
      </c>
      <c r="AP63" s="1" t="e">
        <f>VLOOKUP(C63,[14]Respiration_sample_list!$AP$2:$AY$73,10,FALSE)</f>
        <v>#N/A</v>
      </c>
      <c r="AQ63" s="1">
        <f t="shared" si="5"/>
        <v>2080</v>
      </c>
      <c r="AR63" s="1">
        <f t="shared" si="6"/>
        <v>8.9760691912108506</v>
      </c>
      <c r="AS63" s="1">
        <f t="shared" si="7"/>
        <v>0.72</v>
      </c>
      <c r="AT63" s="1" t="s">
        <v>876</v>
      </c>
    </row>
    <row r="64" spans="1:46" ht="23.25" x14ac:dyDescent="0.35">
      <c r="A64" s="25" t="s">
        <v>239</v>
      </c>
      <c r="B64" s="26">
        <v>63</v>
      </c>
      <c r="C64" s="25" t="s">
        <v>70</v>
      </c>
      <c r="D64" s="25" t="s">
        <v>829</v>
      </c>
      <c r="E64" s="25" t="s">
        <v>25</v>
      </c>
      <c r="F64" s="25" t="s">
        <v>833</v>
      </c>
      <c r="G64" s="26">
        <v>9</v>
      </c>
      <c r="H64" s="25" t="str">
        <f t="shared" si="2"/>
        <v>M.Larix.L.9_A</v>
      </c>
      <c r="I64" s="21" t="s">
        <v>566</v>
      </c>
      <c r="J64" s="21"/>
      <c r="K64" s="22">
        <v>50.01</v>
      </c>
      <c r="L64" s="2" t="s">
        <v>428</v>
      </c>
      <c r="M64" t="s">
        <v>431</v>
      </c>
      <c r="N64"/>
      <c r="O64" s="2" t="s">
        <v>434</v>
      </c>
      <c r="P64" s="50">
        <f>VLOOKUP(H64,[1]Sheet1!$A$8:$U$230,19,FALSE)</f>
        <v>2.4448260347930413</v>
      </c>
      <c r="Q64" s="50">
        <f>VLOOKUP(H64,[1]Sheet1!$A$8:$U$230,20,FALSE)</f>
        <v>7.8834356616844925</v>
      </c>
      <c r="R64" s="50">
        <f>VLOOKUP(H64,[1]Sheet1!$A$8:$U$230,21,FALSE)</f>
        <v>1.7367276544691066</v>
      </c>
      <c r="S64" s="50">
        <f>VLOOKUP(I64,[2]Sheet1!A$5:J$554,10,FALSE)</f>
        <v>0.15754373125374926</v>
      </c>
      <c r="T64" s="50">
        <f t="shared" si="3"/>
        <v>12.064989350946639</v>
      </c>
      <c r="U64" s="50">
        <f t="shared" si="4"/>
        <v>12.222533082200389</v>
      </c>
      <c r="V64" s="29">
        <f>VLOOKUP(H64,[3]Sheet1!$A$3:$I$286,9,FALSE)</f>
        <v>14.616751449084704</v>
      </c>
      <c r="W64" s="31">
        <f>VLOOKUP(C64,[4]Sheet1!$C$12:$AA$290,19,FALSE)</f>
        <v>-29.264924046874199</v>
      </c>
      <c r="X64" s="31">
        <f>VLOOKUP(H64,[5]Sheet1!$C$7:$Y$360,16,FALSE)</f>
        <v>-29.113446739180372</v>
      </c>
      <c r="Y64" s="31">
        <f>VLOOKUP(I64,[6]Sheet1!$D$8:$AI$400,32,FALSE)</f>
        <v>-30.261866702050725</v>
      </c>
      <c r="Z64" s="31" t="e">
        <f>VLOOKUP(I64,[7]Sheet1!$D$7:$R$202,15,FALSE)</f>
        <v>#N/A</v>
      </c>
      <c r="AA64" s="31" t="e">
        <f>VLOOKUP(C64,[8]Respiration_sample_list!$AO$2:$AR$73,2,FALSE)</f>
        <v>#N/A</v>
      </c>
      <c r="AB64" s="31" t="e">
        <f>VLOOKUP(C64,[8]Respiration_sample_list!$AO$2:$AR$73,4,FALSE)</f>
        <v>#N/A</v>
      </c>
      <c r="AC64" s="1">
        <f>VLOOKUP(H64,[9]Sheet1!B$2:F$250,4,FALSE)</f>
        <v>10.199999999999999</v>
      </c>
      <c r="AD64" s="1">
        <f>VLOOKUP(I64,[10]Sheet1!$B$2:$C$254,2, FALSE)</f>
        <v>-1.2000000000000002</v>
      </c>
      <c r="AE64">
        <f>VLOOKUP(H64,[11]Sheet1!$B$2:$F$182,4,FALSE)</f>
        <v>-0.2</v>
      </c>
      <c r="AF64">
        <f>VLOOKUP(C64,[12]Sheet1!$D$9:$Y$206,15,FALSE)</f>
        <v>-1.8479706198259798</v>
      </c>
      <c r="AG64"/>
      <c r="AH64">
        <f>VLOOKUP(C64,[12]Sheet1!$D$9:$Y$206,22,FALSE)</f>
        <v>2.4743147119763638</v>
      </c>
      <c r="AI64" s="1">
        <f>VLOOKUP(C64&amp;"C",[13]Sheet1!B$13:M$404,12,FALSE)</f>
        <v>48.034481048583999</v>
      </c>
      <c r="AJ64" s="1">
        <f>VLOOKUP(C64&amp;"N",[13]Sheet1!B$13:N$404,12,FALSE)</f>
        <v>2.4490835666656499</v>
      </c>
      <c r="AK64" s="31">
        <f t="shared" si="0"/>
        <v>19.613247053868982</v>
      </c>
      <c r="AN64" s="1" t="e">
        <f>VLOOKUP(C64,[14]Respiration_sample_list!$AP$2:$AV$73,5,FALSE)</f>
        <v>#N/A</v>
      </c>
      <c r="AO64" s="1" t="e">
        <f>VLOOKUP(C64,[15]Respiration_sample_list!$AP$2:$AV$73,7,FALSE)</f>
        <v>#N/A</v>
      </c>
      <c r="AP64" s="1" t="e">
        <f>VLOOKUP(C64,[14]Respiration_sample_list!$AP$2:$AY$73,10,FALSE)</f>
        <v>#N/A</v>
      </c>
      <c r="AQ64" s="1">
        <f t="shared" si="5"/>
        <v>2080</v>
      </c>
      <c r="AR64" s="1">
        <f t="shared" si="6"/>
        <v>8.9760691912108506</v>
      </c>
      <c r="AS64" s="1">
        <f t="shared" si="7"/>
        <v>0.72</v>
      </c>
      <c r="AT64" s="1" t="s">
        <v>876</v>
      </c>
    </row>
    <row r="65" spans="1:53" ht="23.25" x14ac:dyDescent="0.35">
      <c r="A65" s="25" t="s">
        <v>239</v>
      </c>
      <c r="B65" s="26">
        <v>64</v>
      </c>
      <c r="C65" s="25" t="s">
        <v>71</v>
      </c>
      <c r="D65" s="25" t="s">
        <v>829</v>
      </c>
      <c r="E65" s="25" t="s">
        <v>25</v>
      </c>
      <c r="F65" s="25" t="s">
        <v>833</v>
      </c>
      <c r="G65" s="26">
        <v>10</v>
      </c>
      <c r="H65" s="25" t="str">
        <f t="shared" si="2"/>
        <v>M.Larix.L.10_A</v>
      </c>
      <c r="I65" s="21" t="s">
        <v>568</v>
      </c>
      <c r="J65" s="21"/>
      <c r="K65" s="22">
        <v>50.28</v>
      </c>
      <c r="L65" s="2" t="s">
        <v>428</v>
      </c>
      <c r="M65" t="s">
        <v>431</v>
      </c>
      <c r="N65"/>
      <c r="O65" s="2" t="s">
        <v>434</v>
      </c>
      <c r="P65" s="50">
        <f>VLOOKUP(H65,[1]Sheet1!$A$8:$U$230,19,FALSE)</f>
        <v>2.5216139618138431</v>
      </c>
      <c r="Q65" s="50">
        <f>VLOOKUP(H65,[1]Sheet1!$A$8:$U$230,20,FALSE)</f>
        <v>5.6198234366077582</v>
      </c>
      <c r="R65" s="50">
        <f>VLOOKUP(H65,[1]Sheet1!$A$8:$U$230,21,FALSE)</f>
        <v>1.0621270883054892</v>
      </c>
      <c r="S65" s="50">
        <f>VLOOKUP(I65,[2]Sheet1!A$5:J$554,10,FALSE)</f>
        <v>7.8912171837708822E-2</v>
      </c>
      <c r="T65" s="50">
        <f t="shared" si="3"/>
        <v>9.2035644867270907</v>
      </c>
      <c r="U65" s="50">
        <f t="shared" si="4"/>
        <v>9.2824766585648</v>
      </c>
      <c r="V65" s="29">
        <f>VLOOKUP(H65,[3]Sheet1!$A$3:$I$286,9,FALSE)</f>
        <v>13.787763139059322</v>
      </c>
      <c r="W65" s="31">
        <f>VLOOKUP(C65,[4]Sheet1!$C$12:$AA$290,19,FALSE)</f>
        <v>-31.028680669761982</v>
      </c>
      <c r="X65" s="31">
        <f>VLOOKUP(H65,[5]Sheet1!$C$7:$Y$360,16,FALSE)</f>
        <v>-31.299966571952375</v>
      </c>
      <c r="Y65" s="31">
        <f>VLOOKUP(I65,[6]Sheet1!$D$8:$AI$400,32,FALSE)</f>
        <v>-33.513323628683054</v>
      </c>
      <c r="Z65" s="31" t="e">
        <f>VLOOKUP(I65,[7]Sheet1!$D$7:$R$202,15,FALSE)</f>
        <v>#N/A</v>
      </c>
      <c r="AA65" s="31" t="e">
        <f>VLOOKUP(C65,[8]Respiration_sample_list!$AO$2:$AR$73,2,FALSE)</f>
        <v>#N/A</v>
      </c>
      <c r="AB65" s="31" t="e">
        <f>VLOOKUP(C65,[8]Respiration_sample_list!$AO$2:$AR$73,4,FALSE)</f>
        <v>#N/A</v>
      </c>
      <c r="AC65" s="1">
        <f>VLOOKUP(H65,[9]Sheet1!B$2:F$250,4,FALSE)</f>
        <v>9.9</v>
      </c>
      <c r="AD65" s="1">
        <f>VLOOKUP(I65,[10]Sheet1!$B$2:$C$254,2, FALSE)</f>
        <v>-1.5999999999999996</v>
      </c>
      <c r="AE65">
        <f>VLOOKUP(H65,[11]Sheet1!$B$2:$F$182,4,FALSE)</f>
        <v>-2.2000000000000002</v>
      </c>
      <c r="AF65">
        <f>VLOOKUP(C65,[12]Sheet1!$D$9:$Y$206,15,FALSE)</f>
        <v>-3.57608736482113</v>
      </c>
      <c r="AG65"/>
      <c r="AH65">
        <f>VLOOKUP(C65,[12]Sheet1!$D$9:$Y$206,22,FALSE)</f>
        <v>2.1583372322206951</v>
      </c>
      <c r="AI65" s="1">
        <f>VLOOKUP(C65&amp;"C",[13]Sheet1!B$13:M$404,12,FALSE)</f>
        <v>49.419197082519503</v>
      </c>
      <c r="AJ65" s="1">
        <f>VLOOKUP(C65&amp;"N",[13]Sheet1!B$13:N$404,12,FALSE)</f>
        <v>2.1689236164093</v>
      </c>
      <c r="AK65" s="31">
        <f t="shared" si="0"/>
        <v>22.785125630350255</v>
      </c>
      <c r="AN65" s="1" t="e">
        <f>VLOOKUP(C65,[14]Respiration_sample_list!$AP$2:$AV$73,5,FALSE)</f>
        <v>#N/A</v>
      </c>
      <c r="AO65" s="1" t="e">
        <f>VLOOKUP(C65,[15]Respiration_sample_list!$AP$2:$AV$73,7,FALSE)</f>
        <v>#N/A</v>
      </c>
      <c r="AP65" s="1" t="e">
        <f>VLOOKUP(C65,[14]Respiration_sample_list!$AP$2:$AY$73,10,FALSE)</f>
        <v>#N/A</v>
      </c>
      <c r="AQ65" s="1">
        <f t="shared" si="5"/>
        <v>2080</v>
      </c>
      <c r="AR65" s="1">
        <f t="shared" si="6"/>
        <v>8.9760691912108506</v>
      </c>
      <c r="AS65" s="1">
        <f t="shared" si="7"/>
        <v>0.72</v>
      </c>
      <c r="AT65" s="1" t="s">
        <v>876</v>
      </c>
    </row>
    <row r="66" spans="1:53" ht="23.25" x14ac:dyDescent="0.35">
      <c r="A66" s="25" t="s">
        <v>239</v>
      </c>
      <c r="B66" s="26">
        <v>65</v>
      </c>
      <c r="C66" s="25" t="s">
        <v>72</v>
      </c>
      <c r="D66" s="25" t="s">
        <v>15</v>
      </c>
      <c r="E66" s="25" t="s">
        <v>25</v>
      </c>
      <c r="F66" s="25" t="s">
        <v>833</v>
      </c>
      <c r="G66" s="26">
        <v>11</v>
      </c>
      <c r="H66" s="25" t="str">
        <f t="shared" si="2"/>
        <v>L.Larix.L.11_A</v>
      </c>
      <c r="I66" s="21" t="s">
        <v>570</v>
      </c>
      <c r="J66" s="21"/>
      <c r="K66" s="22">
        <v>50.52</v>
      </c>
      <c r="L66" s="2" t="s">
        <v>428</v>
      </c>
      <c r="M66" t="s">
        <v>431</v>
      </c>
      <c r="N66"/>
      <c r="O66" s="2" t="s">
        <v>434</v>
      </c>
      <c r="P66" s="50">
        <f>VLOOKUP(H66,[1]Sheet1!$A$8:$U$230,19,FALSE)</f>
        <v>3.7287203087885978</v>
      </c>
      <c r="Q66" s="50">
        <f>VLOOKUP(H66,[1]Sheet1!$A$8:$U$230,20,FALSE)</f>
        <v>4.0407186600286025</v>
      </c>
      <c r="R66" s="50">
        <f>VLOOKUP(H66,[1]Sheet1!$A$8:$U$230,21,FALSE)</f>
        <v>3.0732541567695963</v>
      </c>
      <c r="S66" s="50">
        <f>VLOOKUP(I66,[2]Sheet1!A$5:J$554,10,FALSE)</f>
        <v>0.13108040380047506</v>
      </c>
      <c r="T66" s="50">
        <f t="shared" si="3"/>
        <v>10.842693125586797</v>
      </c>
      <c r="U66" s="50">
        <f t="shared" si="4"/>
        <v>10.973773529387271</v>
      </c>
      <c r="V66" s="29">
        <f>VLOOKUP(H66,[3]Sheet1!$A$3:$I$286,9,FALSE)</f>
        <v>14.230745700501364</v>
      </c>
      <c r="W66" s="31">
        <f>VLOOKUP(C66,[4]Sheet1!$C$12:$AA$290,19,FALSE)</f>
        <v>-30.356346758443255</v>
      </c>
      <c r="X66" s="31">
        <f>VLOOKUP(H66,[5]Sheet1!$C$7:$Y$360,16,FALSE)</f>
        <v>-29.584316911817808</v>
      </c>
      <c r="Y66" s="31">
        <f>VLOOKUP(I66,[6]Sheet1!$D$8:$AI$400,32,FALSE)</f>
        <v>-30.531848456504395</v>
      </c>
      <c r="Z66" s="31" t="e">
        <f>VLOOKUP(I66,[7]Sheet1!$D$7:$R$202,15,FALSE)</f>
        <v>#N/A</v>
      </c>
      <c r="AA66" s="31" t="e">
        <f>VLOOKUP(C66,[8]Respiration_sample_list!$AO$2:$AR$73,2,FALSE)</f>
        <v>#N/A</v>
      </c>
      <c r="AB66" s="31" t="e">
        <f>VLOOKUP(C66,[8]Respiration_sample_list!$AO$2:$AR$73,4,FALSE)</f>
        <v>#N/A</v>
      </c>
      <c r="AC66" s="1">
        <f>VLOOKUP(H66,[9]Sheet1!B$2:F$250,4,FALSE)</f>
        <v>5.6</v>
      </c>
      <c r="AD66" s="1">
        <f>VLOOKUP(I66,[10]Sheet1!$B$2:$C$254,2, FALSE)</f>
        <v>1.2999999999999998</v>
      </c>
      <c r="AE66">
        <f>VLOOKUP(H66,[11]Sheet1!$B$2:$F$182,4,FALSE)</f>
        <v>1.8</v>
      </c>
      <c r="AF66">
        <f>VLOOKUP(C66,[12]Sheet1!$D$9:$Y$206,15,FALSE)</f>
        <v>-1.3826192983195218</v>
      </c>
      <c r="AG66"/>
      <c r="AH66">
        <f>VLOOKUP(C66,[12]Sheet1!$D$9:$Y$206,22,FALSE)</f>
        <v>2.3010332170604091</v>
      </c>
      <c r="AI66" s="1">
        <f>VLOOKUP(C66&amp;"C",[13]Sheet1!B$13:M$404,12,FALSE)</f>
        <v>47.6651802062988</v>
      </c>
      <c r="AJ66" s="1">
        <f>VLOOKUP(C66&amp;"N",[13]Sheet1!B$13:N$404,12,FALSE)</f>
        <v>2.23528027534485</v>
      </c>
      <c r="AK66" s="31">
        <f t="shared" ref="AK66:AK129" si="9">AI66/AJ66</f>
        <v>21.324028459449099</v>
      </c>
      <c r="AN66" s="1" t="e">
        <f>VLOOKUP(C66,[14]Respiration_sample_list!$AP$2:$AV$73,5,FALSE)</f>
        <v>#N/A</v>
      </c>
      <c r="AO66" s="1" t="e">
        <f>VLOOKUP(C66,[15]Respiration_sample_list!$AP$2:$AV$73,7,FALSE)</f>
        <v>#N/A</v>
      </c>
      <c r="AP66" s="1" t="e">
        <f>VLOOKUP(C66,[14]Respiration_sample_list!$AP$2:$AY$73,10,FALSE)</f>
        <v>#N/A</v>
      </c>
      <c r="AQ66" s="1">
        <f t="shared" si="5"/>
        <v>2000</v>
      </c>
      <c r="AR66" s="1">
        <f t="shared" si="6"/>
        <v>9.1881325385694304</v>
      </c>
      <c r="AS66" s="1">
        <f t="shared" si="7"/>
        <v>1.2</v>
      </c>
      <c r="AT66" s="1" t="s">
        <v>876</v>
      </c>
    </row>
    <row r="67" spans="1:53" ht="23.25" x14ac:dyDescent="0.35">
      <c r="A67" s="25" t="s">
        <v>239</v>
      </c>
      <c r="B67" s="26">
        <v>66</v>
      </c>
      <c r="C67" s="25" t="s">
        <v>73</v>
      </c>
      <c r="D67" s="25" t="s">
        <v>15</v>
      </c>
      <c r="E67" s="25" t="s">
        <v>25</v>
      </c>
      <c r="F67" s="25" t="s">
        <v>833</v>
      </c>
      <c r="G67" s="26">
        <v>12</v>
      </c>
      <c r="H67" s="25" t="str">
        <f t="shared" ref="H67:H130" si="10">C67&amp;"_A"</f>
        <v>L.Larix.L.12_A</v>
      </c>
      <c r="I67" s="21" t="s">
        <v>572</v>
      </c>
      <c r="J67" s="21"/>
      <c r="K67" s="22">
        <v>50.79</v>
      </c>
      <c r="L67" s="2" t="s">
        <v>428</v>
      </c>
      <c r="M67" t="s">
        <v>431</v>
      </c>
      <c r="N67"/>
      <c r="O67" s="2" t="s">
        <v>434</v>
      </c>
      <c r="P67" s="50">
        <f>VLOOKUP(H67,[1]Sheet1!$A$8:$U$230,19,FALSE)</f>
        <v>2.4279681039574719</v>
      </c>
      <c r="Q67" s="50">
        <f>VLOOKUP(H67,[1]Sheet1!$A$8:$U$230,20,FALSE)</f>
        <v>8.0193737501378308</v>
      </c>
      <c r="R67" s="50">
        <f>VLOOKUP(H67,[1]Sheet1!$A$8:$U$230,21,FALSE)</f>
        <v>1.5782929710572948</v>
      </c>
      <c r="S67" s="50">
        <f>VLOOKUP(I67,[2]Sheet1!A$5:J$554,10,FALSE)</f>
        <v>0.18018924985233314</v>
      </c>
      <c r="T67" s="50">
        <f t="shared" ref="T67:T73" si="11">SUMIF(P67:R67,"&lt;&gt;#N/A")</f>
        <v>12.025634825152597</v>
      </c>
      <c r="U67" s="50">
        <f t="shared" ref="U67:U130" si="12">SUM(P67:S67)</f>
        <v>12.20582407500493</v>
      </c>
      <c r="V67" s="29">
        <f>VLOOKUP(H67,[3]Sheet1!$A$3:$I$286,9,FALSE)</f>
        <v>14.279433360116849</v>
      </c>
      <c r="W67" s="31">
        <f>VLOOKUP(C67,[4]Sheet1!$C$12:$AA$290,19,FALSE)</f>
        <v>-29.043130683877859</v>
      </c>
      <c r="X67" s="31">
        <f>VLOOKUP(H67,[5]Sheet1!$C$7:$Y$360,16,FALSE)</f>
        <v>-28.199581653510897</v>
      </c>
      <c r="Y67" s="31">
        <f>VLOOKUP(I67,[6]Sheet1!$D$8:$AI$400,32,FALSE)</f>
        <v>-30.182558404821894</v>
      </c>
      <c r="Z67" s="31" t="e">
        <f>VLOOKUP(I67,[7]Sheet1!$D$7:$R$202,15,FALSE)</f>
        <v>#N/A</v>
      </c>
      <c r="AA67" s="31" t="e">
        <f>VLOOKUP(C67,[8]Respiration_sample_list!$AO$2:$AR$73,2,FALSE)</f>
        <v>#N/A</v>
      </c>
      <c r="AB67" s="31" t="e">
        <f>VLOOKUP(C67,[8]Respiration_sample_list!$AO$2:$AR$73,4,FALSE)</f>
        <v>#N/A</v>
      </c>
      <c r="AC67" s="1">
        <f>VLOOKUP(H67,[9]Sheet1!B$2:F$250,4,FALSE)</f>
        <v>12.7</v>
      </c>
      <c r="AD67" s="1">
        <f>VLOOKUP(I67,[10]Sheet1!$B$2:$C$254,2, FALSE)</f>
        <v>12.05</v>
      </c>
      <c r="AE67">
        <f>VLOOKUP(H67,[11]Sheet1!$B$2:$F$182,4,FALSE)</f>
        <v>0.9</v>
      </c>
      <c r="AF67">
        <f>VLOOKUP(C67,[12]Sheet1!$D$9:$Y$206,15,FALSE)</f>
        <v>2.034289744098233</v>
      </c>
      <c r="AG67"/>
      <c r="AH67">
        <f>VLOOKUP(C67,[12]Sheet1!$D$9:$Y$206,22,FALSE)</f>
        <v>2.4602605551211969</v>
      </c>
      <c r="AI67" s="1">
        <f>VLOOKUP(C67&amp;"C",[13]Sheet1!B$13:M$404,12,FALSE)</f>
        <v>48.339725494384801</v>
      </c>
      <c r="AJ67" s="1">
        <f>VLOOKUP(C67&amp;"N",[13]Sheet1!B$13:N$404,12,FALSE)</f>
        <v>2.4248237609863299</v>
      </c>
      <c r="AK67" s="31">
        <f t="shared" si="9"/>
        <v>19.935356239961109</v>
      </c>
      <c r="AN67" s="1" t="e">
        <f>VLOOKUP(C67,[14]Respiration_sample_list!$AP$2:$AV$73,5,FALSE)</f>
        <v>#N/A</v>
      </c>
      <c r="AO67" s="1" t="e">
        <f>VLOOKUP(C67,[15]Respiration_sample_list!$AP$2:$AV$73,7,FALSE)</f>
        <v>#N/A</v>
      </c>
      <c r="AP67" s="1" t="e">
        <f>VLOOKUP(C67,[14]Respiration_sample_list!$AP$2:$AY$73,10,FALSE)</f>
        <v>#N/A</v>
      </c>
      <c r="AQ67" s="1">
        <f t="shared" ref="AQ67:AQ130" si="13">IF(EXACT(D67,"High"),2200,IF(EXACT(D67,"Middle"),2080,IF(EXACT(D67,"Low"),2000,1560)))</f>
        <v>2000</v>
      </c>
      <c r="AR67" s="1">
        <f t="shared" ref="AR67:AR130" si="14">VLOOKUP(AQ67,$AU$2:$AV$5,2,FALSE)</f>
        <v>9.1881325385694304</v>
      </c>
      <c r="AS67" s="1">
        <f t="shared" ref="AS67:AS73" si="15">VLOOKUP(AQ67,$AU$2:$AW$5,3,FALSE)</f>
        <v>1.2</v>
      </c>
      <c r="AT67" s="1" t="s">
        <v>876</v>
      </c>
    </row>
    <row r="68" spans="1:53" ht="23.25" x14ac:dyDescent="0.35">
      <c r="A68" s="25" t="s">
        <v>239</v>
      </c>
      <c r="B68" s="26">
        <v>67</v>
      </c>
      <c r="C68" s="25" t="s">
        <v>74</v>
      </c>
      <c r="D68" s="25" t="s">
        <v>15</v>
      </c>
      <c r="E68" s="25" t="s">
        <v>25</v>
      </c>
      <c r="F68" s="25" t="s">
        <v>833</v>
      </c>
      <c r="G68" s="26">
        <v>13</v>
      </c>
      <c r="H68" s="25" t="str">
        <f t="shared" si="10"/>
        <v>L.Larix.L.13_A</v>
      </c>
      <c r="I68" s="21" t="s">
        <v>574</v>
      </c>
      <c r="J68" s="21"/>
      <c r="K68" s="22">
        <v>50.1</v>
      </c>
      <c r="L68" s="2" t="s">
        <v>428</v>
      </c>
      <c r="M68" t="s">
        <v>431</v>
      </c>
      <c r="N68"/>
      <c r="O68" s="2" t="s">
        <v>434</v>
      </c>
      <c r="P68" s="50">
        <f>VLOOKUP(H68,[1]Sheet1!$A$8:$U$230,19,FALSE)</f>
        <v>2.4108982035928141</v>
      </c>
      <c r="Q68" s="50">
        <f>VLOOKUP(H68,[1]Sheet1!$A$8:$U$230,20,FALSE)</f>
        <v>6.5821571843167304</v>
      </c>
      <c r="R68" s="50">
        <f>VLOOKUP(H68,[1]Sheet1!$A$8:$U$230,21,FALSE)</f>
        <v>1.4153443113772455</v>
      </c>
      <c r="S68" s="50">
        <f>VLOOKUP(I68,[2]Sheet1!A$5:J$554,10,FALSE)</f>
        <v>0.25040371257485028</v>
      </c>
      <c r="T68" s="50">
        <f t="shared" si="11"/>
        <v>10.40839969928679</v>
      </c>
      <c r="U68" s="50">
        <f t="shared" si="12"/>
        <v>10.658803411861641</v>
      </c>
      <c r="V68" s="29">
        <f>VLOOKUP(H68,[3]Sheet1!$A$3:$I$286,9,FALSE)</f>
        <v>14.338925331109927</v>
      </c>
      <c r="W68" s="31">
        <f>VLOOKUP(C68,[4]Sheet1!$C$12:$AA$290,19,FALSE)</f>
        <v>-30.895576212230967</v>
      </c>
      <c r="X68" s="31">
        <f>VLOOKUP(H68,[5]Sheet1!$C$7:$Y$360,16,FALSE)</f>
        <v>-30.863583086572635</v>
      </c>
      <c r="Y68" s="31">
        <f>VLOOKUP(I68,[6]Sheet1!$D$8:$AI$400,32,FALSE)</f>
        <v>-29.712413757419188</v>
      </c>
      <c r="Z68" s="31" t="e">
        <f>VLOOKUP(I68,[7]Sheet1!$D$7:$R$202,15,FALSE)</f>
        <v>#N/A</v>
      </c>
      <c r="AA68" s="31" t="e">
        <f>VLOOKUP(C68,[8]Respiration_sample_list!$AO$2:$AR$73,2,FALSE)</f>
        <v>#N/A</v>
      </c>
      <c r="AB68" s="31" t="e">
        <f>VLOOKUP(C68,[8]Respiration_sample_list!$AO$2:$AR$73,4,FALSE)</f>
        <v>#N/A</v>
      </c>
      <c r="AC68" s="1">
        <f>VLOOKUP(H68,[9]Sheet1!B$2:F$250,4,FALSE)</f>
        <v>7.4</v>
      </c>
      <c r="AD68" s="1">
        <f>VLOOKUP(I68,[10]Sheet1!$B$2:$C$254,2, FALSE)</f>
        <v>18.649999999999999</v>
      </c>
      <c r="AE68">
        <f>VLOOKUP(H68,[11]Sheet1!$B$2:$F$182,4,FALSE)</f>
        <v>-2.7</v>
      </c>
      <c r="AF68">
        <f>VLOOKUP(C68,[12]Sheet1!$D$9:$Y$206,15,FALSE)</f>
        <v>-1.4728807512257887</v>
      </c>
      <c r="AG68"/>
      <c r="AH68">
        <f>VLOOKUP(C68,[12]Sheet1!$D$9:$Y$206,22,FALSE)</f>
        <v>2.4230074431469966</v>
      </c>
      <c r="AI68" s="1">
        <f>VLOOKUP(C68&amp;"C",[13]Sheet1!B$13:M$404,12,FALSE)</f>
        <v>47.601356506347699</v>
      </c>
      <c r="AJ68" s="1">
        <f>VLOOKUP(C68&amp;"N",[13]Sheet1!B$13:N$404,12,FALSE)</f>
        <v>2.4019398689270002</v>
      </c>
      <c r="AK68" s="31">
        <f t="shared" si="9"/>
        <v>19.817880173500047</v>
      </c>
      <c r="AN68" s="1" t="e">
        <f>VLOOKUP(C68,[14]Respiration_sample_list!$AP$2:$AV$73,5,FALSE)</f>
        <v>#N/A</v>
      </c>
      <c r="AO68" s="1" t="e">
        <f>VLOOKUP(C68,[15]Respiration_sample_list!$AP$2:$AV$73,7,FALSE)</f>
        <v>#N/A</v>
      </c>
      <c r="AP68" s="1" t="e">
        <f>VLOOKUP(C68,[14]Respiration_sample_list!$AP$2:$AY$73,10,FALSE)</f>
        <v>#N/A</v>
      </c>
      <c r="AQ68" s="1">
        <f t="shared" si="13"/>
        <v>2000</v>
      </c>
      <c r="AR68" s="1">
        <f t="shared" si="14"/>
        <v>9.1881325385694304</v>
      </c>
      <c r="AS68" s="1">
        <f t="shared" si="15"/>
        <v>1.2</v>
      </c>
      <c r="AT68" s="1" t="s">
        <v>876</v>
      </c>
    </row>
    <row r="69" spans="1:53" ht="23.25" x14ac:dyDescent="0.35">
      <c r="A69" s="25" t="s">
        <v>239</v>
      </c>
      <c r="B69" s="26">
        <v>68</v>
      </c>
      <c r="C69" s="25" t="s">
        <v>75</v>
      </c>
      <c r="D69" s="25" t="s">
        <v>15</v>
      </c>
      <c r="E69" s="25" t="s">
        <v>25</v>
      </c>
      <c r="F69" s="25" t="s">
        <v>833</v>
      </c>
      <c r="G69" s="26">
        <v>14</v>
      </c>
      <c r="H69" s="25" t="str">
        <f t="shared" si="10"/>
        <v>L.Larix.L.14_A</v>
      </c>
      <c r="I69" s="21" t="s">
        <v>576</v>
      </c>
      <c r="J69" s="21"/>
      <c r="K69" s="22">
        <v>50.71</v>
      </c>
      <c r="L69" s="2" t="s">
        <v>428</v>
      </c>
      <c r="M69" t="s">
        <v>431</v>
      </c>
      <c r="N69"/>
      <c r="O69" s="2" t="s">
        <v>434</v>
      </c>
      <c r="P69" s="50">
        <f>VLOOKUP(H69,[1]Sheet1!$A$8:$U$230,19,FALSE)</f>
        <v>2.7533770459475448</v>
      </c>
      <c r="Q69" s="50">
        <f>VLOOKUP(H69,[1]Sheet1!$A$8:$U$230,20,FALSE)</f>
        <v>4.100201223260723</v>
      </c>
      <c r="R69" s="50">
        <f>VLOOKUP(H69,[1]Sheet1!$A$8:$U$230,21,FALSE)</f>
        <v>1.2428110826267009</v>
      </c>
      <c r="S69" s="50">
        <f>VLOOKUP(I69,[2]Sheet1!A$5:J$554,10,FALSE)</f>
        <v>0.11132348649181623</v>
      </c>
      <c r="T69" s="50">
        <f t="shared" si="11"/>
        <v>8.0963893518349686</v>
      </c>
      <c r="U69" s="50">
        <f t="shared" si="12"/>
        <v>8.2077128383267848</v>
      </c>
      <c r="V69" s="29">
        <f>VLOOKUP(H69,[3]Sheet1!$A$3:$I$286,9,FALSE)</f>
        <v>12.664149184663192</v>
      </c>
      <c r="W69" s="31">
        <f>VLOOKUP(C69,[4]Sheet1!$C$12:$AA$290,19,FALSE)</f>
        <v>-30.296081042977526</v>
      </c>
      <c r="X69" s="31">
        <f>VLOOKUP(H69,[5]Sheet1!$C$7:$Y$360,16,FALSE)</f>
        <v>-30.396813459896315</v>
      </c>
      <c r="Y69" s="31">
        <f>VLOOKUP(I69,[6]Sheet1!$D$8:$AI$400,32,FALSE)</f>
        <v>-31.660699853011856</v>
      </c>
      <c r="Z69" s="31" t="e">
        <f>VLOOKUP(I69,[7]Sheet1!$D$7:$R$202,15,FALSE)</f>
        <v>#N/A</v>
      </c>
      <c r="AA69" s="31" t="e">
        <f>VLOOKUP(C69,[8]Respiration_sample_list!$AO$2:$AR$73,2,FALSE)</f>
        <v>#N/A</v>
      </c>
      <c r="AB69" s="31" t="e">
        <f>VLOOKUP(C69,[8]Respiration_sample_list!$AO$2:$AR$73,4,FALSE)</f>
        <v>#N/A</v>
      </c>
      <c r="AC69" s="1">
        <f>VLOOKUP(H69,[9]Sheet1!B$2:F$250,4,FALSE)</f>
        <v>10</v>
      </c>
      <c r="AD69" s="1">
        <f>VLOOKUP(I69,[10]Sheet1!$B$2:$C$254,2, FALSE)</f>
        <v>14.900000000000002</v>
      </c>
      <c r="AE69">
        <f>VLOOKUP(H69,[11]Sheet1!$B$2:$F$182,4,FALSE)</f>
        <v>2.4</v>
      </c>
      <c r="AF69">
        <f>VLOOKUP(C69,[12]Sheet1!$D$9:$Y$206,15,FALSE)</f>
        <v>1.2304878922479487</v>
      </c>
      <c r="AG69"/>
      <c r="AH69">
        <f>VLOOKUP(C69,[12]Sheet1!$D$9:$Y$206,22,FALSE)</f>
        <v>2.1569241798495584</v>
      </c>
      <c r="AI69" s="1">
        <f>VLOOKUP(C69&amp;"C",[13]Sheet1!B$13:M$404,12,FALSE)</f>
        <v>47.8624267578125</v>
      </c>
      <c r="AJ69" s="1">
        <f>VLOOKUP(C69&amp;"N",[13]Sheet1!B$13:N$404,12,FALSE)</f>
        <v>2.1176707744598402</v>
      </c>
      <c r="AK69" s="31">
        <f t="shared" si="9"/>
        <v>22.601448409760906</v>
      </c>
      <c r="AN69" s="1" t="e">
        <f>VLOOKUP(C69,[14]Respiration_sample_list!$AP$2:$AV$73,5,FALSE)</f>
        <v>#N/A</v>
      </c>
      <c r="AO69" s="1" t="e">
        <f>VLOOKUP(C69,[15]Respiration_sample_list!$AP$2:$AV$73,7,FALSE)</f>
        <v>#N/A</v>
      </c>
      <c r="AP69" s="1" t="e">
        <f>VLOOKUP(C69,[14]Respiration_sample_list!$AP$2:$AY$73,10,FALSE)</f>
        <v>#N/A</v>
      </c>
      <c r="AQ69" s="1">
        <f t="shared" si="13"/>
        <v>2000</v>
      </c>
      <c r="AR69" s="1">
        <f t="shared" si="14"/>
        <v>9.1881325385694304</v>
      </c>
      <c r="AS69" s="1">
        <f t="shared" si="15"/>
        <v>1.2</v>
      </c>
      <c r="AT69" s="1" t="s">
        <v>876</v>
      </c>
    </row>
    <row r="70" spans="1:53" ht="23.25" x14ac:dyDescent="0.35">
      <c r="A70" s="19" t="s">
        <v>239</v>
      </c>
      <c r="B70" s="20">
        <v>69</v>
      </c>
      <c r="C70" s="19" t="s">
        <v>76</v>
      </c>
      <c r="D70" s="19" t="s">
        <v>15</v>
      </c>
      <c r="E70" s="19" t="s">
        <v>25</v>
      </c>
      <c r="F70" s="19" t="s">
        <v>833</v>
      </c>
      <c r="G70" s="20">
        <v>15</v>
      </c>
      <c r="H70" s="19" t="str">
        <f t="shared" si="10"/>
        <v>L.Larix.L.15_A</v>
      </c>
      <c r="I70" s="21" t="s">
        <v>578</v>
      </c>
      <c r="J70" s="21"/>
      <c r="K70" s="22">
        <v>50.93</v>
      </c>
      <c r="L70" s="2" t="s">
        <v>428</v>
      </c>
      <c r="M70" t="s">
        <v>431</v>
      </c>
      <c r="N70"/>
      <c r="O70" s="2" t="s">
        <v>434</v>
      </c>
      <c r="P70" s="50">
        <f>VLOOKUP(H70,[1]Sheet1!$A$8:$U$230,19,FALSE)</f>
        <v>2.5976919301001371</v>
      </c>
      <c r="Q70" s="50">
        <f>VLOOKUP(H70,[1]Sheet1!$A$8:$U$230,20,FALSE)</f>
        <v>3.7906096646201859</v>
      </c>
      <c r="R70" s="50">
        <f>VLOOKUP(H70,[1]Sheet1!$A$8:$U$230,21,FALSE)</f>
        <v>1.3785480070685254</v>
      </c>
      <c r="S70" s="50">
        <f>VLOOKUP(I70,[2]Sheet1!A$5:J$554,10,FALSE)</f>
        <v>0.10777840172786178</v>
      </c>
      <c r="T70" s="50">
        <f t="shared" si="11"/>
        <v>7.7668496017888486</v>
      </c>
      <c r="U70" s="50">
        <f t="shared" si="12"/>
        <v>7.87462800351671</v>
      </c>
      <c r="V70" s="29">
        <f>VLOOKUP(H70,[3]Sheet1!$A$3:$I$286,9,FALSE)</f>
        <v>11.343760657226905</v>
      </c>
      <c r="W70" s="31">
        <f>VLOOKUP(C70,[4]Sheet1!$C$12:$AA$290,19,FALSE)</f>
        <v>-29.814242891148648</v>
      </c>
      <c r="X70" s="31">
        <f>VLOOKUP(H70,[5]Sheet1!$C$7:$Y$360,16,FALSE)</f>
        <v>-30.158154974355906</v>
      </c>
      <c r="Y70" s="31">
        <f>VLOOKUP(I70,[6]Sheet1!$D$8:$AI$400,32,FALSE)</f>
        <v>-32.23017791545977</v>
      </c>
      <c r="Z70" s="31" t="e">
        <f>VLOOKUP(I70,[7]Sheet1!$D$7:$R$202,15,FALSE)</f>
        <v>#N/A</v>
      </c>
      <c r="AA70" s="31" t="e">
        <f>VLOOKUP(C70,[8]Respiration_sample_list!$AO$2:$AR$73,2,FALSE)</f>
        <v>#N/A</v>
      </c>
      <c r="AB70" s="31" t="e">
        <f>VLOOKUP(C70,[8]Respiration_sample_list!$AO$2:$AR$73,4,FALSE)</f>
        <v>#N/A</v>
      </c>
      <c r="AC70" s="1">
        <f>VLOOKUP(H70,[9]Sheet1!B$2:F$250,4,FALSE)</f>
        <v>4.5999999999999996</v>
      </c>
      <c r="AD70" s="1">
        <f>VLOOKUP(I70,[10]Sheet1!$B$2:$C$254,2, FALSE)</f>
        <v>31.85</v>
      </c>
      <c r="AE70">
        <f>VLOOKUP(H70,[11]Sheet1!$B$2:$F$182,4,FALSE)</f>
        <v>7.1</v>
      </c>
      <c r="AF70">
        <f>VLOOKUP(C70,[12]Sheet1!$D$9:$Y$206,15,FALSE)</f>
        <v>1.4185838041471595</v>
      </c>
      <c r="AG70"/>
      <c r="AH70">
        <f>VLOOKUP(C70,[12]Sheet1!$D$9:$Y$206,22,FALSE)</f>
        <v>2.2762254597566494</v>
      </c>
      <c r="AI70" s="1">
        <f>VLOOKUP(C70&amp;"C",[13]Sheet1!B$13:M$404,12,FALSE)</f>
        <v>49.037994384765597</v>
      </c>
      <c r="AJ70" s="1">
        <f>VLOOKUP(C70&amp;"N",[13]Sheet1!B$13:N$404,12,FALSE)</f>
        <v>2.2392220497131299</v>
      </c>
      <c r="AK70" s="31">
        <f t="shared" si="9"/>
        <v>21.89956748195112</v>
      </c>
      <c r="AN70" s="1" t="e">
        <f>VLOOKUP(C70,[14]Respiration_sample_list!$AP$2:$AV$73,5,FALSE)</f>
        <v>#N/A</v>
      </c>
      <c r="AO70" s="1" t="e">
        <f>VLOOKUP(C70,[15]Respiration_sample_list!$AP$2:$AV$73,7,FALSE)</f>
        <v>#N/A</v>
      </c>
      <c r="AP70" s="1" t="e">
        <f>VLOOKUP(C70,[14]Respiration_sample_list!$AP$2:$AY$73,10,FALSE)</f>
        <v>#N/A</v>
      </c>
      <c r="AQ70" s="1">
        <f t="shared" si="13"/>
        <v>2000</v>
      </c>
      <c r="AR70" s="1">
        <f t="shared" si="14"/>
        <v>9.1881325385694304</v>
      </c>
      <c r="AS70" s="1">
        <f t="shared" si="15"/>
        <v>1.2</v>
      </c>
      <c r="AT70" s="1" t="s">
        <v>876</v>
      </c>
    </row>
    <row r="71" spans="1:53" ht="23.25" x14ac:dyDescent="0.35">
      <c r="A71" s="19" t="s">
        <v>239</v>
      </c>
      <c r="B71" s="20">
        <v>70</v>
      </c>
      <c r="C71" s="19" t="s">
        <v>77</v>
      </c>
      <c r="D71" s="19" t="s">
        <v>828</v>
      </c>
      <c r="E71" s="19" t="s">
        <v>25</v>
      </c>
      <c r="F71" s="19" t="s">
        <v>833</v>
      </c>
      <c r="G71" s="20">
        <v>16</v>
      </c>
      <c r="H71" s="19" t="str">
        <f t="shared" si="10"/>
        <v>D.Larix.L.16_A</v>
      </c>
      <c r="I71" s="21" t="s">
        <v>580</v>
      </c>
      <c r="J71" s="21"/>
      <c r="K71" s="22">
        <v>50.87</v>
      </c>
      <c r="L71" s="2" t="s">
        <v>428</v>
      </c>
      <c r="M71" t="s">
        <v>431</v>
      </c>
      <c r="N71"/>
      <c r="O71" s="2" t="s">
        <v>434</v>
      </c>
      <c r="P71" s="50">
        <f>VLOOKUP(H71,[1]Sheet1!$A$8:$U$230,19,FALSE)</f>
        <v>1.9890053076469434</v>
      </c>
      <c r="Q71" s="50">
        <f>VLOOKUP(H71,[1]Sheet1!$A$8:$U$230,20,FALSE)</f>
        <v>5.2538374044474514</v>
      </c>
      <c r="R71" s="50">
        <f>VLOOKUP(H71,[1]Sheet1!$A$8:$U$230,21,FALSE)</f>
        <v>1.1582258698643602</v>
      </c>
      <c r="S71" s="50">
        <f>VLOOKUP(I71,[2]Sheet1!A$5:J$554,10,FALSE)</f>
        <v>0.24204250049144882</v>
      </c>
      <c r="T71" s="50">
        <f t="shared" si="11"/>
        <v>8.4010685819587554</v>
      </c>
      <c r="U71" s="50">
        <f t="shared" si="12"/>
        <v>8.6431110824502042</v>
      </c>
      <c r="V71" s="29">
        <f>VLOOKUP(H71,[3]Sheet1!$A$3:$I$286,9,FALSE)</f>
        <v>12.769502425555023</v>
      </c>
      <c r="W71" s="31" t="e">
        <f>VLOOKUP(C71,[4]Sheet1!$C$12:$AA$290,19,FALSE)</f>
        <v>#N/A</v>
      </c>
      <c r="X71" s="31">
        <f>VLOOKUP(H71,[5]Sheet1!$C$7:$Y$360,16,FALSE)</f>
        <v>-29.067281678354593</v>
      </c>
      <c r="Y71" s="31">
        <f>VLOOKUP(I71,[6]Sheet1!$D$8:$AI$400,32,FALSE)</f>
        <v>-29.369823890508865</v>
      </c>
      <c r="Z71" s="31" t="e">
        <f>VLOOKUP(I71,[7]Sheet1!$D$7:$R$202,15,FALSE)</f>
        <v>#N/A</v>
      </c>
      <c r="AA71" s="31" t="e">
        <f>VLOOKUP(C71,[8]Respiration_sample_list!$AO$2:$AR$73,2,FALSE)</f>
        <v>#N/A</v>
      </c>
      <c r="AB71" s="31" t="e">
        <f>VLOOKUP(C71,[8]Respiration_sample_list!$AO$2:$AR$73,4,FALSE)</f>
        <v>#N/A</v>
      </c>
      <c r="AC71" s="1">
        <f>VLOOKUP(H71,[9]Sheet1!B$2:F$250,4,FALSE)</f>
        <v>5</v>
      </c>
      <c r="AD71" s="1">
        <f>VLOOKUP(I71,[10]Sheet1!$B$2:$C$254,2, FALSE)</f>
        <v>8.3500000000000014</v>
      </c>
      <c r="AE71">
        <f>VLOOKUP(H71,[11]Sheet1!$B$2:$F$182,4,FALSE)</f>
        <v>1.6</v>
      </c>
      <c r="AF71">
        <f>VLOOKUP(C71,[12]Sheet1!$D$9:$Y$206,15,FALSE)</f>
        <v>2.4322111237985422</v>
      </c>
      <c r="AG71"/>
      <c r="AH71">
        <f>VLOOKUP(C71,[12]Sheet1!$D$9:$Y$206,22,FALSE)</f>
        <v>2.614022209106369</v>
      </c>
      <c r="AI71" s="1">
        <f>VLOOKUP(C71&amp;"C",[13]Sheet1!B$13:M$404,12,FALSE)</f>
        <v>48.332752227783203</v>
      </c>
      <c r="AJ71" s="1">
        <f>VLOOKUP(C71&amp;"N",[13]Sheet1!B$13:N$404,12,FALSE)</f>
        <v>2.6117804050445601</v>
      </c>
      <c r="AK71" s="31">
        <f t="shared" si="9"/>
        <v>18.505672274143045</v>
      </c>
      <c r="AN71" s="1" t="e">
        <f>VLOOKUP(C71,[14]Respiration_sample_list!$AP$2:$AV$73,5,FALSE)</f>
        <v>#N/A</v>
      </c>
      <c r="AO71" s="1" t="e">
        <f>VLOOKUP(C71,[15]Respiration_sample_list!$AP$2:$AV$73,7,FALSE)</f>
        <v>#N/A</v>
      </c>
      <c r="AP71" s="1" t="e">
        <f>VLOOKUP(C71,[14]Respiration_sample_list!$AP$2:$AY$73,10,FALSE)</f>
        <v>#N/A</v>
      </c>
      <c r="AQ71" s="1">
        <f t="shared" si="13"/>
        <v>1560</v>
      </c>
      <c r="AR71" s="1">
        <f t="shared" si="14"/>
        <v>13.04</v>
      </c>
      <c r="AS71" s="1">
        <f t="shared" si="15"/>
        <v>3.84</v>
      </c>
      <c r="AT71" s="1" t="s">
        <v>876</v>
      </c>
    </row>
    <row r="72" spans="1:53" ht="23.25" x14ac:dyDescent="0.35">
      <c r="A72" s="19" t="s">
        <v>239</v>
      </c>
      <c r="B72" s="20">
        <v>71</v>
      </c>
      <c r="C72" s="19" t="s">
        <v>78</v>
      </c>
      <c r="D72" s="19" t="s">
        <v>828</v>
      </c>
      <c r="E72" s="19" t="s">
        <v>25</v>
      </c>
      <c r="F72" s="19" t="s">
        <v>833</v>
      </c>
      <c r="G72" s="20">
        <v>17</v>
      </c>
      <c r="H72" s="19" t="str">
        <f t="shared" si="10"/>
        <v>D.Larix.L.17_A</v>
      </c>
      <c r="I72" s="21" t="s">
        <v>582</v>
      </c>
      <c r="J72" s="21"/>
      <c r="K72" s="22">
        <v>49.83</v>
      </c>
      <c r="L72" s="2" t="s">
        <v>428</v>
      </c>
      <c r="M72" t="s">
        <v>431</v>
      </c>
      <c r="N72"/>
      <c r="O72" s="2" t="s">
        <v>434</v>
      </c>
      <c r="P72" s="50">
        <f>VLOOKUP(H72,[1]Sheet1!$A$8:$U$230,19,FALSE)</f>
        <v>1.6046116797110173</v>
      </c>
      <c r="Q72" s="50">
        <f>VLOOKUP(H72,[1]Sheet1!$A$8:$U$230,20,FALSE)</f>
        <v>5.8064124227456606</v>
      </c>
      <c r="R72" s="50">
        <f>VLOOKUP(H72,[1]Sheet1!$A$8:$U$230,21,FALSE)</f>
        <v>0.91021372667068046</v>
      </c>
      <c r="S72" s="50">
        <f>VLOOKUP(I72,[2]Sheet1!A$5:J$554,10,FALSE)</f>
        <v>0.10218928356411801</v>
      </c>
      <c r="T72" s="50">
        <f t="shared" si="11"/>
        <v>8.3212378291273588</v>
      </c>
      <c r="U72" s="50">
        <f t="shared" si="12"/>
        <v>8.4234271126914759</v>
      </c>
      <c r="V72" s="29">
        <f>VLOOKUP(H72,[3]Sheet1!$A$3:$I$286,9,FALSE)</f>
        <v>12.501357740748073</v>
      </c>
      <c r="W72" s="31" t="e">
        <f>VLOOKUP(C72,[4]Sheet1!$C$12:$AA$290,19,FALSE)</f>
        <v>#N/A</v>
      </c>
      <c r="X72" s="31">
        <f>VLOOKUP(H72,[5]Sheet1!$C$7:$Y$360,16,FALSE)</f>
        <v>-30.856847752517666</v>
      </c>
      <c r="Y72" s="31">
        <f>VLOOKUP(I72,[6]Sheet1!$D$8:$AI$400,32,FALSE)</f>
        <v>-31.635718220580301</v>
      </c>
      <c r="Z72" s="31" t="e">
        <f>VLOOKUP(I72,[7]Sheet1!$D$7:$R$202,15,FALSE)</f>
        <v>#N/A</v>
      </c>
      <c r="AA72" s="31" t="e">
        <f>VLOOKUP(C72,[8]Respiration_sample_list!$AO$2:$AR$73,2,FALSE)</f>
        <v>#N/A</v>
      </c>
      <c r="AB72" s="31" t="e">
        <f>VLOOKUP(C72,[8]Respiration_sample_list!$AO$2:$AR$73,4,FALSE)</f>
        <v>#N/A</v>
      </c>
      <c r="AC72" s="1">
        <f>VLOOKUP(H72,[9]Sheet1!B$2:F$250,4,FALSE)</f>
        <v>3</v>
      </c>
      <c r="AD72" s="1" t="e">
        <f>VLOOKUP(I72,[10]Sheet1!$B$2:$C$254,2, FALSE)</f>
        <v>#N/A</v>
      </c>
      <c r="AE72">
        <f>VLOOKUP(H72,[11]Sheet1!$B$2:$F$182,4,FALSE)</f>
        <v>2.2000000000000002</v>
      </c>
      <c r="AF72">
        <f>VLOOKUP(C72,[12]Sheet1!$D$9:$Y$206,15,FALSE)</f>
        <v>3.3506616229061339</v>
      </c>
      <c r="AG72"/>
      <c r="AH72">
        <f>VLOOKUP(C72,[12]Sheet1!$D$9:$Y$206,22,FALSE)</f>
        <v>2.7873831876974822</v>
      </c>
      <c r="AI72" s="1">
        <f>VLOOKUP(C72&amp;"C",[13]Sheet1!B$13:M$404,12,FALSE)</f>
        <v>48.515300750732401</v>
      </c>
      <c r="AJ72" s="1">
        <f>VLOOKUP(C72&amp;"N",[13]Sheet1!B$13:N$404,12,FALSE)</f>
        <v>2.88624119758606</v>
      </c>
      <c r="AK72" s="31">
        <f t="shared" si="9"/>
        <v>16.809163694049101</v>
      </c>
      <c r="AN72" s="1" t="e">
        <f>VLOOKUP(C72,[14]Respiration_sample_list!$AP$2:$AV$73,5,FALSE)</f>
        <v>#N/A</v>
      </c>
      <c r="AO72" s="1" t="e">
        <f>VLOOKUP(C72,[15]Respiration_sample_list!$AP$2:$AV$73,7,FALSE)</f>
        <v>#N/A</v>
      </c>
      <c r="AP72" s="1" t="e">
        <f>VLOOKUP(C72,[14]Respiration_sample_list!$AP$2:$AY$73,10,FALSE)</f>
        <v>#N/A</v>
      </c>
      <c r="AQ72" s="1">
        <f t="shared" si="13"/>
        <v>1560</v>
      </c>
      <c r="AR72" s="1">
        <f t="shared" si="14"/>
        <v>13.04</v>
      </c>
      <c r="AS72" s="1">
        <f t="shared" si="15"/>
        <v>3.84</v>
      </c>
      <c r="AT72" s="1" t="s">
        <v>876</v>
      </c>
    </row>
    <row r="73" spans="1:53" ht="24" thickBot="1" x14ac:dyDescent="0.4">
      <c r="A73" s="19" t="s">
        <v>239</v>
      </c>
      <c r="B73" s="20">
        <v>72</v>
      </c>
      <c r="C73" s="19" t="s">
        <v>79</v>
      </c>
      <c r="D73" s="19" t="s">
        <v>828</v>
      </c>
      <c r="E73" s="19" t="s">
        <v>25</v>
      </c>
      <c r="F73" s="19" t="s">
        <v>833</v>
      </c>
      <c r="G73" s="20">
        <v>18</v>
      </c>
      <c r="H73" s="19" t="str">
        <f t="shared" si="10"/>
        <v>D.Larix.L.18_A</v>
      </c>
      <c r="I73" s="21" t="s">
        <v>584</v>
      </c>
      <c r="J73" s="21"/>
      <c r="K73" s="22">
        <v>50.94</v>
      </c>
      <c r="L73" s="2" t="s">
        <v>428</v>
      </c>
      <c r="M73" t="s">
        <v>431</v>
      </c>
      <c r="N73"/>
      <c r="O73" s="2" t="s">
        <v>434</v>
      </c>
      <c r="P73" s="50">
        <f>VLOOKUP(H73,[1]Sheet1!$A$8:$U$230,19,FALSE)</f>
        <v>1.9749558303886927</v>
      </c>
      <c r="Q73" s="50">
        <f>VLOOKUP(H73,[1]Sheet1!$A$8:$U$230,20,FALSE)</f>
        <v>5.931709553643044</v>
      </c>
      <c r="R73" s="50">
        <f>VLOOKUP(H73,[1]Sheet1!$A$8:$U$230,21,FALSE)</f>
        <v>0.8695936395759718</v>
      </c>
      <c r="S73" s="50">
        <f>VLOOKUP(I73,[2]Sheet1!A$5:J$554,10,FALSE)</f>
        <v>0</v>
      </c>
      <c r="T73" s="50">
        <f t="shared" si="11"/>
        <v>8.7762590236077074</v>
      </c>
      <c r="U73" s="50">
        <f t="shared" si="12"/>
        <v>8.7762590236077074</v>
      </c>
      <c r="V73" s="29">
        <f>VLOOKUP(H73,[3]Sheet1!$A$3:$I$286,9,FALSE)</f>
        <v>12.978210425043152</v>
      </c>
      <c r="W73" s="31" t="e">
        <f>VLOOKUP(C73,[4]Sheet1!$C$12:$AA$290,19,FALSE)</f>
        <v>#N/A</v>
      </c>
      <c r="X73" s="31">
        <f>VLOOKUP(H73,[5]Sheet1!$C$7:$Y$360,16,FALSE)</f>
        <v>-28.568651062741843</v>
      </c>
      <c r="Y73" s="31">
        <f>VLOOKUP(I73,[6]Sheet1!$D$8:$AI$400,32,FALSE)</f>
        <v>-28.115120000000001</v>
      </c>
      <c r="Z73" s="31" t="e">
        <f>VLOOKUP(I73,[7]Sheet1!$D$7:$R$202,15,FALSE)</f>
        <v>#N/A</v>
      </c>
      <c r="AA73" s="31" t="e">
        <f>VLOOKUP(C73,[8]Respiration_sample_list!$AO$2:$AR$73,2,FALSE)</f>
        <v>#N/A</v>
      </c>
      <c r="AB73" s="31" t="e">
        <f>VLOOKUP(C73,[8]Respiration_sample_list!$AO$2:$AR$73,4,FALSE)</f>
        <v>#N/A</v>
      </c>
      <c r="AC73" s="1">
        <f>VLOOKUP(H73,[9]Sheet1!B$2:F$250,4,FALSE)</f>
        <v>2.4</v>
      </c>
      <c r="AD73" s="1">
        <f>VLOOKUP(I73,[10]Sheet1!$B$2:$C$254,2, FALSE)</f>
        <v>8.85</v>
      </c>
      <c r="AE73">
        <f>VLOOKUP(H73,[11]Sheet1!$B$2:$F$182,4,FALSE)</f>
        <v>0.8</v>
      </c>
      <c r="AF73">
        <f>VLOOKUP(C73,[12]Sheet1!$D$9:$Y$206,15,FALSE)</f>
        <v>2.5510127253630595</v>
      </c>
      <c r="AG73"/>
      <c r="AH73">
        <f>VLOOKUP(C73,[12]Sheet1!$D$9:$Y$206,22,FALSE)</f>
        <v>2.6560767407819292</v>
      </c>
      <c r="AI73" s="1">
        <f>VLOOKUP(C73&amp;"C",[13]Sheet1!B$13:M$404,12,FALSE)</f>
        <v>47.924617767333999</v>
      </c>
      <c r="AJ73" s="1">
        <f>VLOOKUP(C73&amp;"N",[13]Sheet1!B$13:N$404,12,FALSE)</f>
        <v>2.5988845825195299</v>
      </c>
      <c r="AK73" s="31">
        <f t="shared" si="9"/>
        <v>18.44045637489323</v>
      </c>
      <c r="AN73" s="1" t="e">
        <f>VLOOKUP(C73,[14]Respiration_sample_list!$AP$2:$AV$73,5,FALSE)</f>
        <v>#N/A</v>
      </c>
      <c r="AO73" s="1" t="e">
        <f>VLOOKUP(C73,[15]Respiration_sample_list!$AP$2:$AV$73,7,FALSE)</f>
        <v>#N/A</v>
      </c>
      <c r="AP73" s="1" t="e">
        <f>VLOOKUP(C73,[14]Respiration_sample_list!$AP$2:$AY$73,10,FALSE)</f>
        <v>#N/A</v>
      </c>
      <c r="AQ73" s="1">
        <f t="shared" si="13"/>
        <v>1560</v>
      </c>
      <c r="AR73" s="1">
        <f t="shared" si="14"/>
        <v>13.04</v>
      </c>
      <c r="AS73" s="1">
        <f t="shared" si="15"/>
        <v>3.84</v>
      </c>
      <c r="AT73" s="1" t="s">
        <v>876</v>
      </c>
    </row>
    <row r="74" spans="1:53" ht="23.25" x14ac:dyDescent="0.35">
      <c r="A74" s="19" t="s">
        <v>239</v>
      </c>
      <c r="B74" s="20">
        <v>73</v>
      </c>
      <c r="C74" s="19" t="s">
        <v>80</v>
      </c>
      <c r="D74" s="19" t="s">
        <v>1</v>
      </c>
      <c r="E74" s="19" t="s">
        <v>2</v>
      </c>
      <c r="F74" s="19" t="s">
        <v>832</v>
      </c>
      <c r="G74" s="20">
        <v>1</v>
      </c>
      <c r="H74" s="19" t="str">
        <f t="shared" si="10"/>
        <v>H.Mugo.R.1.0.5_A</v>
      </c>
      <c r="I74" s="21" t="s">
        <v>586</v>
      </c>
      <c r="J74" s="21"/>
      <c r="K74" s="22">
        <v>49.87</v>
      </c>
      <c r="L74" s="2" t="s">
        <v>429</v>
      </c>
      <c r="M74" t="s">
        <v>431</v>
      </c>
      <c r="N74"/>
      <c r="O74" s="2" t="s">
        <v>434</v>
      </c>
      <c r="P74" s="50"/>
      <c r="Q74" s="50"/>
      <c r="R74" s="50"/>
      <c r="S74" s="50" t="e">
        <v>#N/A</v>
      </c>
      <c r="T74" s="50"/>
      <c r="U74" s="50"/>
      <c r="V74" s="29" t="e">
        <f>VLOOKUP(H74,[3]Sheet1!$A$3:$I$286,9,FALSE)</f>
        <v>#N/A</v>
      </c>
      <c r="W74" s="31" t="e">
        <f>VLOOKUP(C74,[4]Sheet1!$C$12:$AA$290,19,FALSE)</f>
        <v>#N/A</v>
      </c>
      <c r="X74" s="31" t="str">
        <f>VLOOKUP(H74,[5]Sheet1!$C$7:$Y$360,16,FALSE)</f>
        <v>Mix</v>
      </c>
      <c r="Y74" s="31" t="e">
        <f>VLOOKUP(I74,[6]Sheet1!$D$8:$AI$400,32,FALSE)</f>
        <v>#VALUE!</v>
      </c>
      <c r="Z74" s="31" t="e">
        <f>VLOOKUP(I74,[7]Sheet1!$D$7:$R$202,15,FALSE)</f>
        <v>#N/A</v>
      </c>
      <c r="AA74" s="31" t="e">
        <f>VLOOKUP(C74,[8]Respiration_sample_list!$AO$2:$AR$73,2,FALSE)</f>
        <v>#N/A</v>
      </c>
      <c r="AB74" s="31" t="e">
        <f>VLOOKUP(C74,[8]Respiration_sample_list!$AO$2:$AR$73,4,FALSE)</f>
        <v>#N/A</v>
      </c>
      <c r="AC74" s="1">
        <f>VLOOKUP(H74,[9]Sheet1!B$2:F$250,4,FALSE)</f>
        <v>17.7</v>
      </c>
      <c r="AD74" s="1">
        <f>VLOOKUP(I74,[10]Sheet1!$B$2:$C$254,2, FALSE)</f>
        <v>53.9</v>
      </c>
      <c r="AE74">
        <f>VLOOKUP(H74,[11]Sheet1!$B$2:$F$182,4,FALSE)</f>
        <v>23.2</v>
      </c>
      <c r="AF74" t="e">
        <f>VLOOKUP(C74,[12]Sheet1!$D$9:$Y$206,15,FALSE)</f>
        <v>#N/A</v>
      </c>
      <c r="AG74"/>
      <c r="AH74" t="e">
        <f>VLOOKUP(C74,[12]Sheet1!$D$9:$Y$206,22,FALSE)</f>
        <v>#N/A</v>
      </c>
      <c r="AI74" s="1" t="e">
        <f>VLOOKUP(C74&amp;"C",[13]Sheet1!B$13:M$404,12,FALSE)</f>
        <v>#N/A</v>
      </c>
      <c r="AJ74" s="1" t="e">
        <f>VLOOKUP(C74&amp;"N",[13]Sheet1!B$13:N$404,12,FALSE)</f>
        <v>#N/A</v>
      </c>
      <c r="AK74" s="31" t="e">
        <f t="shared" si="9"/>
        <v>#N/A</v>
      </c>
      <c r="AL74" s="35">
        <v>1.3333333333333333</v>
      </c>
      <c r="AM74" s="31"/>
      <c r="AN74" s="1" t="e">
        <f>VLOOKUP(C74,[14]Respiration_sample_list!$AP$2:$AV$73,5,FALSE)</f>
        <v>#N/A</v>
      </c>
      <c r="AO74" s="1" t="e">
        <f>VLOOKUP(C74,[15]Respiration_sample_list!$AP$2:$AV$73,7,FALSE)</f>
        <v>#N/A</v>
      </c>
      <c r="AP74" s="1" t="e">
        <f>VLOOKUP(C74,[14]Respiration_sample_list!$AP$2:$AY$73,10,FALSE)</f>
        <v>#N/A</v>
      </c>
      <c r="AQ74" s="1">
        <f t="shared" si="13"/>
        <v>2200</v>
      </c>
      <c r="AR74" s="1">
        <f t="shared" si="14"/>
        <v>9.1999999999999993</v>
      </c>
      <c r="AS74" s="1">
        <v>7</v>
      </c>
      <c r="AT74" s="1" t="s">
        <v>877</v>
      </c>
      <c r="AU74" s="1">
        <v>5</v>
      </c>
      <c r="AV74" s="2">
        <v>4</v>
      </c>
      <c r="AW74" s="2">
        <v>3</v>
      </c>
      <c r="AX74" s="2">
        <v>2</v>
      </c>
      <c r="AY74" s="2">
        <v>1</v>
      </c>
    </row>
    <row r="75" spans="1:53" ht="23.25" x14ac:dyDescent="0.35">
      <c r="A75" s="19" t="s">
        <v>239</v>
      </c>
      <c r="B75" s="20">
        <v>74</v>
      </c>
      <c r="C75" s="19" t="s">
        <v>82</v>
      </c>
      <c r="D75" s="19" t="s">
        <v>1</v>
      </c>
      <c r="E75" s="19" t="s">
        <v>2</v>
      </c>
      <c r="F75" s="19" t="s">
        <v>832</v>
      </c>
      <c r="G75" s="20">
        <v>2</v>
      </c>
      <c r="H75" s="19" t="str">
        <f t="shared" si="10"/>
        <v>H.Mugo.R.2.0.5_A</v>
      </c>
      <c r="I75" s="21" t="s">
        <v>588</v>
      </c>
      <c r="J75" s="21"/>
      <c r="K75" s="21">
        <v>40.46</v>
      </c>
      <c r="L75" s="2" t="s">
        <v>810</v>
      </c>
      <c r="M75" s="1" t="s">
        <v>811</v>
      </c>
      <c r="O75" s="1" t="s">
        <v>812</v>
      </c>
      <c r="P75" s="50">
        <f>VLOOKUP(H75,[1]Sheet1!$A$8:$U$230,19,FALSE)</f>
        <v>0.46714471082550668</v>
      </c>
      <c r="Q75" s="50">
        <f>VLOOKUP(H75,[1]Sheet1!$A$8:$U$230,20,FALSE)</f>
        <v>1.2407090853302707</v>
      </c>
      <c r="R75" s="50">
        <f>VLOOKUP(H75,[1]Sheet1!$A$8:$U$230,21,FALSE)</f>
        <v>0.72357575383094408</v>
      </c>
      <c r="S75" s="50">
        <f>VLOOKUP(I75,[2]Sheet1!A$5:J$554,10,FALSE)</f>
        <v>0.15219698467622342</v>
      </c>
      <c r="T75" s="50">
        <f t="shared" ref="T75" si="16">SUMIF(P75:R75,"&lt;&gt;#N/A")</f>
        <v>2.4314295499867216</v>
      </c>
      <c r="U75" s="50">
        <f t="shared" si="12"/>
        <v>2.5836265346629448</v>
      </c>
      <c r="V75" s="29">
        <f>VLOOKUP(H75,[3]Sheet1!$A$3:$I$286,9,FALSE)</f>
        <v>4.5424792423048164</v>
      </c>
      <c r="W75" s="31" t="e">
        <f>VLOOKUP(C75,[4]Sheet1!$C$12:$AA$290,19,FALSE)</f>
        <v>#N/A</v>
      </c>
      <c r="X75" s="31">
        <f>VLOOKUP(H75,[5]Sheet1!$C$7:$Y$360,16,FALSE)</f>
        <v>-27.763989491778354</v>
      </c>
      <c r="Y75" s="31">
        <f>VLOOKUP(I75,[6]Sheet1!$D$8:$AI$400,32,FALSE)</f>
        <v>-25.993528801902901</v>
      </c>
      <c r="Z75" s="31" t="e">
        <f>VLOOKUP(I75,[7]Sheet1!$D$7:$R$202,15,FALSE)</f>
        <v>#N/A</v>
      </c>
      <c r="AA75" s="31" t="e">
        <f>VLOOKUP(C75,[8]Respiration_sample_list!$AO$2:$AR$73,2,FALSE)</f>
        <v>#N/A</v>
      </c>
      <c r="AB75" s="31" t="e">
        <f>VLOOKUP(C75,[8]Respiration_sample_list!$AO$2:$AR$73,4,FALSE)</f>
        <v>#N/A</v>
      </c>
      <c r="AC75" s="1">
        <f>VLOOKUP(H75,[9]Sheet1!B$2:F$250,4,FALSE)</f>
        <v>22</v>
      </c>
      <c r="AD75" s="1">
        <f>VLOOKUP(I75,[10]Sheet1!$B$2:$C$254,2, FALSE)</f>
        <v>71.900000000000006</v>
      </c>
      <c r="AE75">
        <f>VLOOKUP(H75,[11]Sheet1!$B$2:$F$182,4,FALSE)</f>
        <v>29.6</v>
      </c>
      <c r="AF75" t="e">
        <f>VLOOKUP(C75,[12]Sheet1!$D$9:$Y$206,15,FALSE)</f>
        <v>#N/A</v>
      </c>
      <c r="AG75"/>
      <c r="AH75" t="e">
        <f>VLOOKUP(C75,[12]Sheet1!$D$9:$Y$206,22,FALSE)</f>
        <v>#N/A</v>
      </c>
      <c r="AI75" s="1" t="e">
        <f>VLOOKUP(C75&amp;"C",[13]Sheet1!B$13:M$404,12,FALSE)</f>
        <v>#N/A</v>
      </c>
      <c r="AJ75" s="1" t="e">
        <f>VLOOKUP(C75&amp;"N",[13]Sheet1!B$13:N$404,12,FALSE)</f>
        <v>#N/A</v>
      </c>
      <c r="AK75" s="31" t="e">
        <f t="shared" si="9"/>
        <v>#N/A</v>
      </c>
      <c r="AL75" s="1">
        <v>0.5</v>
      </c>
      <c r="AN75" s="1" t="e">
        <f>VLOOKUP(C75,[14]Respiration_sample_list!$AP$2:$AV$73,5,FALSE)</f>
        <v>#N/A</v>
      </c>
      <c r="AO75" s="1" t="e">
        <f>VLOOKUP(C75,[15]Respiration_sample_list!$AP$2:$AV$73,7,FALSE)</f>
        <v>#N/A</v>
      </c>
      <c r="AP75" s="1" t="e">
        <f>VLOOKUP(C75,[14]Respiration_sample_list!$AP$2:$AY$73,10,FALSE)</f>
        <v>#N/A</v>
      </c>
      <c r="AQ75" s="1">
        <f t="shared" si="13"/>
        <v>2200</v>
      </c>
      <c r="AR75" s="1">
        <f t="shared" si="14"/>
        <v>9.1999999999999993</v>
      </c>
      <c r="AS75" s="1">
        <v>25</v>
      </c>
      <c r="AT75" s="1" t="s">
        <v>877</v>
      </c>
      <c r="AU75" s="31" t="e">
        <f t="shared" ref="AU75:AY75" si="17">AT75-$AM$76*100</f>
        <v>#VALUE!</v>
      </c>
      <c r="AV75" s="31" t="e">
        <f t="shared" si="17"/>
        <v>#VALUE!</v>
      </c>
      <c r="AW75" s="31" t="e">
        <f t="shared" si="17"/>
        <v>#VALUE!</v>
      </c>
      <c r="AX75" s="31" t="e">
        <f t="shared" si="17"/>
        <v>#VALUE!</v>
      </c>
      <c r="AY75" s="31" t="e">
        <f t="shared" si="17"/>
        <v>#VALUE!</v>
      </c>
      <c r="AZ75" s="31" t="e">
        <f>AY75-$AM$76</f>
        <v>#VALUE!</v>
      </c>
    </row>
    <row r="76" spans="1:53" ht="23.25" x14ac:dyDescent="0.35">
      <c r="A76" s="19" t="s">
        <v>239</v>
      </c>
      <c r="B76" s="20">
        <v>75</v>
      </c>
      <c r="C76" s="19" t="s">
        <v>83</v>
      </c>
      <c r="D76" s="19" t="s">
        <v>1</v>
      </c>
      <c r="E76" s="19" t="s">
        <v>2</v>
      </c>
      <c r="F76" s="19" t="s">
        <v>832</v>
      </c>
      <c r="G76" s="20">
        <v>3</v>
      </c>
      <c r="H76" s="19" t="str">
        <f t="shared" si="10"/>
        <v>H.Mugo.R.3.0.5_A</v>
      </c>
      <c r="I76" s="21" t="s">
        <v>590</v>
      </c>
      <c r="J76" s="21"/>
      <c r="K76" s="21">
        <v>18.57</v>
      </c>
      <c r="L76" s="2" t="s">
        <v>810</v>
      </c>
      <c r="M76" s="1" t="s">
        <v>811</v>
      </c>
      <c r="O76" s="1" t="s">
        <v>812</v>
      </c>
      <c r="P76" s="50">
        <f>VLOOKUP(H76,[1]Sheet1!$A$8:$U$230,19,FALSE)</f>
        <v>0.84928109854604195</v>
      </c>
      <c r="Q76" s="50">
        <f>VLOOKUP(H76,[1]Sheet1!$A$8:$U$230,20,FALSE)</f>
        <v>1.2150900210823201</v>
      </c>
      <c r="R76" s="50">
        <f>VLOOKUP(H76,[1]Sheet1!$A$8:$U$230,21,FALSE)</f>
        <v>1.1790064620355412</v>
      </c>
      <c r="S76" s="50">
        <f>VLOOKUP(I76,[2]Sheet1!A$5:J$554,10,FALSE)</f>
        <v>0.77380516962843293</v>
      </c>
      <c r="T76" s="50">
        <f t="shared" ref="T76:T107" si="18">SUMIF(P76:R76,"&lt;&gt;#N/A")</f>
        <v>3.243377581663903</v>
      </c>
      <c r="U76" s="50">
        <f t="shared" si="12"/>
        <v>4.0171827512923359</v>
      </c>
      <c r="V76" s="29">
        <f>VLOOKUP(H76,[3]Sheet1!$A$3:$I$286,9,FALSE)</f>
        <v>4.1481554717731104</v>
      </c>
      <c r="W76" s="31" t="e">
        <f>VLOOKUP(C76,[4]Sheet1!$C$12:$AA$290,19,FALSE)</f>
        <v>#N/A</v>
      </c>
      <c r="X76" s="31">
        <f>VLOOKUP(H76,[5]Sheet1!$C$7:$Y$360,16,FALSE)</f>
        <v>-27.877361097777076</v>
      </c>
      <c r="Y76" s="31">
        <f>VLOOKUP(I76,[6]Sheet1!$D$8:$AI$400,32,FALSE)</f>
        <v>-26.377309686274174</v>
      </c>
      <c r="Z76" s="31" t="e">
        <f>VLOOKUP(I76,[7]Sheet1!$D$7:$R$202,15,FALSE)</f>
        <v>#N/A</v>
      </c>
      <c r="AA76" s="31" t="e">
        <f>VLOOKUP(C76,[8]Respiration_sample_list!$AO$2:$AR$73,2,FALSE)</f>
        <v>#N/A</v>
      </c>
      <c r="AB76" s="31" t="e">
        <f>VLOOKUP(C76,[8]Respiration_sample_list!$AO$2:$AR$73,4,FALSE)</f>
        <v>#N/A</v>
      </c>
      <c r="AC76" s="1">
        <f>VLOOKUP(H76,[9]Sheet1!B$2:F$250,4,FALSE)</f>
        <v>18.600000000000001</v>
      </c>
      <c r="AE76">
        <f>VLOOKUP(H76,[11]Sheet1!$B$2:$F$182,4,FALSE)</f>
        <v>30.8</v>
      </c>
      <c r="AF76" t="e">
        <f>VLOOKUP(C76,[12]Sheet1!$D$9:$Y$206,15,FALSE)</f>
        <v>#N/A</v>
      </c>
      <c r="AG76"/>
      <c r="AH76" t="e">
        <f>VLOOKUP(C76,[12]Sheet1!$D$9:$Y$206,22,FALSE)</f>
        <v>#N/A</v>
      </c>
      <c r="AI76" s="1" t="e">
        <f>VLOOKUP(C76&amp;"C",[13]Sheet1!B$13:M$404,12,FALSE)</f>
        <v>#N/A</v>
      </c>
      <c r="AJ76" s="1" t="e">
        <f>VLOOKUP(C76&amp;"N",[13]Sheet1!B$13:N$404,12,FALSE)</f>
        <v>#N/A</v>
      </c>
      <c r="AK76" s="31" t="e">
        <f t="shared" si="9"/>
        <v>#N/A</v>
      </c>
      <c r="AL76" s="31">
        <v>7</v>
      </c>
      <c r="AM76" s="31">
        <f>0.5/2/AL76</f>
        <v>3.5714285714285712E-2</v>
      </c>
      <c r="AN76" s="1" t="e">
        <f>VLOOKUP(C76,[14]Respiration_sample_list!$AP$2:$AV$73,5,FALSE)</f>
        <v>#N/A</v>
      </c>
      <c r="AO76" s="1" t="e">
        <f>VLOOKUP(C76,[15]Respiration_sample_list!$AP$2:$AV$73,7,FALSE)</f>
        <v>#N/A</v>
      </c>
      <c r="AP76" s="1" t="e">
        <f>VLOOKUP(C76,[14]Respiration_sample_list!$AP$2:$AY$73,10,FALSE)</f>
        <v>#N/A</v>
      </c>
      <c r="AQ76" s="1">
        <f t="shared" si="13"/>
        <v>2200</v>
      </c>
      <c r="AR76" s="1">
        <f t="shared" si="14"/>
        <v>9.1999999999999993</v>
      </c>
      <c r="AS76" s="1">
        <f>PI()*AS75^2</f>
        <v>1963.4954084936207</v>
      </c>
      <c r="AT76" s="1" t="s">
        <v>877</v>
      </c>
      <c r="AU76" s="1" t="e">
        <f t="shared" ref="AU76:AY76" si="19">PI()*AU75^2</f>
        <v>#VALUE!</v>
      </c>
      <c r="AV76" s="1" t="e">
        <f t="shared" si="19"/>
        <v>#VALUE!</v>
      </c>
      <c r="AW76" s="1" t="e">
        <f t="shared" si="19"/>
        <v>#VALUE!</v>
      </c>
      <c r="AX76" s="1" t="e">
        <f t="shared" si="19"/>
        <v>#VALUE!</v>
      </c>
      <c r="AY76" s="1" t="e">
        <f t="shared" si="19"/>
        <v>#VALUE!</v>
      </c>
    </row>
    <row r="77" spans="1:53" ht="23.25" x14ac:dyDescent="0.35">
      <c r="A77" s="19" t="s">
        <v>239</v>
      </c>
      <c r="B77" s="20">
        <v>76</v>
      </c>
      <c r="C77" s="19" t="s">
        <v>84</v>
      </c>
      <c r="D77" s="19" t="s">
        <v>1</v>
      </c>
      <c r="E77" s="19" t="s">
        <v>2</v>
      </c>
      <c r="F77" s="19" t="s">
        <v>832</v>
      </c>
      <c r="G77" s="20">
        <v>4</v>
      </c>
      <c r="H77" s="19" t="str">
        <f t="shared" si="10"/>
        <v>H.Mugo.R.4.0.5_A</v>
      </c>
      <c r="I77" s="21" t="s">
        <v>592</v>
      </c>
      <c r="J77" s="21"/>
      <c r="K77" s="22">
        <v>50.37</v>
      </c>
      <c r="L77" s="2" t="s">
        <v>429</v>
      </c>
      <c r="M77" t="s">
        <v>432</v>
      </c>
      <c r="N77"/>
      <c r="O77" s="2" t="s">
        <v>435</v>
      </c>
      <c r="P77" s="50">
        <f>VLOOKUP(H77,[1]Sheet1!$A$8:$U$230,19,FALSE)</f>
        <v>0.26358100059559264</v>
      </c>
      <c r="Q77" s="50">
        <f>VLOOKUP(H77,[1]Sheet1!$A$8:$U$230,20,FALSE)</f>
        <v>1.0221143877114787</v>
      </c>
      <c r="R77" s="50">
        <f>VLOOKUP(H77,[1]Sheet1!$A$8:$U$230,21,FALSE)</f>
        <v>0.30486450268016679</v>
      </c>
      <c r="S77" s="50">
        <f>VLOOKUP(I77,[2]Sheet1!A$5:J$554,10,FALSE)</f>
        <v>0.11775580702799286</v>
      </c>
      <c r="T77" s="50">
        <f t="shared" si="18"/>
        <v>1.5905598909872383</v>
      </c>
      <c r="U77" s="50">
        <f t="shared" si="12"/>
        <v>1.7083156980152312</v>
      </c>
      <c r="V77" s="29">
        <f>VLOOKUP(H77,[3]Sheet1!$A$3:$I$286,9,FALSE)</f>
        <v>3.7492583048373613</v>
      </c>
      <c r="W77" s="31" t="e">
        <f>VLOOKUP(C77,[4]Sheet1!$C$12:$AA$290,19,FALSE)</f>
        <v>#N/A</v>
      </c>
      <c r="X77" s="31">
        <f>VLOOKUP(H77,[5]Sheet1!$C$7:$Y$360,16,FALSE)</f>
        <v>-29.888558810564465</v>
      </c>
      <c r="Y77" s="31">
        <f>VLOOKUP(I77,[6]Sheet1!$D$8:$AI$400,32,FALSE)</f>
        <v>-28.086546316302037</v>
      </c>
      <c r="Z77" s="31" t="e">
        <f>VLOOKUP(I77,[7]Sheet1!$D$7:$R$202,15,FALSE)</f>
        <v>#N/A</v>
      </c>
      <c r="AA77" s="31" t="e">
        <f>VLOOKUP(C77,[8]Respiration_sample_list!$AO$2:$AR$73,2,FALSE)</f>
        <v>#N/A</v>
      </c>
      <c r="AB77" s="31" t="e">
        <f>VLOOKUP(C77,[8]Respiration_sample_list!$AO$2:$AR$73,4,FALSE)</f>
        <v>#N/A</v>
      </c>
      <c r="AC77" s="1">
        <f>VLOOKUP(H77,[9]Sheet1!B$2:F$250,4,FALSE)</f>
        <v>31.2</v>
      </c>
      <c r="AD77" s="1">
        <f>VLOOKUP(I77,[10]Sheet1!$B$2:$C$254,2, FALSE)</f>
        <v>81</v>
      </c>
      <c r="AE77">
        <f>VLOOKUP(H77,[11]Sheet1!$B$2:$F$182,4,FALSE)</f>
        <v>42.8</v>
      </c>
      <c r="AF77" t="e">
        <f>VLOOKUP(C77,[12]Sheet1!$D$9:$Y$206,15,FALSE)</f>
        <v>#N/A</v>
      </c>
      <c r="AG77"/>
      <c r="AH77" t="e">
        <f>VLOOKUP(C77,[12]Sheet1!$D$9:$Y$206,22,FALSE)</f>
        <v>#N/A</v>
      </c>
      <c r="AI77" s="1" t="e">
        <f>VLOOKUP(C77&amp;"C",[13]Sheet1!B$13:M$404,12,FALSE)</f>
        <v>#N/A</v>
      </c>
      <c r="AJ77" s="1" t="e">
        <f>VLOOKUP(C77&amp;"N",[13]Sheet1!B$13:N$404,12,FALSE)</f>
        <v>#N/A</v>
      </c>
      <c r="AK77" s="31" t="e">
        <f t="shared" si="9"/>
        <v>#N/A</v>
      </c>
      <c r="AL77" s="31">
        <v>6</v>
      </c>
      <c r="AM77" s="31"/>
      <c r="AN77" s="1" t="e">
        <f>VLOOKUP(C77,[14]Respiration_sample_list!$AP$2:$AV$73,5,FALSE)</f>
        <v>#N/A</v>
      </c>
      <c r="AO77" s="1" t="e">
        <f>VLOOKUP(C77,[15]Respiration_sample_list!$AP$2:$AV$73,7,FALSE)</f>
        <v>#N/A</v>
      </c>
      <c r="AP77" s="1" t="e">
        <f>VLOOKUP(C77,[14]Respiration_sample_list!$AP$2:$AY$73,10,FALSE)</f>
        <v>#N/A</v>
      </c>
      <c r="AQ77" s="1">
        <f t="shared" si="13"/>
        <v>2200</v>
      </c>
      <c r="AR77" s="1">
        <f t="shared" si="14"/>
        <v>9.1999999999999993</v>
      </c>
      <c r="AS77" s="1" t="e">
        <f>AS76-AT76</f>
        <v>#VALUE!</v>
      </c>
      <c r="AT77" s="1" t="s">
        <v>877</v>
      </c>
      <c r="AU77" s="1" t="e">
        <f t="shared" ref="AU77:AW77" si="20">AU76-AV76</f>
        <v>#VALUE!</v>
      </c>
      <c r="AV77" s="1" t="e">
        <f t="shared" si="20"/>
        <v>#VALUE!</v>
      </c>
      <c r="AW77" s="1" t="e">
        <f t="shared" si="20"/>
        <v>#VALUE!</v>
      </c>
      <c r="AX77" s="1" t="e">
        <f>AX76-AY76</f>
        <v>#VALUE!</v>
      </c>
      <c r="AY77" s="1" t="e">
        <f>AY76-AZ76</f>
        <v>#VALUE!</v>
      </c>
      <c r="BA77" s="2" t="e">
        <f>SUM(AS77:AY77)</f>
        <v>#VALUE!</v>
      </c>
    </row>
    <row r="78" spans="1:53" ht="24" thickBot="1" x14ac:dyDescent="0.4">
      <c r="A78" s="19" t="s">
        <v>239</v>
      </c>
      <c r="B78" s="20">
        <v>77</v>
      </c>
      <c r="C78" s="19" t="s">
        <v>85</v>
      </c>
      <c r="D78" s="19" t="s">
        <v>1</v>
      </c>
      <c r="E78" s="19" t="s">
        <v>2</v>
      </c>
      <c r="F78" s="19" t="s">
        <v>832</v>
      </c>
      <c r="G78" s="20">
        <v>5</v>
      </c>
      <c r="H78" s="19" t="str">
        <f t="shared" si="10"/>
        <v>H.Mugo.R.5.0.5_A</v>
      </c>
      <c r="I78" s="21" t="s">
        <v>594</v>
      </c>
      <c r="J78" s="21"/>
      <c r="K78" s="22">
        <v>50.09</v>
      </c>
      <c r="L78" s="2" t="s">
        <v>429</v>
      </c>
      <c r="M78" t="s">
        <v>432</v>
      </c>
      <c r="N78"/>
      <c r="O78" s="2" t="s">
        <v>435</v>
      </c>
      <c r="P78" s="50">
        <f>VLOOKUP(H78,[1]Sheet1!$A$8:$U$230,19,FALSE)</f>
        <v>0.18272210021960472</v>
      </c>
      <c r="Q78" s="50">
        <f>VLOOKUP(H78,[1]Sheet1!$A$8:$U$230,20,FALSE)</f>
        <v>0.71845261220425483</v>
      </c>
      <c r="R78" s="50">
        <f>VLOOKUP(H78,[1]Sheet1!$A$8:$U$230,21,FALSE)</f>
        <v>0.22620832501497301</v>
      </c>
      <c r="S78" s="50">
        <f>VLOOKUP(I78,[2]Sheet1!A$5:J$554,10,FALSE)</f>
        <v>0.11733383908963867</v>
      </c>
      <c r="T78" s="50">
        <f t="shared" si="18"/>
        <v>1.1273830374388325</v>
      </c>
      <c r="U78" s="50">
        <f t="shared" si="12"/>
        <v>1.2447168765284711</v>
      </c>
      <c r="V78" s="29">
        <f>VLOOKUP(H78,[3]Sheet1!$A$3:$I$286,9,FALSE)</f>
        <v>2.1611712251668003</v>
      </c>
      <c r="W78" s="31" t="e">
        <f>VLOOKUP(C78,[4]Sheet1!$C$12:$AA$290,19,FALSE)</f>
        <v>#N/A</v>
      </c>
      <c r="X78" s="31">
        <f>VLOOKUP(H78,[5]Sheet1!$C$7:$Y$360,16,FALSE)</f>
        <v>-28.517655124733473</v>
      </c>
      <c r="Y78" s="31">
        <f>VLOOKUP(I78,[6]Sheet1!$D$8:$AI$400,32,FALSE)</f>
        <v>-26.402546721554597</v>
      </c>
      <c r="Z78" s="31" t="e">
        <f>VLOOKUP(I78,[7]Sheet1!$D$7:$R$202,15,FALSE)</f>
        <v>#N/A</v>
      </c>
      <c r="AA78" s="31" t="e">
        <f>VLOOKUP(C78,[8]Respiration_sample_list!$AO$2:$AR$73,2,FALSE)</f>
        <v>#N/A</v>
      </c>
      <c r="AB78" s="31" t="e">
        <f>VLOOKUP(C78,[8]Respiration_sample_list!$AO$2:$AR$73,4,FALSE)</f>
        <v>#N/A</v>
      </c>
      <c r="AC78" s="1">
        <f>VLOOKUP(H78,[9]Sheet1!B$2:F$250,4,FALSE)</f>
        <v>46</v>
      </c>
      <c r="AD78" s="1">
        <f>VLOOKUP(I78,[10]Sheet1!$B$2:$C$254,2, FALSE)</f>
        <v>94.1</v>
      </c>
      <c r="AE78">
        <f>VLOOKUP(H78,[11]Sheet1!$B$2:$F$182,4,FALSE)</f>
        <v>89.3</v>
      </c>
      <c r="AF78" t="e">
        <f>VLOOKUP(C78,[12]Sheet1!$D$9:$Y$206,15,FALSE)</f>
        <v>#N/A</v>
      </c>
      <c r="AG78"/>
      <c r="AH78" t="e">
        <f>VLOOKUP(C78,[12]Sheet1!$D$9:$Y$206,22,FALSE)</f>
        <v>#N/A</v>
      </c>
      <c r="AI78" s="1" t="e">
        <f>VLOOKUP(C78&amp;"C",[13]Sheet1!B$13:M$404,12,FALSE)</f>
        <v>#N/A</v>
      </c>
      <c r="AJ78" s="1" t="e">
        <f>VLOOKUP(C78&amp;"N",[13]Sheet1!B$13:N$404,12,FALSE)</f>
        <v>#N/A</v>
      </c>
      <c r="AK78" s="31" t="e">
        <f t="shared" si="9"/>
        <v>#N/A</v>
      </c>
      <c r="AL78" s="31">
        <v>2</v>
      </c>
      <c r="AM78" s="31"/>
      <c r="AN78" s="1" t="e">
        <f>VLOOKUP(C78,[14]Respiration_sample_list!$AP$2:$AV$73,5,FALSE)</f>
        <v>#N/A</v>
      </c>
      <c r="AO78" s="1" t="e">
        <f>VLOOKUP(C78,[15]Respiration_sample_list!$AP$2:$AV$73,7,FALSE)</f>
        <v>#N/A</v>
      </c>
      <c r="AP78" s="1" t="e">
        <f>VLOOKUP(C78,[14]Respiration_sample_list!$AP$2:$AY$73,10,FALSE)</f>
        <v>#N/A</v>
      </c>
      <c r="AQ78" s="1">
        <f t="shared" si="13"/>
        <v>2200</v>
      </c>
      <c r="AR78" s="1">
        <f t="shared" si="14"/>
        <v>9.1999999999999993</v>
      </c>
      <c r="AS78" s="1" t="e">
        <f>AS77/$BA$77</f>
        <v>#VALUE!</v>
      </c>
      <c r="AT78" s="1" t="s">
        <v>877</v>
      </c>
      <c r="AU78" s="1" t="e">
        <f t="shared" ref="AU78:AY78" si="21">AU77/$BA$77</f>
        <v>#VALUE!</v>
      </c>
      <c r="AV78" s="1" t="e">
        <f t="shared" si="21"/>
        <v>#VALUE!</v>
      </c>
      <c r="AW78" s="1" t="e">
        <f t="shared" si="21"/>
        <v>#VALUE!</v>
      </c>
      <c r="AX78" s="1" t="e">
        <f t="shared" si="21"/>
        <v>#VALUE!</v>
      </c>
      <c r="AY78" s="1" t="e">
        <f t="shared" si="21"/>
        <v>#VALUE!</v>
      </c>
    </row>
    <row r="79" spans="1:53" ht="23.25" x14ac:dyDescent="0.35">
      <c r="A79" s="19" t="s">
        <v>239</v>
      </c>
      <c r="B79" s="20">
        <v>78</v>
      </c>
      <c r="C79" s="19" t="s">
        <v>86</v>
      </c>
      <c r="D79" s="19" t="s">
        <v>829</v>
      </c>
      <c r="E79" s="19" t="s">
        <v>2</v>
      </c>
      <c r="F79" s="19" t="s">
        <v>832</v>
      </c>
      <c r="G79" s="20">
        <v>6</v>
      </c>
      <c r="H79" s="19" t="str">
        <f t="shared" si="10"/>
        <v>M.Mugo.R.6.0.5_A</v>
      </c>
      <c r="I79" s="21" t="s">
        <v>596</v>
      </c>
      <c r="J79" s="21"/>
      <c r="K79" s="22">
        <v>50.87</v>
      </c>
      <c r="L79" s="2" t="s">
        <v>429</v>
      </c>
      <c r="M79" t="s">
        <v>432</v>
      </c>
      <c r="N79"/>
      <c r="O79" s="2" t="s">
        <v>435</v>
      </c>
      <c r="P79" s="50">
        <f>VLOOKUP(H79,[1]Sheet1!$A$8:$U$230,19,FALSE)</f>
        <v>0.33535040298800867</v>
      </c>
      <c r="Q79" s="50">
        <f>VLOOKUP(H79,[1]Sheet1!$A$8:$U$230,20,FALSE)</f>
        <v>0.83202565715877652</v>
      </c>
      <c r="R79" s="50">
        <f>VLOOKUP(H79,[1]Sheet1!$A$8:$U$230,21,FALSE)</f>
        <v>0.29468940436406527</v>
      </c>
      <c r="S79" s="50">
        <f>VLOOKUP(I79,[2]Sheet1!A$5:J$554,10,FALSE)</f>
        <v>0.18988743856890114</v>
      </c>
      <c r="T79" s="50">
        <f t="shared" si="18"/>
        <v>1.4620654645108506</v>
      </c>
      <c r="U79" s="50">
        <f t="shared" si="12"/>
        <v>1.6519529030797517</v>
      </c>
      <c r="V79" s="29">
        <f>VLOOKUP(H79,[3]Sheet1!$A$3:$I$286,9,FALSE)</f>
        <v>3.3486237574310391</v>
      </c>
      <c r="W79" s="31" t="e">
        <f>VLOOKUP(C79,[4]Sheet1!$C$12:$AA$290,19,FALSE)</f>
        <v>#N/A</v>
      </c>
      <c r="X79" s="31">
        <f>VLOOKUP(H79,[5]Sheet1!$C$7:$Y$360,16,FALSE)</f>
        <v>-28.213810351550226</v>
      </c>
      <c r="Y79" s="31">
        <f>VLOOKUP(I79,[6]Sheet1!$D$8:$AI$400,32,FALSE)</f>
        <v>-27.984500695832622</v>
      </c>
      <c r="Z79" s="31" t="e">
        <f>VLOOKUP(I79,[7]Sheet1!$D$7:$R$202,15,FALSE)</f>
        <v>#N/A</v>
      </c>
      <c r="AA79" s="31" t="e">
        <f>VLOOKUP(C79,[8]Respiration_sample_list!$AO$2:$AR$73,2,FALSE)</f>
        <v>#N/A</v>
      </c>
      <c r="AB79" s="31" t="e">
        <f>VLOOKUP(C79,[8]Respiration_sample_list!$AO$2:$AR$73,4,FALSE)</f>
        <v>#N/A</v>
      </c>
      <c r="AC79" s="1">
        <f>VLOOKUP(H79,[9]Sheet1!B$2:F$250,4,FALSE)</f>
        <v>16.899999999999999</v>
      </c>
      <c r="AD79" s="1">
        <f>VLOOKUP(I79,[10]Sheet1!$B$2:$C$254,2, FALSE)</f>
        <v>34</v>
      </c>
      <c r="AE79">
        <f>VLOOKUP(H79,[11]Sheet1!$B$2:$F$182,4,FALSE)</f>
        <v>23.2</v>
      </c>
      <c r="AF79" t="e">
        <f>VLOOKUP(C79,[12]Sheet1!$D$9:$Y$206,15,FALSE)</f>
        <v>#N/A</v>
      </c>
      <c r="AG79"/>
      <c r="AH79" t="e">
        <f>VLOOKUP(C79,[12]Sheet1!$D$9:$Y$206,22,FALSE)</f>
        <v>#N/A</v>
      </c>
      <c r="AI79" s="1" t="e">
        <f>VLOOKUP(C79&amp;"C",[13]Sheet1!B$13:M$404,12,FALSE)</f>
        <v>#N/A</v>
      </c>
      <c r="AJ79" s="1" t="e">
        <f>VLOOKUP(C79&amp;"N",[13]Sheet1!B$13:N$404,12,FALSE)</f>
        <v>#N/A</v>
      </c>
      <c r="AK79" s="31" t="e">
        <f t="shared" si="9"/>
        <v>#N/A</v>
      </c>
      <c r="AL79" s="35">
        <v>0.5</v>
      </c>
      <c r="AM79" s="31"/>
      <c r="AN79" s="1" t="e">
        <f>VLOOKUP(C79,[14]Respiration_sample_list!$AP$2:$AV$73,5,FALSE)</f>
        <v>#N/A</v>
      </c>
      <c r="AO79" s="1" t="e">
        <f>VLOOKUP(C79,[15]Respiration_sample_list!$AP$2:$AV$73,7,FALSE)</f>
        <v>#N/A</v>
      </c>
      <c r="AP79" s="1" t="e">
        <f>VLOOKUP(C79,[14]Respiration_sample_list!$AP$2:$AY$73,10,FALSE)</f>
        <v>#N/A</v>
      </c>
      <c r="AQ79" s="1">
        <f t="shared" si="13"/>
        <v>2080</v>
      </c>
      <c r="AR79" s="1">
        <f t="shared" si="14"/>
        <v>8.9760691912108506</v>
      </c>
      <c r="AT79" s="1" t="s">
        <v>877</v>
      </c>
    </row>
    <row r="80" spans="1:53" ht="23.25" x14ac:dyDescent="0.35">
      <c r="A80" s="19" t="s">
        <v>239</v>
      </c>
      <c r="B80" s="20">
        <v>79</v>
      </c>
      <c r="C80" s="19" t="s">
        <v>87</v>
      </c>
      <c r="D80" s="19" t="s">
        <v>829</v>
      </c>
      <c r="E80" s="19" t="s">
        <v>2</v>
      </c>
      <c r="F80" s="19" t="s">
        <v>832</v>
      </c>
      <c r="G80" s="20">
        <v>7</v>
      </c>
      <c r="H80" s="19" t="str">
        <f t="shared" si="10"/>
        <v>M.Mugo.R.7.0.5_A</v>
      </c>
      <c r="I80" s="21" t="s">
        <v>598</v>
      </c>
      <c r="J80" s="21"/>
      <c r="K80" s="22">
        <v>50.23</v>
      </c>
      <c r="L80" s="2" t="s">
        <v>429</v>
      </c>
      <c r="M80" t="s">
        <v>432</v>
      </c>
      <c r="N80"/>
      <c r="O80" s="2" t="s">
        <v>435</v>
      </c>
      <c r="P80" s="50">
        <f>VLOOKUP(H80,[1]Sheet1!$A$8:$U$230,19,FALSE)</f>
        <v>0.25731883336651407</v>
      </c>
      <c r="Q80" s="50">
        <f>VLOOKUP(H80,[1]Sheet1!$A$8:$U$230,20,FALSE)</f>
        <v>0.56579820860849916</v>
      </c>
      <c r="R80" s="50">
        <f>VLOOKUP(H80,[1]Sheet1!$A$8:$U$230,21,FALSE)</f>
        <v>0.21670416086004379</v>
      </c>
      <c r="S80" s="50">
        <f>VLOOKUP(I80,[2]Sheet1!A$5:J$554,10,FALSE)</f>
        <v>0.11108218196297033</v>
      </c>
      <c r="T80" s="50">
        <f t="shared" si="18"/>
        <v>1.0398212028350571</v>
      </c>
      <c r="U80" s="50">
        <f t="shared" si="12"/>
        <v>1.1509033847980275</v>
      </c>
      <c r="V80" s="29">
        <f>VLOOKUP(H80,[3]Sheet1!$A$3:$I$286,9,FALSE)</f>
        <v>2.8093324160105762</v>
      </c>
      <c r="W80" s="31" t="e">
        <f>VLOOKUP(C80,[4]Sheet1!$C$12:$AA$290,19,FALSE)</f>
        <v>#N/A</v>
      </c>
      <c r="X80" s="31">
        <f>VLOOKUP(H80,[5]Sheet1!$C$7:$Y$360,16,FALSE)</f>
        <v>-28.062639012286944</v>
      </c>
      <c r="Y80" s="31">
        <f>VLOOKUP(I80,[6]Sheet1!$D$8:$AI$400,32,FALSE)</f>
        <v>-26.63456150676307</v>
      </c>
      <c r="Z80" s="31" t="e">
        <f>VLOOKUP(I80,[7]Sheet1!$D$7:$R$202,15,FALSE)</f>
        <v>#N/A</v>
      </c>
      <c r="AA80" s="31" t="e">
        <f>VLOOKUP(C80,[8]Respiration_sample_list!$AO$2:$AR$73,2,FALSE)</f>
        <v>#N/A</v>
      </c>
      <c r="AB80" s="31" t="e">
        <f>VLOOKUP(C80,[8]Respiration_sample_list!$AO$2:$AR$73,4,FALSE)</f>
        <v>#N/A</v>
      </c>
      <c r="AC80" s="1">
        <f>VLOOKUP(H80,[9]Sheet1!B$2:F$250,4,FALSE)</f>
        <v>27.7</v>
      </c>
      <c r="AD80" s="1">
        <f>VLOOKUP(I80,[10]Sheet1!$B$2:$C$254,2, FALSE)</f>
        <v>61.1</v>
      </c>
      <c r="AE80">
        <f>VLOOKUP(H80,[11]Sheet1!$B$2:$F$182,4,FALSE)</f>
        <v>53.1</v>
      </c>
      <c r="AF80" t="e">
        <f>VLOOKUP(C80,[12]Sheet1!$D$9:$Y$206,15,FALSE)</f>
        <v>#N/A</v>
      </c>
      <c r="AG80"/>
      <c r="AH80" t="e">
        <f>VLOOKUP(C80,[12]Sheet1!$D$9:$Y$206,22,FALSE)</f>
        <v>#N/A</v>
      </c>
      <c r="AI80" s="1" t="e">
        <f>VLOOKUP(C80&amp;"C",[13]Sheet1!B$13:M$404,12,FALSE)</f>
        <v>#N/A</v>
      </c>
      <c r="AJ80" s="1" t="e">
        <f>VLOOKUP(C80&amp;"N",[13]Sheet1!B$13:N$404,12,FALSE)</f>
        <v>#N/A</v>
      </c>
      <c r="AK80" s="31" t="e">
        <f t="shared" si="9"/>
        <v>#N/A</v>
      </c>
      <c r="AL80" s="31">
        <v>0.83333333333333337</v>
      </c>
      <c r="AM80" s="31"/>
      <c r="AN80" s="1" t="e">
        <f>VLOOKUP(C80,[14]Respiration_sample_list!$AP$2:$AV$73,5,FALSE)</f>
        <v>#N/A</v>
      </c>
      <c r="AO80" s="1" t="e">
        <f>VLOOKUP(C80,[15]Respiration_sample_list!$AP$2:$AV$73,7,FALSE)</f>
        <v>#N/A</v>
      </c>
      <c r="AP80" s="1" t="e">
        <f>VLOOKUP(C80,[14]Respiration_sample_list!$AP$2:$AY$73,10,FALSE)</f>
        <v>#N/A</v>
      </c>
      <c r="AQ80" s="1">
        <f t="shared" si="13"/>
        <v>2080</v>
      </c>
      <c r="AR80" s="1">
        <f t="shared" si="14"/>
        <v>8.9760691912108506</v>
      </c>
      <c r="AT80" s="1" t="s">
        <v>877</v>
      </c>
      <c r="AV80" s="1" t="e">
        <f>AVERAGE(AS76:AY76)</f>
        <v>#VALUE!</v>
      </c>
    </row>
    <row r="81" spans="1:46" ht="23.25" x14ac:dyDescent="0.35">
      <c r="A81" s="19" t="s">
        <v>239</v>
      </c>
      <c r="B81" s="20">
        <v>80</v>
      </c>
      <c r="C81" s="19" t="s">
        <v>88</v>
      </c>
      <c r="D81" s="19" t="s">
        <v>829</v>
      </c>
      <c r="E81" s="19" t="s">
        <v>2</v>
      </c>
      <c r="F81" s="19" t="s">
        <v>832</v>
      </c>
      <c r="G81" s="20">
        <v>8</v>
      </c>
      <c r="H81" s="19" t="str">
        <f t="shared" si="10"/>
        <v>M.Mugo.R.8.0.5_A</v>
      </c>
      <c r="I81" s="21" t="s">
        <v>600</v>
      </c>
      <c r="J81" s="21"/>
      <c r="K81" s="22">
        <v>49.49</v>
      </c>
      <c r="L81" s="2" t="s">
        <v>429</v>
      </c>
      <c r="M81" t="s">
        <v>432</v>
      </c>
      <c r="N81"/>
      <c r="O81" s="2" t="s">
        <v>435</v>
      </c>
      <c r="P81" s="50">
        <f>VLOOKUP(H81,[1]Sheet1!$A$8:$U$230,19,FALSE)</f>
        <v>0.53231966053748225</v>
      </c>
      <c r="Q81" s="50">
        <f>VLOOKUP(H81,[1]Sheet1!$A$8:$U$230,20,FALSE)</f>
        <v>1.3595260898677466</v>
      </c>
      <c r="R81" s="50">
        <f>VLOOKUP(H81,[1]Sheet1!$A$8:$U$230,21,FALSE)</f>
        <v>0.53126490200040399</v>
      </c>
      <c r="S81" s="50">
        <f>VLOOKUP(I81,[2]Sheet1!A$5:J$554,10,FALSE)</f>
        <v>0.20125993129925238</v>
      </c>
      <c r="T81" s="50">
        <f t="shared" si="18"/>
        <v>2.4231106524056329</v>
      </c>
      <c r="U81" s="50">
        <f t="shared" si="12"/>
        <v>2.6243705837048852</v>
      </c>
      <c r="V81" s="29">
        <f>VLOOKUP(H81,[3]Sheet1!$A$3:$I$286,9,FALSE)</f>
        <v>4.607460030359241</v>
      </c>
      <c r="W81" s="31" t="e">
        <f>VLOOKUP(C81,[4]Sheet1!$C$12:$AA$290,19,FALSE)</f>
        <v>#N/A</v>
      </c>
      <c r="X81" s="31">
        <f>VLOOKUP(H81,[5]Sheet1!$C$7:$Y$360,16,FALSE)</f>
        <v>-28.725326920354728</v>
      </c>
      <c r="Y81" s="31">
        <f>VLOOKUP(I81,[6]Sheet1!$D$8:$AI$400,32,FALSE)</f>
        <v>-28.717499479745214</v>
      </c>
      <c r="Z81" s="31" t="e">
        <f>VLOOKUP(I81,[7]Sheet1!$D$7:$R$202,15,FALSE)</f>
        <v>#N/A</v>
      </c>
      <c r="AA81" s="31" t="e">
        <f>VLOOKUP(C81,[8]Respiration_sample_list!$AO$2:$AR$73,2,FALSE)</f>
        <v>#N/A</v>
      </c>
      <c r="AB81" s="31" t="e">
        <f>VLOOKUP(C81,[8]Respiration_sample_list!$AO$2:$AR$73,4,FALSE)</f>
        <v>#N/A</v>
      </c>
      <c r="AC81" s="1">
        <f>VLOOKUP(H81,[9]Sheet1!B$2:F$250,4,FALSE)</f>
        <v>22.2</v>
      </c>
      <c r="AD81" s="1">
        <f>VLOOKUP(I81,[10]Sheet1!$B$2:$C$254,2, FALSE)</f>
        <v>40.6</v>
      </c>
      <c r="AE81">
        <f>VLOOKUP(H81,[11]Sheet1!$B$2:$F$182,4,FALSE)</f>
        <v>17.600000000000001</v>
      </c>
      <c r="AF81" t="e">
        <f>VLOOKUP(C81,[12]Sheet1!$D$9:$Y$206,15,FALSE)</f>
        <v>#N/A</v>
      </c>
      <c r="AG81"/>
      <c r="AH81" t="e">
        <f>VLOOKUP(C81,[12]Sheet1!$D$9:$Y$206,22,FALSE)</f>
        <v>#N/A</v>
      </c>
      <c r="AI81" s="1" t="e">
        <f>VLOOKUP(C81&amp;"C",[13]Sheet1!B$13:M$404,12,FALSE)</f>
        <v>#N/A</v>
      </c>
      <c r="AJ81" s="1" t="e">
        <f>VLOOKUP(C81&amp;"N",[13]Sheet1!B$13:N$404,12,FALSE)</f>
        <v>#N/A</v>
      </c>
      <c r="AK81" s="31" t="e">
        <f t="shared" si="9"/>
        <v>#N/A</v>
      </c>
      <c r="AL81" s="31">
        <v>0.5</v>
      </c>
      <c r="AM81" s="31"/>
      <c r="AN81" s="1" t="e">
        <f>VLOOKUP(C81,[14]Respiration_sample_list!$AP$2:$AV$73,5,FALSE)</f>
        <v>#N/A</v>
      </c>
      <c r="AO81" s="1" t="e">
        <f>VLOOKUP(C81,[15]Respiration_sample_list!$AP$2:$AV$73,7,FALSE)</f>
        <v>#N/A</v>
      </c>
      <c r="AP81" s="1" t="e">
        <f>VLOOKUP(C81,[14]Respiration_sample_list!$AP$2:$AY$73,10,FALSE)</f>
        <v>#N/A</v>
      </c>
      <c r="AQ81" s="1">
        <f t="shared" si="13"/>
        <v>2080</v>
      </c>
      <c r="AR81" s="1">
        <f t="shared" si="14"/>
        <v>8.9760691912108506</v>
      </c>
      <c r="AT81" s="1" t="s">
        <v>877</v>
      </c>
    </row>
    <row r="82" spans="1:46" ht="23.25" x14ac:dyDescent="0.35">
      <c r="A82" s="19" t="s">
        <v>239</v>
      </c>
      <c r="B82" s="20">
        <v>81</v>
      </c>
      <c r="C82" s="19" t="s">
        <v>89</v>
      </c>
      <c r="D82" s="19" t="s">
        <v>829</v>
      </c>
      <c r="E82" s="19" t="s">
        <v>2</v>
      </c>
      <c r="F82" s="19" t="s">
        <v>832</v>
      </c>
      <c r="G82" s="20">
        <v>9</v>
      </c>
      <c r="H82" s="19" t="str">
        <f t="shared" si="10"/>
        <v>M.Mugo.R.9.0.5_A</v>
      </c>
      <c r="I82" s="21" t="s">
        <v>602</v>
      </c>
      <c r="J82" s="21"/>
      <c r="K82" s="22">
        <v>51.16</v>
      </c>
      <c r="L82" s="2" t="s">
        <v>429</v>
      </c>
      <c r="M82" t="s">
        <v>432</v>
      </c>
      <c r="N82"/>
      <c r="O82" s="2" t="s">
        <v>435</v>
      </c>
      <c r="P82" s="50">
        <f>VLOOKUP(H82,[1]Sheet1!$A$8:$U$230,19,FALSE)</f>
        <v>0.12254495699765441</v>
      </c>
      <c r="Q82" s="50">
        <f>VLOOKUP(H82,[1]Sheet1!$A$8:$U$230,20,FALSE)</f>
        <v>0.33634641822427824</v>
      </c>
      <c r="R82" s="50">
        <f>VLOOKUP(H82,[1]Sheet1!$A$8:$U$230,21,FALSE)</f>
        <v>0.10430658717748242</v>
      </c>
      <c r="S82" s="50">
        <f>VLOOKUP(I82,[2]Sheet1!A$5:J$554,10,FALSE)</f>
        <v>0.22389100860046909</v>
      </c>
      <c r="T82" s="50">
        <f t="shared" si="18"/>
        <v>0.56319796239941511</v>
      </c>
      <c r="U82" s="50">
        <f t="shared" si="12"/>
        <v>0.78708897099988417</v>
      </c>
      <c r="V82" s="29">
        <f>VLOOKUP(H82,[3]Sheet1!$A$3:$I$286,9,FALSE)</f>
        <v>1.5099677931296658</v>
      </c>
      <c r="W82" s="31" t="e">
        <f>VLOOKUP(C82,[4]Sheet1!$C$12:$AA$290,19,FALSE)</f>
        <v>#N/A</v>
      </c>
      <c r="X82" s="31">
        <f>VLOOKUP(H82,[5]Sheet1!$C$7:$Y$360,16,FALSE)</f>
        <v>-28.924273458182096</v>
      </c>
      <c r="Y82" s="31">
        <f>VLOOKUP(I82,[6]Sheet1!$D$8:$AI$400,32,FALSE)</f>
        <v>-28.103457059585295</v>
      </c>
      <c r="Z82" s="31" t="e">
        <f>VLOOKUP(I82,[7]Sheet1!$D$7:$R$202,15,FALSE)</f>
        <v>#N/A</v>
      </c>
      <c r="AA82" s="31" t="e">
        <f>VLOOKUP(C82,[8]Respiration_sample_list!$AO$2:$AR$73,2,FALSE)</f>
        <v>#N/A</v>
      </c>
      <c r="AB82" s="31" t="e">
        <f>VLOOKUP(C82,[8]Respiration_sample_list!$AO$2:$AR$73,4,FALSE)</f>
        <v>#N/A</v>
      </c>
      <c r="AC82" s="1">
        <f>VLOOKUP(H82,[9]Sheet1!B$2:F$250,4,FALSE)</f>
        <v>53.8</v>
      </c>
      <c r="AD82" s="1">
        <f>VLOOKUP(I82,[10]Sheet1!$B$2:$C$254,2, FALSE)</f>
        <v>82.6</v>
      </c>
      <c r="AE82">
        <f>VLOOKUP(H82,[11]Sheet1!$B$2:$F$182,4,FALSE)</f>
        <v>74.900000000000006</v>
      </c>
      <c r="AF82" t="e">
        <f>VLOOKUP(C82,[12]Sheet1!$D$9:$Y$206,15,FALSE)</f>
        <v>#N/A</v>
      </c>
      <c r="AG82"/>
      <c r="AH82" t="e">
        <f>VLOOKUP(C82,[12]Sheet1!$D$9:$Y$206,22,FALSE)</f>
        <v>#N/A</v>
      </c>
      <c r="AI82" s="1" t="e">
        <f>VLOOKUP(C82&amp;"C",[13]Sheet1!B$13:M$404,12,FALSE)</f>
        <v>#N/A</v>
      </c>
      <c r="AJ82" s="1" t="e">
        <f>VLOOKUP(C82&amp;"N",[13]Sheet1!B$13:N$404,12,FALSE)</f>
        <v>#N/A</v>
      </c>
      <c r="AK82" s="31" t="e">
        <f t="shared" si="9"/>
        <v>#N/A</v>
      </c>
      <c r="AL82" s="36">
        <v>0.5</v>
      </c>
      <c r="AM82" s="36"/>
      <c r="AN82" s="1" t="e">
        <f>VLOOKUP(C82,[14]Respiration_sample_list!$AP$2:$AV$73,5,FALSE)</f>
        <v>#N/A</v>
      </c>
      <c r="AO82" s="1" t="e">
        <f>VLOOKUP(C82,[15]Respiration_sample_list!$AP$2:$AV$73,7,FALSE)</f>
        <v>#N/A</v>
      </c>
      <c r="AP82" s="1" t="e">
        <f>VLOOKUP(C82,[14]Respiration_sample_list!$AP$2:$AY$73,10,FALSE)</f>
        <v>#N/A</v>
      </c>
      <c r="AQ82" s="1">
        <f t="shared" si="13"/>
        <v>2080</v>
      </c>
      <c r="AR82" s="1">
        <f t="shared" si="14"/>
        <v>8.9760691912108506</v>
      </c>
      <c r="AT82" s="1" t="s">
        <v>877</v>
      </c>
    </row>
    <row r="83" spans="1:46" ht="24" thickBot="1" x14ac:dyDescent="0.4">
      <c r="A83" s="19" t="s">
        <v>239</v>
      </c>
      <c r="B83" s="20">
        <v>82</v>
      </c>
      <c r="C83" s="19" t="s">
        <v>90</v>
      </c>
      <c r="D83" s="19" t="s">
        <v>829</v>
      </c>
      <c r="E83" s="19" t="s">
        <v>2</v>
      </c>
      <c r="F83" s="19" t="s">
        <v>832</v>
      </c>
      <c r="G83" s="20">
        <v>10</v>
      </c>
      <c r="H83" s="19" t="str">
        <f t="shared" si="10"/>
        <v>M.Mugo.R.10.0.5_A</v>
      </c>
      <c r="I83" s="21" t="s">
        <v>604</v>
      </c>
      <c r="J83" s="21"/>
      <c r="K83" s="22">
        <v>50.16</v>
      </c>
      <c r="L83" s="2" t="s">
        <v>429</v>
      </c>
      <c r="M83" t="s">
        <v>432</v>
      </c>
      <c r="N83"/>
      <c r="O83" s="2" t="s">
        <v>435</v>
      </c>
      <c r="P83" s="50">
        <f>VLOOKUP(H83,[1]Sheet1!$A$8:$U$230,19,FALSE)</f>
        <v>0.34907296650717706</v>
      </c>
      <c r="Q83" s="50">
        <f>VLOOKUP(H83,[1]Sheet1!$A$8:$U$230,20,FALSE)</f>
        <v>0.7553402302815041</v>
      </c>
      <c r="R83" s="50">
        <f>VLOOKUP(H83,[1]Sheet1!$A$8:$U$230,21,FALSE)</f>
        <v>0.30305921052631579</v>
      </c>
      <c r="S83" s="50">
        <f>VLOOKUP(I83,[2]Sheet1!A$5:J$554,10,FALSE)</f>
        <v>0.15544377990430625</v>
      </c>
      <c r="T83" s="50">
        <f t="shared" si="18"/>
        <v>1.4074724073149971</v>
      </c>
      <c r="U83" s="50">
        <f t="shared" si="12"/>
        <v>1.5629161872193034</v>
      </c>
      <c r="V83" s="29">
        <f>VLOOKUP(H83,[3]Sheet1!$A$3:$I$286,9,FALSE)</f>
        <v>2.23721052352264</v>
      </c>
      <c r="W83" s="31" t="e">
        <f>VLOOKUP(C83,[4]Sheet1!$C$12:$AA$290,19,FALSE)</f>
        <v>#N/A</v>
      </c>
      <c r="X83" s="31">
        <f>VLOOKUP(H83,[5]Sheet1!$C$7:$Y$360,16,FALSE)</f>
        <v>-27.42522132004008</v>
      </c>
      <c r="Y83" s="31">
        <f>VLOOKUP(I83,[6]Sheet1!$D$8:$AI$400,32,FALSE)</f>
        <v>-26.094987861462439</v>
      </c>
      <c r="Z83" s="31" t="e">
        <f>VLOOKUP(I83,[7]Sheet1!$D$7:$R$202,15,FALSE)</f>
        <v>#N/A</v>
      </c>
      <c r="AA83" s="31" t="e">
        <f>VLOOKUP(C83,[8]Respiration_sample_list!$AO$2:$AR$73,2,FALSE)</f>
        <v>#N/A</v>
      </c>
      <c r="AB83" s="31" t="e">
        <f>VLOOKUP(C83,[8]Respiration_sample_list!$AO$2:$AR$73,4,FALSE)</f>
        <v>#N/A</v>
      </c>
      <c r="AC83" s="1">
        <f>VLOOKUP(H83,[9]Sheet1!B$2:F$250,4,FALSE)</f>
        <v>30.5</v>
      </c>
      <c r="AD83" s="1">
        <f>VLOOKUP(I83,[10]Sheet1!$B$2:$C$254,2, FALSE)</f>
        <v>44.3</v>
      </c>
      <c r="AE83">
        <f>VLOOKUP(H83,[11]Sheet1!$B$2:$F$182,4,FALSE)</f>
        <v>46</v>
      </c>
      <c r="AF83" t="e">
        <f>VLOOKUP(C83,[12]Sheet1!$D$9:$Y$206,15,FALSE)</f>
        <v>#N/A</v>
      </c>
      <c r="AG83"/>
      <c r="AH83" t="e">
        <f>VLOOKUP(C83,[12]Sheet1!$D$9:$Y$206,22,FALSE)</f>
        <v>#N/A</v>
      </c>
      <c r="AI83" s="1" t="e">
        <f>VLOOKUP(C83&amp;"C",[13]Sheet1!B$13:M$404,12,FALSE)</f>
        <v>#N/A</v>
      </c>
      <c r="AJ83" s="1" t="e">
        <f>VLOOKUP(C83&amp;"N",[13]Sheet1!B$13:N$404,12,FALSE)</f>
        <v>#N/A</v>
      </c>
      <c r="AK83" s="31" t="e">
        <f t="shared" si="9"/>
        <v>#N/A</v>
      </c>
      <c r="AL83" s="37">
        <v>0.5</v>
      </c>
      <c r="AM83" s="39"/>
      <c r="AN83" s="1" t="e">
        <f>VLOOKUP(C83,[14]Respiration_sample_list!$AP$2:$AV$73,5,FALSE)</f>
        <v>#N/A</v>
      </c>
      <c r="AO83" s="1" t="e">
        <f>VLOOKUP(C83,[15]Respiration_sample_list!$AP$2:$AV$73,7,FALSE)</f>
        <v>#N/A</v>
      </c>
      <c r="AP83" s="1" t="e">
        <f>VLOOKUP(C83,[14]Respiration_sample_list!$AP$2:$AY$73,10,FALSE)</f>
        <v>#N/A</v>
      </c>
      <c r="AQ83" s="1">
        <f t="shared" si="13"/>
        <v>2080</v>
      </c>
      <c r="AR83" s="1">
        <f t="shared" si="14"/>
        <v>8.9760691912108506</v>
      </c>
      <c r="AT83" s="1" t="s">
        <v>877</v>
      </c>
    </row>
    <row r="84" spans="1:46" ht="23.25" x14ac:dyDescent="0.35">
      <c r="A84" s="19" t="s">
        <v>239</v>
      </c>
      <c r="B84" s="20">
        <v>83</v>
      </c>
      <c r="C84" s="19" t="s">
        <v>91</v>
      </c>
      <c r="D84" s="19" t="s">
        <v>15</v>
      </c>
      <c r="E84" s="19" t="s">
        <v>2</v>
      </c>
      <c r="F84" s="19" t="s">
        <v>832</v>
      </c>
      <c r="G84" s="20">
        <v>11</v>
      </c>
      <c r="H84" s="19" t="str">
        <f t="shared" si="10"/>
        <v>L.Mugo.R.11.0.5_A</v>
      </c>
      <c r="I84" s="21" t="s">
        <v>606</v>
      </c>
      <c r="J84" s="21"/>
      <c r="K84" s="21">
        <v>29.62</v>
      </c>
      <c r="L84" s="2" t="s">
        <v>810</v>
      </c>
      <c r="M84" s="1" t="s">
        <v>811</v>
      </c>
      <c r="N84"/>
      <c r="O84" s="1" t="s">
        <v>812</v>
      </c>
      <c r="P84" s="50">
        <f>VLOOKUP(H84,[1]Sheet1!$A$8:$U$230,19,FALSE)</f>
        <v>0.37255654962862933</v>
      </c>
      <c r="Q84" s="50">
        <f>VLOOKUP(H84,[1]Sheet1!$A$8:$U$230,20,FALSE)</f>
        <v>0.69043404523319341</v>
      </c>
      <c r="R84" s="50">
        <f>VLOOKUP(H84,[1]Sheet1!$A$8:$U$230,21,FALSE)</f>
        <v>0.51596556380823766</v>
      </c>
      <c r="S84" s="50">
        <f>VLOOKUP(I84,[2]Sheet1!A$5:J$554,10,FALSE)</f>
        <v>0.18690708980418635</v>
      </c>
      <c r="T84" s="50">
        <f t="shared" si="18"/>
        <v>1.5789561586700605</v>
      </c>
      <c r="U84" s="50">
        <f t="shared" si="12"/>
        <v>1.7658632484742469</v>
      </c>
      <c r="V84" s="29">
        <f>VLOOKUP(H84,[3]Sheet1!$A$3:$I$286,9,FALSE)</f>
        <v>3.7653091533577601</v>
      </c>
      <c r="W84" s="31" t="e">
        <f>VLOOKUP(C84,[4]Sheet1!$C$12:$AA$290,19,FALSE)</f>
        <v>#N/A</v>
      </c>
      <c r="X84" s="31">
        <f>VLOOKUP(H84,[5]Sheet1!$C$7:$Y$360,16,FALSE)</f>
        <v>-29.973380405511168</v>
      </c>
      <c r="Y84" s="31">
        <f>VLOOKUP(I84,[6]Sheet1!$D$8:$AI$400,32,FALSE)</f>
        <v>-28.6290415982036</v>
      </c>
      <c r="Z84" s="31" t="e">
        <f>VLOOKUP(I84,[7]Sheet1!$D$7:$R$202,15,FALSE)</f>
        <v>#N/A</v>
      </c>
      <c r="AA84" s="31" t="e">
        <f>VLOOKUP(C84,[8]Respiration_sample_list!$AO$2:$AR$73,2,FALSE)</f>
        <v>#N/A</v>
      </c>
      <c r="AB84" s="31" t="e">
        <f>VLOOKUP(C84,[8]Respiration_sample_list!$AO$2:$AR$73,4,FALSE)</f>
        <v>#N/A</v>
      </c>
      <c r="AC84" s="1">
        <f>VLOOKUP(H84,[9]Sheet1!B$2:F$250,4,FALSE)</f>
        <v>29.7</v>
      </c>
      <c r="AD84" s="1">
        <f>VLOOKUP(I84,[10]Sheet1!$B$2:$C$254,2, FALSE)</f>
        <v>74.3</v>
      </c>
      <c r="AE84">
        <f>VLOOKUP(H84,[11]Sheet1!$B$2:$F$182,4,FALSE)</f>
        <v>42.3</v>
      </c>
      <c r="AF84" t="e">
        <f>VLOOKUP(C84,[12]Sheet1!$D$9:$Y$206,15,FALSE)</f>
        <v>#N/A</v>
      </c>
      <c r="AG84"/>
      <c r="AH84" t="e">
        <f>VLOOKUP(C84,[12]Sheet1!$D$9:$Y$206,22,FALSE)</f>
        <v>#N/A</v>
      </c>
      <c r="AI84" s="1" t="e">
        <f>VLOOKUP(C84&amp;"C",[13]Sheet1!B$13:M$404,12,FALSE)</f>
        <v>#N/A</v>
      </c>
      <c r="AJ84" s="1" t="e">
        <f>VLOOKUP(C84&amp;"N",[13]Sheet1!B$13:N$404,12,FALSE)</f>
        <v>#N/A</v>
      </c>
      <c r="AK84" s="31" t="e">
        <f t="shared" si="9"/>
        <v>#N/A</v>
      </c>
      <c r="AL84" s="38">
        <v>1</v>
      </c>
      <c r="AM84" s="39"/>
      <c r="AN84" s="1" t="e">
        <f>VLOOKUP(C84,[14]Respiration_sample_list!$AP$2:$AV$73,5,FALSE)</f>
        <v>#N/A</v>
      </c>
      <c r="AO84" s="1" t="e">
        <f>VLOOKUP(C84,[15]Respiration_sample_list!$AP$2:$AV$73,7,FALSE)</f>
        <v>#N/A</v>
      </c>
      <c r="AP84" s="1" t="e">
        <f>VLOOKUP(C84,[14]Respiration_sample_list!$AP$2:$AY$73,10,FALSE)</f>
        <v>#N/A</v>
      </c>
      <c r="AQ84" s="1">
        <f t="shared" si="13"/>
        <v>2000</v>
      </c>
      <c r="AR84" s="1">
        <f t="shared" si="14"/>
        <v>9.1881325385694304</v>
      </c>
      <c r="AT84" s="1" t="s">
        <v>877</v>
      </c>
    </row>
    <row r="85" spans="1:46" ht="23.25" x14ac:dyDescent="0.35">
      <c r="A85" s="19" t="s">
        <v>239</v>
      </c>
      <c r="B85" s="20">
        <v>84</v>
      </c>
      <c r="C85" s="19" t="s">
        <v>92</v>
      </c>
      <c r="D85" s="19" t="s">
        <v>15</v>
      </c>
      <c r="E85" s="19" t="s">
        <v>2</v>
      </c>
      <c r="F85" s="19" t="s">
        <v>832</v>
      </c>
      <c r="G85" s="20">
        <v>12</v>
      </c>
      <c r="H85" s="19" t="str">
        <f t="shared" si="10"/>
        <v>L.Mugo.R.12.0.5_A</v>
      </c>
      <c r="I85" s="21" t="s">
        <v>608</v>
      </c>
      <c r="J85" s="21"/>
      <c r="K85" s="22">
        <v>50.39</v>
      </c>
      <c r="L85" s="2" t="s">
        <v>429</v>
      </c>
      <c r="M85" t="s">
        <v>432</v>
      </c>
      <c r="N85"/>
      <c r="O85" s="1" t="s">
        <v>435</v>
      </c>
      <c r="P85" s="50">
        <f>VLOOKUP(H85,[1]Sheet1!$A$8:$U$230,19,FALSE)</f>
        <v>0.48552490573526491</v>
      </c>
      <c r="Q85" s="50">
        <f>VLOOKUP(H85,[1]Sheet1!$A$8:$U$230,20,FALSE)</f>
        <v>1.4987091414399762</v>
      </c>
      <c r="R85" s="50">
        <f>VLOOKUP(H85,[1]Sheet1!$A$8:$U$230,21,FALSE)</f>
        <v>0.59925729311371301</v>
      </c>
      <c r="S85" s="50">
        <f>VLOOKUP(I85,[2]Sheet1!A$5:J$554,10,FALSE)</f>
        <v>0.22179972216709665</v>
      </c>
      <c r="T85" s="50">
        <f t="shared" si="18"/>
        <v>2.5834913402889539</v>
      </c>
      <c r="U85" s="50">
        <f t="shared" si="12"/>
        <v>2.8052910624560505</v>
      </c>
      <c r="V85" s="29">
        <f>VLOOKUP(H85,[3]Sheet1!$A$3:$I$286,9,FALSE)</f>
        <v>4.7263086000421524</v>
      </c>
      <c r="W85" s="31" t="e">
        <f>VLOOKUP(C85,[4]Sheet1!$C$12:$AA$290,19,FALSE)</f>
        <v>#N/A</v>
      </c>
      <c r="X85" s="31">
        <f>VLOOKUP(H85,[5]Sheet1!$C$7:$Y$360,16,FALSE)</f>
        <v>-28.380486401212266</v>
      </c>
      <c r="Y85" s="31">
        <f>VLOOKUP(I85,[6]Sheet1!$D$8:$AI$400,32,FALSE)</f>
        <v>-28.291298252093213</v>
      </c>
      <c r="Z85" s="31" t="e">
        <f>VLOOKUP(I85,[7]Sheet1!$D$7:$R$202,15,FALSE)</f>
        <v>#N/A</v>
      </c>
      <c r="AA85" s="31" t="e">
        <f>VLOOKUP(C85,[8]Respiration_sample_list!$AO$2:$AR$73,2,FALSE)</f>
        <v>#N/A</v>
      </c>
      <c r="AB85" s="31" t="e">
        <f>VLOOKUP(C85,[8]Respiration_sample_list!$AO$2:$AR$73,4,FALSE)</f>
        <v>#N/A</v>
      </c>
      <c r="AC85" s="1">
        <f>VLOOKUP(H85,[9]Sheet1!B$2:F$250,4,FALSE)</f>
        <v>27.8</v>
      </c>
      <c r="AD85" s="1">
        <f>VLOOKUP(I85,[10]Sheet1!$B$2:$C$254,2, FALSE)</f>
        <v>48.9</v>
      </c>
      <c r="AE85">
        <f>VLOOKUP(H85,[11]Sheet1!$B$2:$F$182,4,FALSE)</f>
        <v>23.2</v>
      </c>
      <c r="AF85" t="e">
        <f>VLOOKUP(C85,[12]Sheet1!$D$9:$Y$206,15,FALSE)</f>
        <v>#N/A</v>
      </c>
      <c r="AG85"/>
      <c r="AH85" t="e">
        <f>VLOOKUP(C85,[12]Sheet1!$D$9:$Y$206,22,FALSE)</f>
        <v>#N/A</v>
      </c>
      <c r="AI85" s="1" t="e">
        <f>VLOOKUP(C85&amp;"C",[13]Sheet1!B$13:M$404,12,FALSE)</f>
        <v>#N/A</v>
      </c>
      <c r="AJ85" s="1" t="e">
        <f>VLOOKUP(C85&amp;"N",[13]Sheet1!B$13:N$404,12,FALSE)</f>
        <v>#N/A</v>
      </c>
      <c r="AK85" s="31" t="e">
        <f t="shared" si="9"/>
        <v>#N/A</v>
      </c>
      <c r="AL85" s="39">
        <v>0.5</v>
      </c>
      <c r="AM85" s="39"/>
      <c r="AN85" s="1" t="e">
        <f>VLOOKUP(C85,[14]Respiration_sample_list!$AP$2:$AV$73,5,FALSE)</f>
        <v>#N/A</v>
      </c>
      <c r="AO85" s="1" t="e">
        <f>VLOOKUP(C85,[15]Respiration_sample_list!$AP$2:$AV$73,7,FALSE)</f>
        <v>#N/A</v>
      </c>
      <c r="AP85" s="1" t="e">
        <f>VLOOKUP(C85,[14]Respiration_sample_list!$AP$2:$AY$73,10,FALSE)</f>
        <v>#N/A</v>
      </c>
      <c r="AQ85" s="1">
        <f t="shared" si="13"/>
        <v>2000</v>
      </c>
      <c r="AR85" s="1">
        <f t="shared" si="14"/>
        <v>9.1881325385694304</v>
      </c>
      <c r="AT85" s="1" t="s">
        <v>877</v>
      </c>
    </row>
    <row r="86" spans="1:46" ht="23.25" x14ac:dyDescent="0.35">
      <c r="A86" s="19" t="s">
        <v>239</v>
      </c>
      <c r="B86" s="20">
        <v>85</v>
      </c>
      <c r="C86" s="19" t="s">
        <v>93</v>
      </c>
      <c r="D86" s="19" t="s">
        <v>15</v>
      </c>
      <c r="E86" s="19" t="s">
        <v>2</v>
      </c>
      <c r="F86" s="19" t="s">
        <v>832</v>
      </c>
      <c r="G86" s="20">
        <v>13</v>
      </c>
      <c r="H86" s="19" t="str">
        <f t="shared" si="10"/>
        <v>L.Mugo.R.13.0.5_A</v>
      </c>
      <c r="I86" s="21" t="s">
        <v>610</v>
      </c>
      <c r="J86" s="21"/>
      <c r="K86" s="21">
        <v>30.23</v>
      </c>
      <c r="L86" s="2" t="s">
        <v>810</v>
      </c>
      <c r="M86" s="1" t="s">
        <v>811</v>
      </c>
      <c r="O86" s="1" t="s">
        <v>812</v>
      </c>
      <c r="P86" s="50">
        <f>VLOOKUP(H86,[1]Sheet1!$A$8:$U$230,19,FALSE)</f>
        <v>0.14299371485279525</v>
      </c>
      <c r="Q86" s="50">
        <f>VLOOKUP(H86,[1]Sheet1!$A$8:$U$230,20,FALSE)</f>
        <v>0.78028337087297128</v>
      </c>
      <c r="R86" s="50">
        <f>VLOOKUP(H86,[1]Sheet1!$A$8:$U$230,21,FALSE)</f>
        <v>0.16781591134634469</v>
      </c>
      <c r="S86" s="50">
        <f>VLOOKUP(I86,[2]Sheet1!A$5:J$554,10,FALSE)</f>
        <v>0.21102692689381408</v>
      </c>
      <c r="T86" s="50">
        <f t="shared" si="18"/>
        <v>1.0910929970721113</v>
      </c>
      <c r="U86" s="50">
        <f t="shared" si="12"/>
        <v>1.3021199239659254</v>
      </c>
      <c r="V86" s="29">
        <f>VLOOKUP(H86,[3]Sheet1!$A$3:$I$286,9,FALSE)</f>
        <v>2.9805204546901485</v>
      </c>
      <c r="W86" s="31" t="e">
        <f>VLOOKUP(C86,[4]Sheet1!$C$12:$AA$290,19,FALSE)</f>
        <v>#N/A</v>
      </c>
      <c r="X86" s="31">
        <f>VLOOKUP(H86,[5]Sheet1!$C$7:$Y$360,16,FALSE)</f>
        <v>-28.30035286164825</v>
      </c>
      <c r="Y86" s="31">
        <f>VLOOKUP(I86,[6]Sheet1!$D$8:$AI$400,32,FALSE)</f>
        <v>-27.176829757064503</v>
      </c>
      <c r="Z86" s="31" t="e">
        <f>VLOOKUP(I86,[7]Sheet1!$D$7:$R$202,15,FALSE)</f>
        <v>#N/A</v>
      </c>
      <c r="AA86" s="31" t="e">
        <f>VLOOKUP(C86,[8]Respiration_sample_list!$AO$2:$AR$73,2,FALSE)</f>
        <v>#N/A</v>
      </c>
      <c r="AB86" s="31" t="e">
        <f>VLOOKUP(C86,[8]Respiration_sample_list!$AO$2:$AR$73,4,FALSE)</f>
        <v>#N/A</v>
      </c>
      <c r="AC86" s="1">
        <f>VLOOKUP(H86,[9]Sheet1!B$2:F$250,4,FALSE)</f>
        <v>35.6</v>
      </c>
      <c r="AD86" s="1">
        <f>VLOOKUP(I86,[10]Sheet1!$B$2:$C$254,2, FALSE)</f>
        <v>87.4</v>
      </c>
      <c r="AE86">
        <f>VLOOKUP(H86,[11]Sheet1!$B$2:$F$182,4,FALSE)</f>
        <v>59.7</v>
      </c>
      <c r="AF86" t="e">
        <f>VLOOKUP(C86,[12]Sheet1!$D$9:$Y$206,15,FALSE)</f>
        <v>#N/A</v>
      </c>
      <c r="AG86"/>
      <c r="AH86" t="e">
        <f>VLOOKUP(C86,[12]Sheet1!$D$9:$Y$206,22,FALSE)</f>
        <v>#N/A</v>
      </c>
      <c r="AI86" s="1" t="e">
        <f>VLOOKUP(C86&amp;"C",[13]Sheet1!B$13:M$404,12,FALSE)</f>
        <v>#N/A</v>
      </c>
      <c r="AJ86" s="1" t="e">
        <f>VLOOKUP(C86&amp;"N",[13]Sheet1!B$13:N$404,12,FALSE)</f>
        <v>#N/A</v>
      </c>
      <c r="AK86" s="31" t="e">
        <f t="shared" si="9"/>
        <v>#N/A</v>
      </c>
      <c r="AL86" s="39">
        <v>1</v>
      </c>
      <c r="AM86" s="39"/>
      <c r="AN86" s="1" t="e">
        <f>VLOOKUP(C86,[14]Respiration_sample_list!$AP$2:$AV$73,5,FALSE)</f>
        <v>#N/A</v>
      </c>
      <c r="AO86" s="1" t="e">
        <f>VLOOKUP(C86,[15]Respiration_sample_list!$AP$2:$AV$73,7,FALSE)</f>
        <v>#N/A</v>
      </c>
      <c r="AP86" s="1" t="e">
        <f>VLOOKUP(C86,[14]Respiration_sample_list!$AP$2:$AY$73,10,FALSE)</f>
        <v>#N/A</v>
      </c>
      <c r="AQ86" s="1">
        <f t="shared" si="13"/>
        <v>2000</v>
      </c>
      <c r="AR86" s="1">
        <f t="shared" si="14"/>
        <v>9.1881325385694304</v>
      </c>
      <c r="AT86" s="1" t="s">
        <v>877</v>
      </c>
    </row>
    <row r="87" spans="1:46" ht="23.25" x14ac:dyDescent="0.35">
      <c r="A87" s="19" t="s">
        <v>239</v>
      </c>
      <c r="B87" s="20">
        <v>86</v>
      </c>
      <c r="C87" s="19" t="s">
        <v>94</v>
      </c>
      <c r="D87" s="19" t="s">
        <v>15</v>
      </c>
      <c r="E87" s="19" t="s">
        <v>2</v>
      </c>
      <c r="F87" s="19" t="s">
        <v>832</v>
      </c>
      <c r="G87" s="20">
        <v>14</v>
      </c>
      <c r="H87" s="19" t="str">
        <f t="shared" si="10"/>
        <v>L.Mugo.R.14.0.5_A</v>
      </c>
      <c r="I87" s="21" t="s">
        <v>612</v>
      </c>
      <c r="J87" s="21"/>
      <c r="K87" s="22">
        <v>49.98</v>
      </c>
      <c r="L87" s="2" t="s">
        <v>429</v>
      </c>
      <c r="M87" t="s">
        <v>432</v>
      </c>
      <c r="N87"/>
      <c r="O87" s="1" t="s">
        <v>435</v>
      </c>
      <c r="P87" s="50">
        <f>VLOOKUP(H87,[1]Sheet1!$A$8:$U$230,19,FALSE)</f>
        <v>0.1765696278511405</v>
      </c>
      <c r="Q87" s="50">
        <f>VLOOKUP(H87,[1]Sheet1!$A$8:$U$230,20,FALSE)</f>
        <v>0.4882818179857395</v>
      </c>
      <c r="R87" s="50">
        <f>VLOOKUP(H87,[1]Sheet1!$A$8:$U$230,21,FALSE)</f>
        <v>0.14839285714285716</v>
      </c>
      <c r="S87" s="50">
        <f>VLOOKUP(I87,[2]Sheet1!A$5:J$554,10,FALSE)</f>
        <v>0.13260360144057623</v>
      </c>
      <c r="T87" s="50">
        <f t="shared" si="18"/>
        <v>0.81324430297973715</v>
      </c>
      <c r="U87" s="50">
        <f t="shared" si="12"/>
        <v>0.94584790442031341</v>
      </c>
      <c r="V87" s="29">
        <f>VLOOKUP(H87,[3]Sheet1!$A$3:$I$286,9,FALSE)</f>
        <v>1.921642493430983</v>
      </c>
      <c r="W87" s="31" t="e">
        <f>VLOOKUP(C87,[4]Sheet1!$C$12:$AA$290,19,FALSE)</f>
        <v>#N/A</v>
      </c>
      <c r="X87" s="31">
        <f>VLOOKUP(H87,[5]Sheet1!$C$7:$Y$360,16,FALSE)</f>
        <v>-29.305323050057975</v>
      </c>
      <c r="Y87" s="31">
        <f>VLOOKUP(I87,[6]Sheet1!$D$8:$AI$400,32,FALSE)</f>
        <v>-28.230555539851355</v>
      </c>
      <c r="Z87" s="31" t="e">
        <f>VLOOKUP(I87,[7]Sheet1!$D$7:$R$202,15,FALSE)</f>
        <v>#N/A</v>
      </c>
      <c r="AA87" s="31" t="e">
        <f>VLOOKUP(C87,[8]Respiration_sample_list!$AO$2:$AR$73,2,FALSE)</f>
        <v>#N/A</v>
      </c>
      <c r="AB87" s="31" t="e">
        <f>VLOOKUP(C87,[8]Respiration_sample_list!$AO$2:$AR$73,4,FALSE)</f>
        <v>#N/A</v>
      </c>
      <c r="AC87" s="1">
        <f>VLOOKUP(H87,[9]Sheet1!B$2:F$250,4,FALSE)</f>
        <v>23.6</v>
      </c>
      <c r="AD87" s="1">
        <f>VLOOKUP(I87,[10]Sheet1!$B$2:$C$254,2, FALSE)</f>
        <v>73.2</v>
      </c>
      <c r="AE87">
        <f>VLOOKUP(H87,[11]Sheet1!$B$2:$F$182,4,FALSE)</f>
        <v>37.5</v>
      </c>
      <c r="AF87" t="e">
        <f>VLOOKUP(C87,[12]Sheet1!$D$9:$Y$206,15,FALSE)</f>
        <v>#N/A</v>
      </c>
      <c r="AG87"/>
      <c r="AH87" t="e">
        <f>VLOOKUP(C87,[12]Sheet1!$D$9:$Y$206,22,FALSE)</f>
        <v>#N/A</v>
      </c>
      <c r="AI87" s="1" t="e">
        <f>VLOOKUP(C87&amp;"C",[13]Sheet1!B$13:M$404,12,FALSE)</f>
        <v>#N/A</v>
      </c>
      <c r="AJ87" s="1" t="e">
        <f>VLOOKUP(C87&amp;"N",[13]Sheet1!B$13:N$404,12,FALSE)</f>
        <v>#N/A</v>
      </c>
      <c r="AK87" s="31" t="e">
        <f t="shared" si="9"/>
        <v>#N/A</v>
      </c>
      <c r="AL87" s="36">
        <v>0.75</v>
      </c>
      <c r="AM87" s="36"/>
      <c r="AN87" s="1" t="e">
        <f>VLOOKUP(C87,[14]Respiration_sample_list!$AP$2:$AV$73,5,FALSE)</f>
        <v>#N/A</v>
      </c>
      <c r="AO87" s="1" t="e">
        <f>VLOOKUP(C87,[15]Respiration_sample_list!$AP$2:$AV$73,7,FALSE)</f>
        <v>#N/A</v>
      </c>
      <c r="AP87" s="1" t="e">
        <f>VLOOKUP(C87,[14]Respiration_sample_list!$AP$2:$AY$73,10,FALSE)</f>
        <v>#N/A</v>
      </c>
      <c r="AQ87" s="1">
        <f t="shared" si="13"/>
        <v>2000</v>
      </c>
      <c r="AR87" s="1">
        <f t="shared" si="14"/>
        <v>9.1881325385694304</v>
      </c>
      <c r="AT87" s="1" t="s">
        <v>877</v>
      </c>
    </row>
    <row r="88" spans="1:46" ht="24" thickBot="1" x14ac:dyDescent="0.4">
      <c r="A88" s="19" t="s">
        <v>239</v>
      </c>
      <c r="B88" s="20">
        <v>87</v>
      </c>
      <c r="C88" s="19" t="s">
        <v>95</v>
      </c>
      <c r="D88" s="19" t="s">
        <v>15</v>
      </c>
      <c r="E88" s="19" t="s">
        <v>2</v>
      </c>
      <c r="F88" s="19" t="s">
        <v>832</v>
      </c>
      <c r="G88" s="20">
        <v>15</v>
      </c>
      <c r="H88" s="19" t="str">
        <f t="shared" si="10"/>
        <v>L.Mugo.R.15.0.5_A</v>
      </c>
      <c r="I88" s="21" t="s">
        <v>614</v>
      </c>
      <c r="J88" s="21"/>
      <c r="K88" s="21">
        <v>9.77</v>
      </c>
      <c r="L88" s="2" t="s">
        <v>810</v>
      </c>
      <c r="M88" s="1" t="s">
        <v>811</v>
      </c>
      <c r="O88" s="1" t="s">
        <v>812</v>
      </c>
      <c r="P88" s="50">
        <f>VLOOKUP(H88,[1]Sheet1!$A$8:$U$230,19,FALSE)</f>
        <v>9.6202661207778928E-2</v>
      </c>
      <c r="Q88" s="50">
        <f>VLOOKUP(H88,[1]Sheet1!$A$8:$U$230,20,FALSE)</f>
        <v>0.4441382695959748</v>
      </c>
      <c r="R88" s="50">
        <f>VLOOKUP(H88,[1]Sheet1!$A$8:$U$230,21,FALSE)</f>
        <v>4.266632548618219E-2</v>
      </c>
      <c r="S88" s="50">
        <f>VLOOKUP(I88,[2]Sheet1!A$5:J$554,10,FALSE)</f>
        <v>0.12352016376663254</v>
      </c>
      <c r="T88" s="50">
        <f t="shared" si="18"/>
        <v>0.58300725628993588</v>
      </c>
      <c r="U88" s="50">
        <f t="shared" si="12"/>
        <v>0.70652742005656843</v>
      </c>
      <c r="V88" s="29">
        <f>VLOOKUP(H88,[3]Sheet1!$A$3:$I$286,9,FALSE)</f>
        <v>2.8241913814399386</v>
      </c>
      <c r="W88" s="31" t="e">
        <f>VLOOKUP(C88,[4]Sheet1!$C$12:$AA$290,19,FALSE)</f>
        <v>#N/A</v>
      </c>
      <c r="X88" s="31">
        <f>VLOOKUP(H88,[5]Sheet1!$C$7:$Y$360,16,FALSE)</f>
        <v>-27.772803551737187</v>
      </c>
      <c r="Y88" s="31">
        <f>VLOOKUP(I88,[6]Sheet1!$D$8:$AI$400,32,FALSE)</f>
        <v>-21.578990794375475</v>
      </c>
      <c r="Z88" s="31" t="e">
        <f>VLOOKUP(I88,[7]Sheet1!$D$7:$R$202,15,FALSE)</f>
        <v>#N/A</v>
      </c>
      <c r="AA88" s="31" t="e">
        <f>VLOOKUP(C88,[8]Respiration_sample_list!$AO$2:$AR$73,2,FALSE)</f>
        <v>#N/A</v>
      </c>
      <c r="AB88" s="31" t="e">
        <f>VLOOKUP(C88,[8]Respiration_sample_list!$AO$2:$AR$73,4,FALSE)</f>
        <v>#N/A</v>
      </c>
      <c r="AC88" s="1">
        <f>VLOOKUP(H88,[9]Sheet1!B$2:F$250,4,FALSE)</f>
        <v>113.5</v>
      </c>
      <c r="AD88" s="1" t="e">
        <f>VLOOKUP(I88,[10]Sheet1!$B$2:$C$254,2, FALSE)</f>
        <v>#N/A</v>
      </c>
      <c r="AE88">
        <f>VLOOKUP(H88,[11]Sheet1!$B$2:$F$182,4,FALSE)</f>
        <v>56.2</v>
      </c>
      <c r="AF88" t="e">
        <f>VLOOKUP(C88,[12]Sheet1!$D$9:$Y$206,15,FALSE)</f>
        <v>#N/A</v>
      </c>
      <c r="AG88"/>
      <c r="AH88" t="e">
        <f>VLOOKUP(C88,[12]Sheet1!$D$9:$Y$206,22,FALSE)</f>
        <v>#N/A</v>
      </c>
      <c r="AI88" s="1" t="e">
        <f>VLOOKUP(C88&amp;"C",[13]Sheet1!B$13:M$404,12,FALSE)</f>
        <v>#N/A</v>
      </c>
      <c r="AJ88" s="1" t="e">
        <f>VLOOKUP(C88&amp;"N",[13]Sheet1!B$13:N$404,12,FALSE)</f>
        <v>#N/A</v>
      </c>
      <c r="AK88" s="31" t="e">
        <f t="shared" si="9"/>
        <v>#N/A</v>
      </c>
      <c r="AL88" s="37">
        <v>0.5</v>
      </c>
      <c r="AM88" s="39"/>
      <c r="AN88" s="1" t="e">
        <f>VLOOKUP(C88,[14]Respiration_sample_list!$AP$2:$AV$73,5,FALSE)</f>
        <v>#N/A</v>
      </c>
      <c r="AO88" s="1" t="e">
        <f>VLOOKUP(C88,[15]Respiration_sample_list!$AP$2:$AV$73,7,FALSE)</f>
        <v>#N/A</v>
      </c>
      <c r="AP88" s="1" t="e">
        <f>VLOOKUP(C88,[14]Respiration_sample_list!$AP$2:$AY$73,10,FALSE)</f>
        <v>#N/A</v>
      </c>
      <c r="AQ88" s="1">
        <f t="shared" si="13"/>
        <v>2000</v>
      </c>
      <c r="AR88" s="1">
        <f t="shared" si="14"/>
        <v>9.1881325385694304</v>
      </c>
      <c r="AT88" s="1" t="s">
        <v>877</v>
      </c>
    </row>
    <row r="89" spans="1:46" ht="23.25" x14ac:dyDescent="0.35">
      <c r="A89" s="19" t="s">
        <v>239</v>
      </c>
      <c r="B89" s="20">
        <v>88</v>
      </c>
      <c r="C89" s="19" t="s">
        <v>96</v>
      </c>
      <c r="D89" s="19" t="s">
        <v>828</v>
      </c>
      <c r="E89" s="19" t="s">
        <v>2</v>
      </c>
      <c r="F89" s="19" t="s">
        <v>832</v>
      </c>
      <c r="G89" s="20">
        <v>16</v>
      </c>
      <c r="H89" s="19" t="str">
        <f t="shared" si="10"/>
        <v>D.Mugo.R.16.0.5_A</v>
      </c>
      <c r="I89" s="21" t="s">
        <v>616</v>
      </c>
      <c r="J89" s="21"/>
      <c r="K89" s="21">
        <v>25.49</v>
      </c>
      <c r="L89" s="2" t="s">
        <v>810</v>
      </c>
      <c r="M89" s="1" t="s">
        <v>811</v>
      </c>
      <c r="O89" s="1" t="s">
        <v>812</v>
      </c>
      <c r="P89" s="50">
        <f>VLOOKUP(H89,[1]Sheet1!$A$8:$U$230,19,FALSE)</f>
        <v>7.6052765790506099E-2</v>
      </c>
      <c r="Q89" s="50">
        <f>VLOOKUP(H89,[1]Sheet1!$A$8:$U$230,20,FALSE)</f>
        <v>0.77754516197687473</v>
      </c>
      <c r="R89" s="50">
        <f>VLOOKUP(H89,[1]Sheet1!$A$8:$U$230,21,FALSE)</f>
        <v>3.9602589250686548E-2</v>
      </c>
      <c r="S89" s="50">
        <f>VLOOKUP(I89,[2]Sheet1!A$5:J$554,10,FALSE)</f>
        <v>8.610976853668105E-2</v>
      </c>
      <c r="T89" s="50">
        <f t="shared" si="18"/>
        <v>0.89320051701806746</v>
      </c>
      <c r="U89" s="50">
        <f t="shared" si="12"/>
        <v>0.97931028555474853</v>
      </c>
      <c r="V89" s="29">
        <f>VLOOKUP(H89,[3]Sheet1!$A$3:$I$286,9,FALSE)</f>
        <v>3.5854949528844147</v>
      </c>
      <c r="W89" s="31" t="e">
        <f>VLOOKUP(C89,[4]Sheet1!$C$12:$AA$290,19,FALSE)</f>
        <v>#N/A</v>
      </c>
      <c r="X89" s="31">
        <f>VLOOKUP(H89,[5]Sheet1!$C$7:$Y$360,16,FALSE)</f>
        <v>-28.072520024752244</v>
      </c>
      <c r="Y89" s="31">
        <f>VLOOKUP(I89,[6]Sheet1!$D$8:$AI$400,32,FALSE)</f>
        <v>-26.52647772146328</v>
      </c>
      <c r="Z89" s="31" t="e">
        <f>VLOOKUP(I89,[7]Sheet1!$D$7:$R$202,15,FALSE)</f>
        <v>#N/A</v>
      </c>
      <c r="AA89" s="31" t="e">
        <f>VLOOKUP(C89,[8]Respiration_sample_list!$AO$2:$AR$73,2,FALSE)</f>
        <v>#N/A</v>
      </c>
      <c r="AB89" s="31" t="e">
        <f>VLOOKUP(C89,[8]Respiration_sample_list!$AO$2:$AR$73,4,FALSE)</f>
        <v>#N/A</v>
      </c>
      <c r="AC89" s="1">
        <f>VLOOKUP(H89,[9]Sheet1!B$2:F$250,4,FALSE)</f>
        <v>41.2</v>
      </c>
      <c r="AD89" s="1">
        <f>VLOOKUP(I89,[10]Sheet1!$B$2:$C$254,2, FALSE)</f>
        <v>60</v>
      </c>
      <c r="AE89">
        <f>VLOOKUP(H89,[11]Sheet1!$B$2:$F$182,4,FALSE)</f>
        <v>-5.9</v>
      </c>
      <c r="AF89" t="e">
        <f>VLOOKUP(C89,[12]Sheet1!$D$9:$Y$206,15,FALSE)</f>
        <v>#N/A</v>
      </c>
      <c r="AG89"/>
      <c r="AH89" t="e">
        <f>VLOOKUP(C89,[12]Sheet1!$D$9:$Y$206,22,FALSE)</f>
        <v>#N/A</v>
      </c>
      <c r="AI89" s="1" t="e">
        <f>VLOOKUP(C89&amp;"C",[13]Sheet1!B$13:M$404,12,FALSE)</f>
        <v>#N/A</v>
      </c>
      <c r="AJ89" s="1" t="e">
        <f>VLOOKUP(C89&amp;"N",[13]Sheet1!B$13:N$404,12,FALSE)</f>
        <v>#N/A</v>
      </c>
      <c r="AK89" s="31" t="e">
        <f t="shared" si="9"/>
        <v>#N/A</v>
      </c>
      <c r="AL89" s="40">
        <v>1</v>
      </c>
      <c r="AM89" s="39"/>
      <c r="AN89" s="1" t="e">
        <f>VLOOKUP(C89,[14]Respiration_sample_list!$AP$2:$AV$73,5,FALSE)</f>
        <v>#N/A</v>
      </c>
      <c r="AO89" s="1" t="e">
        <f>VLOOKUP(C89,[15]Respiration_sample_list!$AP$2:$AV$73,7,FALSE)</f>
        <v>#N/A</v>
      </c>
      <c r="AP89" s="1" t="e">
        <f>VLOOKUP(C89,[14]Respiration_sample_list!$AP$2:$AY$73,10,FALSE)</f>
        <v>#N/A</v>
      </c>
      <c r="AQ89" s="1">
        <f t="shared" si="13"/>
        <v>1560</v>
      </c>
      <c r="AR89" s="1">
        <f t="shared" si="14"/>
        <v>13.04</v>
      </c>
      <c r="AT89" s="1" t="s">
        <v>877</v>
      </c>
    </row>
    <row r="90" spans="1:46" ht="23.25" x14ac:dyDescent="0.35">
      <c r="A90" s="19" t="s">
        <v>239</v>
      </c>
      <c r="B90" s="20">
        <v>89</v>
      </c>
      <c r="C90" s="19" t="s">
        <v>97</v>
      </c>
      <c r="D90" s="19" t="s">
        <v>828</v>
      </c>
      <c r="E90" s="19" t="s">
        <v>2</v>
      </c>
      <c r="F90" s="19" t="s">
        <v>832</v>
      </c>
      <c r="G90" s="20">
        <v>17</v>
      </c>
      <c r="H90" s="19" t="str">
        <f t="shared" si="10"/>
        <v>D.Mugo.R.17.0.5_A</v>
      </c>
      <c r="I90" s="21" t="s">
        <v>618</v>
      </c>
      <c r="J90" s="21"/>
      <c r="K90" s="21">
        <v>11.46</v>
      </c>
      <c r="L90" s="2" t="s">
        <v>810</v>
      </c>
      <c r="M90" s="1" t="s">
        <v>811</v>
      </c>
      <c r="O90" s="1" t="s">
        <v>812</v>
      </c>
      <c r="P90" s="50">
        <f>VLOOKUP(H90,[1]Sheet1!$A$8:$U$230,19,FALSE)</f>
        <v>8.4227748691099474E-2</v>
      </c>
      <c r="Q90" s="50">
        <f>VLOOKUP(H90,[1]Sheet1!$A$8:$U$230,20,FALSE)</f>
        <v>0.64502546677618144</v>
      </c>
      <c r="R90" s="50">
        <f>VLOOKUP(H90,[1]Sheet1!$A$8:$U$230,21,FALSE)</f>
        <v>8.2329842931937167E-2</v>
      </c>
      <c r="S90" s="50">
        <f>VLOOKUP(I90,[2]Sheet1!A$5:J$554,10,FALSE)</f>
        <v>0.35436439790575924</v>
      </c>
      <c r="T90" s="50">
        <f t="shared" si="18"/>
        <v>0.81158305839921807</v>
      </c>
      <c r="U90" s="50">
        <f t="shared" si="12"/>
        <v>1.1659474563049774</v>
      </c>
      <c r="V90" s="29">
        <f>VLOOKUP(H90,[3]Sheet1!$A$3:$I$286,9,FALSE)</f>
        <v>3.7350764281606459</v>
      </c>
      <c r="W90" s="31" t="e">
        <f>VLOOKUP(C90,[4]Sheet1!$C$12:$AA$290,19,FALSE)</f>
        <v>#N/A</v>
      </c>
      <c r="X90" s="31">
        <f>VLOOKUP(H90,[5]Sheet1!$C$7:$Y$360,16,FALSE)</f>
        <v>-27.529717591693679</v>
      </c>
      <c r="Y90" s="31">
        <f>VLOOKUP(I90,[6]Sheet1!$D$8:$AI$400,32,FALSE)</f>
        <v>-26.208277726576402</v>
      </c>
      <c r="Z90" s="31" t="e">
        <f>VLOOKUP(I90,[7]Sheet1!$D$7:$R$202,15,FALSE)</f>
        <v>#N/A</v>
      </c>
      <c r="AA90" s="31" t="e">
        <f>VLOOKUP(C90,[8]Respiration_sample_list!$AO$2:$AR$73,2,FALSE)</f>
        <v>#N/A</v>
      </c>
      <c r="AB90" s="31" t="e">
        <f>VLOOKUP(C90,[8]Respiration_sample_list!$AO$2:$AR$73,4,FALSE)</f>
        <v>#N/A</v>
      </c>
      <c r="AC90" s="1">
        <f>VLOOKUP(H90,[9]Sheet1!B$2:F$250,4,FALSE)</f>
        <v>24.6</v>
      </c>
      <c r="AD90" s="1">
        <f>VLOOKUP(I90,[10]Sheet1!$B$2:$C$254,2, FALSE)</f>
        <v>29.1</v>
      </c>
      <c r="AE90">
        <f>VLOOKUP(H90,[11]Sheet1!$B$2:$F$182,4,FALSE)</f>
        <v>17.600000000000001</v>
      </c>
      <c r="AF90" t="e">
        <f>VLOOKUP(C90,[12]Sheet1!$D$9:$Y$206,15,FALSE)</f>
        <v>#N/A</v>
      </c>
      <c r="AG90"/>
      <c r="AH90" t="e">
        <f>VLOOKUP(C90,[12]Sheet1!$D$9:$Y$206,22,FALSE)</f>
        <v>#N/A</v>
      </c>
      <c r="AI90" s="1" t="e">
        <f>VLOOKUP(C90&amp;"C",[13]Sheet1!B$13:M$404,12,FALSE)</f>
        <v>#N/A</v>
      </c>
      <c r="AJ90" s="1" t="e">
        <f>VLOOKUP(C90&amp;"N",[13]Sheet1!B$13:N$404,12,FALSE)</f>
        <v>#N/A</v>
      </c>
      <c r="AK90" s="31" t="e">
        <f t="shared" si="9"/>
        <v>#N/A</v>
      </c>
      <c r="AL90" s="41">
        <v>1</v>
      </c>
      <c r="AM90" s="39"/>
      <c r="AN90" s="1" t="e">
        <f>VLOOKUP(C90,[14]Respiration_sample_list!$AP$2:$AV$73,5,FALSE)</f>
        <v>#N/A</v>
      </c>
      <c r="AO90" s="1" t="e">
        <f>VLOOKUP(C90,[15]Respiration_sample_list!$AP$2:$AV$73,7,FALSE)</f>
        <v>#N/A</v>
      </c>
      <c r="AP90" s="1" t="e">
        <f>VLOOKUP(C90,[14]Respiration_sample_list!$AP$2:$AY$73,10,FALSE)</f>
        <v>#N/A</v>
      </c>
      <c r="AQ90" s="1">
        <f t="shared" si="13"/>
        <v>1560</v>
      </c>
      <c r="AR90" s="1">
        <f t="shared" si="14"/>
        <v>13.04</v>
      </c>
      <c r="AT90" s="1" t="s">
        <v>877</v>
      </c>
    </row>
    <row r="91" spans="1:46" ht="24" thickBot="1" x14ac:dyDescent="0.4">
      <c r="A91" s="19" t="s">
        <v>239</v>
      </c>
      <c r="B91" s="20">
        <v>90</v>
      </c>
      <c r="C91" s="19" t="s">
        <v>98</v>
      </c>
      <c r="D91" s="19" t="s">
        <v>828</v>
      </c>
      <c r="E91" s="19" t="s">
        <v>2</v>
      </c>
      <c r="F91" s="19" t="s">
        <v>832</v>
      </c>
      <c r="G91" s="20">
        <v>18</v>
      </c>
      <c r="H91" s="19" t="str">
        <f t="shared" si="10"/>
        <v>D.Mugo.R.18.0.5_A</v>
      </c>
      <c r="I91" s="21" t="s">
        <v>620</v>
      </c>
      <c r="J91" s="21"/>
      <c r="K91" s="21">
        <v>27.84</v>
      </c>
      <c r="L91" s="2" t="s">
        <v>810</v>
      </c>
      <c r="M91" s="1" t="s">
        <v>811</v>
      </c>
      <c r="O91" s="1" t="s">
        <v>812</v>
      </c>
      <c r="P91" s="50"/>
      <c r="Q91" s="50"/>
      <c r="R91" s="50"/>
      <c r="S91" s="50" t="e">
        <v>#N/A</v>
      </c>
      <c r="T91" s="50">
        <f t="shared" si="18"/>
        <v>0</v>
      </c>
      <c r="U91" s="50" t="e">
        <f t="shared" si="12"/>
        <v>#N/A</v>
      </c>
      <c r="V91" s="29">
        <f>VLOOKUP(H91,[3]Sheet1!$A$3:$I$286,9,FALSE)</f>
        <v>2.4268547911278859</v>
      </c>
      <c r="W91" s="31" t="e">
        <f>VLOOKUP(C91,[4]Sheet1!$C$12:$AA$290,19,FALSE)</f>
        <v>#N/A</v>
      </c>
      <c r="X91" s="31">
        <f>VLOOKUP(H91,[5]Sheet1!$C$7:$Y$360,16,FALSE)</f>
        <v>-28.984927248050795</v>
      </c>
      <c r="Y91" s="31">
        <f>VLOOKUP(I91,[6]Sheet1!$D$8:$AI$400,32,FALSE)</f>
        <v>-30.086682406190814</v>
      </c>
      <c r="Z91" s="31" t="e">
        <f>VLOOKUP(I91,[7]Sheet1!$D$7:$R$202,15,FALSE)</f>
        <v>#N/A</v>
      </c>
      <c r="AA91" s="31" t="e">
        <f>VLOOKUP(C91,[8]Respiration_sample_list!$AO$2:$AR$73,2,FALSE)</f>
        <v>#N/A</v>
      </c>
      <c r="AB91" s="31" t="e">
        <f>VLOOKUP(C91,[8]Respiration_sample_list!$AO$2:$AR$73,4,FALSE)</f>
        <v>#N/A</v>
      </c>
      <c r="AC91" s="1">
        <f>VLOOKUP(H91,[9]Sheet1!B$2:F$250,4,FALSE)</f>
        <v>42.9</v>
      </c>
      <c r="AD91" s="1" t="e">
        <f>VLOOKUP(I91,[10]Sheet1!$B$2:$C$254,2, FALSE)</f>
        <v>#N/A</v>
      </c>
      <c r="AE91">
        <f>VLOOKUP(H91,[11]Sheet1!$B$2:$F$182,4,FALSE)</f>
        <v>9.4</v>
      </c>
      <c r="AF91" t="e">
        <f>VLOOKUP(C91,[12]Sheet1!$D$9:$Y$206,15,FALSE)</f>
        <v>#N/A</v>
      </c>
      <c r="AG91"/>
      <c r="AH91" t="e">
        <f>VLOOKUP(C91,[12]Sheet1!$D$9:$Y$206,22,FALSE)</f>
        <v>#N/A</v>
      </c>
      <c r="AI91" s="1" t="e">
        <f>VLOOKUP(C91&amp;"C",[13]Sheet1!B$13:M$404,12,FALSE)</f>
        <v>#N/A</v>
      </c>
      <c r="AJ91" s="1" t="e">
        <f>VLOOKUP(C91&amp;"N",[13]Sheet1!B$13:N$404,12,FALSE)</f>
        <v>#N/A</v>
      </c>
      <c r="AK91" s="31" t="e">
        <f t="shared" si="9"/>
        <v>#N/A</v>
      </c>
      <c r="AL91" s="41">
        <v>1</v>
      </c>
      <c r="AM91" s="39"/>
      <c r="AN91" s="1" t="e">
        <f>VLOOKUP(C91,[14]Respiration_sample_list!$AP$2:$AV$73,5,FALSE)</f>
        <v>#N/A</v>
      </c>
      <c r="AO91" s="1" t="e">
        <f>VLOOKUP(C91,[15]Respiration_sample_list!$AP$2:$AV$73,7,FALSE)</f>
        <v>#N/A</v>
      </c>
      <c r="AP91" s="1" t="e">
        <f>VLOOKUP(C91,[14]Respiration_sample_list!$AP$2:$AY$73,10,FALSE)</f>
        <v>#N/A</v>
      </c>
      <c r="AQ91" s="1">
        <f t="shared" si="13"/>
        <v>1560</v>
      </c>
      <c r="AR91" s="1">
        <f t="shared" si="14"/>
        <v>13.04</v>
      </c>
      <c r="AT91" s="1" t="s">
        <v>877</v>
      </c>
    </row>
    <row r="92" spans="1:46" ht="23.25" x14ac:dyDescent="0.35">
      <c r="A92" s="19" t="s">
        <v>239</v>
      </c>
      <c r="B92" s="20">
        <v>91</v>
      </c>
      <c r="C92" s="19" t="s">
        <v>99</v>
      </c>
      <c r="D92" s="19" t="s">
        <v>1</v>
      </c>
      <c r="E92" s="19" t="s">
        <v>25</v>
      </c>
      <c r="F92" s="19" t="s">
        <v>832</v>
      </c>
      <c r="G92" s="20">
        <v>1</v>
      </c>
      <c r="H92" s="19" t="str">
        <f t="shared" si="10"/>
        <v>H.Larix.R.1.0.5_A</v>
      </c>
      <c r="I92" s="21" t="s">
        <v>622</v>
      </c>
      <c r="J92" s="21"/>
      <c r="K92" s="21">
        <v>49.22</v>
      </c>
      <c r="L92" s="2" t="s">
        <v>813</v>
      </c>
      <c r="M92" t="s">
        <v>814</v>
      </c>
      <c r="O92" s="1" t="s">
        <v>815</v>
      </c>
      <c r="P92" s="50">
        <f>VLOOKUP(H92,[1]Sheet1!$A$8:$U$230,19,FALSE)</f>
        <v>0.55322023567655432</v>
      </c>
      <c r="Q92" s="50">
        <f>VLOOKUP(H92,[1]Sheet1!$A$8:$U$230,20,FALSE)</f>
        <v>0.88339388812539588</v>
      </c>
      <c r="R92" s="50">
        <f>VLOOKUP(H92,[1]Sheet1!$A$8:$U$230,21,FALSE)</f>
        <v>0.69934223892726544</v>
      </c>
      <c r="S92" s="50">
        <f>VLOOKUP(I92,[2]Sheet1!A$5:J$554,10,FALSE)</f>
        <v>0.10284246241365298</v>
      </c>
      <c r="T92" s="50">
        <f t="shared" si="18"/>
        <v>2.1359563627292157</v>
      </c>
      <c r="U92" s="50">
        <f t="shared" si="12"/>
        <v>2.2387988251428688</v>
      </c>
      <c r="V92" s="29">
        <f>VLOOKUP(H92,[3]Sheet1!$A$3:$I$286,9,FALSE)</f>
        <v>4.0723486548352614</v>
      </c>
      <c r="W92" s="31" t="e">
        <f>VLOOKUP(C92,[4]Sheet1!$C$12:$AA$290,19,FALSE)</f>
        <v>#N/A</v>
      </c>
      <c r="X92" s="31">
        <f>VLOOKUP(H92,[5]Sheet1!$C$7:$Y$360,16,FALSE)</f>
        <v>-27.997379967836888</v>
      </c>
      <c r="Y92" s="31">
        <f>VLOOKUP(I92,[6]Sheet1!$D$8:$AI$400,32,FALSE)</f>
        <v>-26.871041879356621</v>
      </c>
      <c r="Z92" s="31" t="e">
        <f>VLOOKUP(I92,[7]Sheet1!$D$7:$R$202,15,FALSE)</f>
        <v>#N/A</v>
      </c>
      <c r="AA92" s="31" t="e">
        <f>VLOOKUP(C92,[8]Respiration_sample_list!$AO$2:$AR$73,2,FALSE)</f>
        <v>#N/A</v>
      </c>
      <c r="AB92" s="31" t="e">
        <f>VLOOKUP(C92,[8]Respiration_sample_list!$AO$2:$AR$73,4,FALSE)</f>
        <v>#N/A</v>
      </c>
      <c r="AC92" s="1">
        <f>VLOOKUP(H92,[9]Sheet1!B$2:F$250,4,FALSE)</f>
        <v>1.4</v>
      </c>
      <c r="AD92" s="1">
        <f>VLOOKUP(I92,[10]Sheet1!$B$2:$C$254,2, FALSE)</f>
        <v>31.8</v>
      </c>
      <c r="AE92">
        <f>VLOOKUP(H92,[11]Sheet1!$B$2:$F$182,4,FALSE)</f>
        <v>37.1</v>
      </c>
      <c r="AF92" t="e">
        <f>VLOOKUP(C92,[12]Sheet1!$D$9:$Y$206,15,FALSE)</f>
        <v>#N/A</v>
      </c>
      <c r="AG92"/>
      <c r="AH92" t="e">
        <f>VLOOKUP(C92,[12]Sheet1!$D$9:$Y$206,22,FALSE)</f>
        <v>#N/A</v>
      </c>
      <c r="AI92" s="1" t="e">
        <f>VLOOKUP(C92&amp;"C",[13]Sheet1!B$13:M$404,12,FALSE)</f>
        <v>#N/A</v>
      </c>
      <c r="AJ92" s="1" t="e">
        <f>VLOOKUP(C92&amp;"N",[13]Sheet1!B$13:N$404,12,FALSE)</f>
        <v>#N/A</v>
      </c>
      <c r="AK92" s="31" t="e">
        <f t="shared" si="9"/>
        <v>#N/A</v>
      </c>
      <c r="AL92" s="40">
        <v>2</v>
      </c>
      <c r="AM92" s="39"/>
      <c r="AN92" s="1" t="e">
        <f>VLOOKUP(C92,[14]Respiration_sample_list!$AP$2:$AV$73,5,FALSE)</f>
        <v>#N/A</v>
      </c>
      <c r="AO92" s="1" t="e">
        <f>VLOOKUP(C92,[15]Respiration_sample_list!$AP$2:$AV$73,7,FALSE)</f>
        <v>#N/A</v>
      </c>
      <c r="AP92" s="1" t="e">
        <f>VLOOKUP(C92,[14]Respiration_sample_list!$AP$2:$AY$73,10,FALSE)</f>
        <v>#N/A</v>
      </c>
      <c r="AQ92" s="1">
        <f t="shared" si="13"/>
        <v>2200</v>
      </c>
      <c r="AR92" s="1">
        <f t="shared" si="14"/>
        <v>9.1999999999999993</v>
      </c>
      <c r="AT92" s="1" t="s">
        <v>877</v>
      </c>
    </row>
    <row r="93" spans="1:46" ht="23.25" x14ac:dyDescent="0.35">
      <c r="A93" s="27" t="s">
        <v>239</v>
      </c>
      <c r="B93" s="28">
        <v>92</v>
      </c>
      <c r="C93" s="27" t="s">
        <v>100</v>
      </c>
      <c r="D93" s="27" t="s">
        <v>1</v>
      </c>
      <c r="E93" s="27" t="s">
        <v>25</v>
      </c>
      <c r="F93" s="27" t="s">
        <v>832</v>
      </c>
      <c r="G93" s="28">
        <v>2</v>
      </c>
      <c r="H93" s="27" t="str">
        <f t="shared" si="10"/>
        <v>H.Larix.R.2.0.5_A</v>
      </c>
      <c r="I93" s="21" t="s">
        <v>624</v>
      </c>
      <c r="J93" s="21"/>
      <c r="K93" s="21">
        <v>49.98</v>
      </c>
      <c r="L93" s="2" t="s">
        <v>429</v>
      </c>
      <c r="M93" t="s">
        <v>432</v>
      </c>
      <c r="N93"/>
      <c r="O93" s="1" t="s">
        <v>435</v>
      </c>
      <c r="P93" s="50">
        <f>VLOOKUP(H93,[1]Sheet1!$A$8:$U$230,19,FALSE)</f>
        <v>0.48439375750300123</v>
      </c>
      <c r="Q93" s="50">
        <f>VLOOKUP(H93,[1]Sheet1!$A$8:$U$230,20,FALSE)</f>
        <v>0.9811647485462196</v>
      </c>
      <c r="R93" s="50">
        <f>VLOOKUP(H93,[1]Sheet1!$A$8:$U$230,21,FALSE)</f>
        <v>0.43140306122448979</v>
      </c>
      <c r="S93" s="50">
        <f>VLOOKUP(I93,[2]Sheet1!A$5:J$554,10,FALSE)</f>
        <v>0.16037178871548619</v>
      </c>
      <c r="T93" s="50">
        <f t="shared" si="18"/>
        <v>1.8969615672737108</v>
      </c>
      <c r="U93" s="50">
        <f t="shared" si="12"/>
        <v>2.0573333559891971</v>
      </c>
      <c r="V93" s="29">
        <f>VLOOKUP(H93,[3]Sheet1!$A$3:$I$286,9,FALSE)</f>
        <v>4.2868276312607101</v>
      </c>
      <c r="W93" s="31" t="e">
        <f>VLOOKUP(C93,[4]Sheet1!$C$12:$AA$290,19,FALSE)</f>
        <v>#N/A</v>
      </c>
      <c r="X93" s="31">
        <f>VLOOKUP(H93,[5]Sheet1!$C$7:$Y$360,16,FALSE)</f>
        <v>-28.951339489264459</v>
      </c>
      <c r="Y93" s="31" t="e">
        <f>VLOOKUP(I93,[6]Sheet1!$D$8:$AI$400,32,FALSE)</f>
        <v>#N/A</v>
      </c>
      <c r="Z93" s="31" t="e">
        <f>VLOOKUP(I93,[7]Sheet1!$D$7:$R$202,15,FALSE)</f>
        <v>#N/A</v>
      </c>
      <c r="AA93" s="31" t="e">
        <f>VLOOKUP(C93,[8]Respiration_sample_list!$AO$2:$AR$73,2,FALSE)</f>
        <v>#N/A</v>
      </c>
      <c r="AB93" s="31" t="e">
        <f>VLOOKUP(C93,[8]Respiration_sample_list!$AO$2:$AR$73,4,FALSE)</f>
        <v>#N/A</v>
      </c>
      <c r="AC93" s="1">
        <f>VLOOKUP(H93,[9]Sheet1!B$2:F$250,4,FALSE)</f>
        <v>29.6</v>
      </c>
      <c r="AD93" s="1">
        <f>VLOOKUP(I93,[10]Sheet1!$B$2:$C$254,2, FALSE)</f>
        <v>58.05</v>
      </c>
      <c r="AE93">
        <f>VLOOKUP(H93,[11]Sheet1!$B$2:$F$182,4,FALSE)</f>
        <v>26.3</v>
      </c>
      <c r="AF93" t="e">
        <f>VLOOKUP(C93,[12]Sheet1!$D$9:$Y$206,15,FALSE)</f>
        <v>#N/A</v>
      </c>
      <c r="AG93"/>
      <c r="AH93" t="e">
        <f>VLOOKUP(C93,[12]Sheet1!$D$9:$Y$206,22,FALSE)</f>
        <v>#N/A</v>
      </c>
      <c r="AI93" s="1" t="e">
        <f>VLOOKUP(C93&amp;"C",[13]Sheet1!B$13:M$404,12,FALSE)</f>
        <v>#N/A</v>
      </c>
      <c r="AJ93" s="1" t="e">
        <f>VLOOKUP(C93&amp;"N",[13]Sheet1!B$13:N$404,12,FALSE)</f>
        <v>#N/A</v>
      </c>
      <c r="AK93" s="31" t="e">
        <f t="shared" si="9"/>
        <v>#N/A</v>
      </c>
      <c r="AL93" s="41">
        <v>1</v>
      </c>
      <c r="AM93" s="39"/>
      <c r="AN93" s="1" t="e">
        <f>VLOOKUP(C93,[14]Respiration_sample_list!$AP$2:$AV$73,5,FALSE)</f>
        <v>#N/A</v>
      </c>
      <c r="AO93" s="1" t="e">
        <f>VLOOKUP(C93,[15]Respiration_sample_list!$AP$2:$AV$73,7,FALSE)</f>
        <v>#N/A</v>
      </c>
      <c r="AP93" s="1" t="e">
        <f>VLOOKUP(C93,[14]Respiration_sample_list!$AP$2:$AY$73,10,FALSE)</f>
        <v>#N/A</v>
      </c>
      <c r="AQ93" s="1">
        <f t="shared" si="13"/>
        <v>2200</v>
      </c>
      <c r="AR93" s="1">
        <f t="shared" si="14"/>
        <v>9.1999999999999993</v>
      </c>
      <c r="AT93" s="1" t="s">
        <v>877</v>
      </c>
    </row>
    <row r="94" spans="1:46" ht="23.25" x14ac:dyDescent="0.35">
      <c r="A94" s="27" t="s">
        <v>239</v>
      </c>
      <c r="B94" s="28">
        <v>93</v>
      </c>
      <c r="C94" s="27" t="s">
        <v>101</v>
      </c>
      <c r="D94" s="27" t="s">
        <v>1</v>
      </c>
      <c r="E94" s="27" t="s">
        <v>25</v>
      </c>
      <c r="F94" s="27" t="s">
        <v>832</v>
      </c>
      <c r="G94" s="28">
        <v>3</v>
      </c>
      <c r="H94" s="27" t="str">
        <f t="shared" si="10"/>
        <v>H.Larix.R.3.0.5_A</v>
      </c>
      <c r="I94" s="21" t="s">
        <v>626</v>
      </c>
      <c r="J94" s="21"/>
      <c r="K94" s="21">
        <v>49.62</v>
      </c>
      <c r="L94" s="2" t="s">
        <v>429</v>
      </c>
      <c r="M94" t="s">
        <v>432</v>
      </c>
      <c r="N94"/>
      <c r="O94" s="1" t="s">
        <v>435</v>
      </c>
      <c r="P94" s="50">
        <f>VLOOKUP(H94,[1]Sheet1!$A$8:$U$230,19,FALSE)</f>
        <v>0.35160671100362761</v>
      </c>
      <c r="Q94" s="50">
        <f>VLOOKUP(H94,[1]Sheet1!$A$8:$U$230,20,FALSE)</f>
        <v>0.67666957615829482</v>
      </c>
      <c r="R94" s="50">
        <f>VLOOKUP(H94,[1]Sheet1!$A$8:$U$230,21,FALSE)</f>
        <v>0.26865779927448613</v>
      </c>
      <c r="S94" s="50">
        <f>VLOOKUP(I94,[2]Sheet1!A$5:J$554,10,FALSE)</f>
        <v>0</v>
      </c>
      <c r="T94" s="50">
        <f t="shared" si="18"/>
        <v>1.2969340864364085</v>
      </c>
      <c r="U94" s="50">
        <f t="shared" si="12"/>
        <v>1.2969340864364085</v>
      </c>
      <c r="V94" s="29">
        <f>VLOOKUP(H94,[3]Sheet1!$A$3:$I$286,9,FALSE)</f>
        <v>2.4136168202497497</v>
      </c>
      <c r="W94" s="31" t="e">
        <f>VLOOKUP(C94,[4]Sheet1!$C$12:$AA$290,19,FALSE)</f>
        <v>#N/A</v>
      </c>
      <c r="X94" s="31">
        <f>VLOOKUP(H94,[5]Sheet1!$C$7:$Y$360,16,FALSE)</f>
        <v>-28.756767517362892</v>
      </c>
      <c r="Y94" s="31">
        <f>VLOOKUP(I94,[6]Sheet1!$D$8:$AI$400,32,FALSE)</f>
        <v>-28.115120000000001</v>
      </c>
      <c r="Z94" s="31" t="e">
        <f>VLOOKUP(I94,[7]Sheet1!$D$7:$R$202,15,FALSE)</f>
        <v>#N/A</v>
      </c>
      <c r="AA94" s="31" t="e">
        <f>VLOOKUP(C94,[8]Respiration_sample_list!$AO$2:$AR$73,2,FALSE)</f>
        <v>#N/A</v>
      </c>
      <c r="AB94" s="31" t="e">
        <f>VLOOKUP(C94,[8]Respiration_sample_list!$AO$2:$AR$73,4,FALSE)</f>
        <v>#N/A</v>
      </c>
      <c r="AC94" s="1">
        <f>VLOOKUP(H94,[9]Sheet1!B$2:F$250,4,FALSE)</f>
        <v>22.7</v>
      </c>
      <c r="AD94" s="1">
        <f>VLOOKUP(I94,[10]Sheet1!$B$2:$C$254,2, FALSE)</f>
        <v>64.349999999999994</v>
      </c>
      <c r="AE94">
        <f>VLOOKUP(H94,[11]Sheet1!$B$2:$F$182,4,FALSE)</f>
        <v>37</v>
      </c>
      <c r="AF94" t="e">
        <f>VLOOKUP(C94,[12]Sheet1!$D$9:$Y$206,15,FALSE)</f>
        <v>#N/A</v>
      </c>
      <c r="AG94"/>
      <c r="AH94" t="e">
        <f>VLOOKUP(C94,[12]Sheet1!$D$9:$Y$206,22,FALSE)</f>
        <v>#N/A</v>
      </c>
      <c r="AI94" s="1" t="e">
        <f>VLOOKUP(C94&amp;"C",[13]Sheet1!B$13:M$404,12,FALSE)</f>
        <v>#N/A</v>
      </c>
      <c r="AJ94" s="1" t="e">
        <f>VLOOKUP(C94&amp;"N",[13]Sheet1!B$13:N$404,12,FALSE)</f>
        <v>#N/A</v>
      </c>
      <c r="AK94" s="31" t="e">
        <f t="shared" si="9"/>
        <v>#N/A</v>
      </c>
      <c r="AL94" s="41">
        <v>2</v>
      </c>
      <c r="AM94" s="39"/>
      <c r="AN94" s="1" t="e">
        <f>VLOOKUP(C94,[14]Respiration_sample_list!$AP$2:$AV$73,5,FALSE)</f>
        <v>#N/A</v>
      </c>
      <c r="AO94" s="1" t="e">
        <f>VLOOKUP(C94,[15]Respiration_sample_list!$AP$2:$AV$73,7,FALSE)</f>
        <v>#N/A</v>
      </c>
      <c r="AP94" s="1" t="e">
        <f>VLOOKUP(C94,[14]Respiration_sample_list!$AP$2:$AY$73,10,FALSE)</f>
        <v>#N/A</v>
      </c>
      <c r="AQ94" s="1">
        <f t="shared" si="13"/>
        <v>2200</v>
      </c>
      <c r="AR94" s="1">
        <f t="shared" si="14"/>
        <v>9.1999999999999993</v>
      </c>
      <c r="AT94" s="1" t="s">
        <v>877</v>
      </c>
    </row>
    <row r="95" spans="1:46" ht="23.25" x14ac:dyDescent="0.35">
      <c r="A95" s="27" t="s">
        <v>239</v>
      </c>
      <c r="B95" s="28">
        <v>94</v>
      </c>
      <c r="C95" s="27" t="s">
        <v>102</v>
      </c>
      <c r="D95" s="27" t="s">
        <v>1</v>
      </c>
      <c r="E95" s="27" t="s">
        <v>25</v>
      </c>
      <c r="F95" s="27" t="s">
        <v>832</v>
      </c>
      <c r="G95" s="28">
        <v>4</v>
      </c>
      <c r="H95" s="27" t="str">
        <f t="shared" si="10"/>
        <v>H.Larix.R.4.0.5_A</v>
      </c>
      <c r="I95" s="21" t="s">
        <v>628</v>
      </c>
      <c r="J95" s="21"/>
      <c r="K95" s="21">
        <v>51.05</v>
      </c>
      <c r="L95" s="2" t="s">
        <v>429</v>
      </c>
      <c r="M95" s="1" t="s">
        <v>811</v>
      </c>
      <c r="N95"/>
      <c r="O95" s="1" t="s">
        <v>435</v>
      </c>
      <c r="P95" s="50">
        <f>VLOOKUP(H95,[1]Sheet1!$A$8:$U$230,19,FALSE)</f>
        <v>0.14381929480901079</v>
      </c>
      <c r="Q95" s="50">
        <f>VLOOKUP(H95,[1]Sheet1!$A$8:$U$230,20,FALSE)</f>
        <v>0.34878052956279221</v>
      </c>
      <c r="R95" s="50">
        <f>VLOOKUP(H95,[1]Sheet1!$A$8:$U$230,21,FALSE)</f>
        <v>0.11559402546523016</v>
      </c>
      <c r="S95" s="50">
        <f>VLOOKUP(I95,[2]Sheet1!A$5:J$554,10,FALSE)</f>
        <v>8.0620254652301659E-2</v>
      </c>
      <c r="T95" s="50">
        <f t="shared" si="18"/>
        <v>0.60819384983703317</v>
      </c>
      <c r="U95" s="50">
        <f t="shared" si="12"/>
        <v>0.68881410448933478</v>
      </c>
      <c r="V95" s="29">
        <f>VLOOKUP(H95,[3]Sheet1!$A$3:$I$286,9,FALSE)</f>
        <v>1.3923039901643139</v>
      </c>
      <c r="W95" s="31" t="e">
        <f>VLOOKUP(C95,[4]Sheet1!$C$12:$AA$290,19,FALSE)</f>
        <v>#N/A</v>
      </c>
      <c r="X95" s="31">
        <f>VLOOKUP(H95,[5]Sheet1!$C$7:$Y$360,16,FALSE)</f>
        <v>-28.649490523166925</v>
      </c>
      <c r="Y95" s="31">
        <f>VLOOKUP(I95,[6]Sheet1!$D$8:$AI$400,32,FALSE)</f>
        <v>-27.808039686184181</v>
      </c>
      <c r="Z95" s="31" t="e">
        <f>VLOOKUP(I95,[7]Sheet1!$D$7:$R$202,15,FALSE)</f>
        <v>#N/A</v>
      </c>
      <c r="AA95" s="31" t="e">
        <f>VLOOKUP(C95,[8]Respiration_sample_list!$AO$2:$AR$73,2,FALSE)</f>
        <v>#N/A</v>
      </c>
      <c r="AB95" s="31" t="e">
        <f>VLOOKUP(C95,[8]Respiration_sample_list!$AO$2:$AR$73,4,FALSE)</f>
        <v>#N/A</v>
      </c>
      <c r="AC95" s="1">
        <f>VLOOKUP(H95,[9]Sheet1!B$2:F$250,4,FALSE)</f>
        <v>35.799999999999997</v>
      </c>
      <c r="AD95" s="1">
        <f>VLOOKUP(I95,[10]Sheet1!$B$2:$C$254,2, FALSE)</f>
        <v>65.95</v>
      </c>
      <c r="AE95">
        <f>VLOOKUP(H95,[11]Sheet1!$B$2:$F$182,4,FALSE)</f>
        <v>50.8</v>
      </c>
      <c r="AF95" t="e">
        <f>VLOOKUP(C95,[12]Sheet1!$D$9:$Y$206,15,FALSE)</f>
        <v>#N/A</v>
      </c>
      <c r="AG95"/>
      <c r="AH95" t="e">
        <f>VLOOKUP(C95,[12]Sheet1!$D$9:$Y$206,22,FALSE)</f>
        <v>#N/A</v>
      </c>
      <c r="AI95" s="1" t="e">
        <f>VLOOKUP(C95&amp;"C",[13]Sheet1!B$13:M$404,12,FALSE)</f>
        <v>#N/A</v>
      </c>
      <c r="AJ95" s="1" t="e">
        <f>VLOOKUP(C95&amp;"N",[13]Sheet1!B$13:N$404,12,FALSE)</f>
        <v>#N/A</v>
      </c>
      <c r="AK95" s="31" t="e">
        <f t="shared" si="9"/>
        <v>#N/A</v>
      </c>
      <c r="AL95" s="41">
        <v>0.5</v>
      </c>
      <c r="AM95" s="39"/>
      <c r="AN95" s="1" t="e">
        <f>VLOOKUP(C95,[14]Respiration_sample_list!$AP$2:$AV$73,5,FALSE)</f>
        <v>#N/A</v>
      </c>
      <c r="AO95" s="1" t="e">
        <f>VLOOKUP(C95,[15]Respiration_sample_list!$AP$2:$AV$73,7,FALSE)</f>
        <v>#N/A</v>
      </c>
      <c r="AP95" s="1" t="e">
        <f>VLOOKUP(C95,[14]Respiration_sample_list!$AP$2:$AY$73,10,FALSE)</f>
        <v>#N/A</v>
      </c>
      <c r="AQ95" s="1">
        <f t="shared" si="13"/>
        <v>2200</v>
      </c>
      <c r="AR95" s="1">
        <f t="shared" si="14"/>
        <v>9.1999999999999993</v>
      </c>
      <c r="AT95" s="1" t="s">
        <v>877</v>
      </c>
    </row>
    <row r="96" spans="1:46" ht="24" thickBot="1" x14ac:dyDescent="0.4">
      <c r="A96" s="27" t="s">
        <v>239</v>
      </c>
      <c r="B96" s="28">
        <v>95</v>
      </c>
      <c r="C96" s="27" t="s">
        <v>103</v>
      </c>
      <c r="D96" s="27" t="s">
        <v>1</v>
      </c>
      <c r="E96" s="27" t="s">
        <v>25</v>
      </c>
      <c r="F96" s="27" t="s">
        <v>832</v>
      </c>
      <c r="G96" s="28">
        <v>5</v>
      </c>
      <c r="H96" s="27" t="str">
        <f t="shared" si="10"/>
        <v>H.Larix.R.5.0.5_A</v>
      </c>
      <c r="I96" s="21" t="s">
        <v>630</v>
      </c>
      <c r="J96" s="21"/>
      <c r="K96" s="22">
        <v>51.33</v>
      </c>
      <c r="L96" s="2" t="s">
        <v>429</v>
      </c>
      <c r="M96" t="s">
        <v>432</v>
      </c>
      <c r="N96"/>
      <c r="O96" s="1" t="s">
        <v>435</v>
      </c>
      <c r="P96" s="50">
        <f>VLOOKUP(H96,[1]Sheet1!$A$8:$U$230,19,FALSE)</f>
        <v>0.23089421390999418</v>
      </c>
      <c r="Q96" s="50">
        <f>VLOOKUP(H96,[1]Sheet1!$A$8:$U$230,20,FALSE)</f>
        <v>0.43092946808581484</v>
      </c>
      <c r="R96" s="50">
        <f>VLOOKUP(H96,[1]Sheet1!$A$8:$U$230,21,FALSE)</f>
        <v>0.18136762127410871</v>
      </c>
      <c r="S96" s="50">
        <f>VLOOKUP(I96,[2]Sheet1!A$5:J$554,10,FALSE)</f>
        <v>0.10239906487434249</v>
      </c>
      <c r="T96" s="50">
        <f t="shared" si="18"/>
        <v>0.84319130326991765</v>
      </c>
      <c r="U96" s="50">
        <f t="shared" si="12"/>
        <v>0.94559036814426012</v>
      </c>
      <c r="V96" s="29">
        <f>VLOOKUP(H96,[3]Sheet1!$A$3:$I$286,9,FALSE)</f>
        <v>1.5513707437311883</v>
      </c>
      <c r="W96" s="31" t="e">
        <f>VLOOKUP(C96,[4]Sheet1!$C$12:$AA$290,19,FALSE)</f>
        <v>#N/A</v>
      </c>
      <c r="X96" s="31">
        <f>VLOOKUP(H96,[5]Sheet1!$C$7:$Y$360,16,FALSE)</f>
        <v>-28.473998679510164</v>
      </c>
      <c r="Y96" s="31">
        <f>VLOOKUP(I96,[6]Sheet1!$D$8:$AI$400,32,FALSE)</f>
        <v>-28.08833983041858</v>
      </c>
      <c r="Z96" s="31" t="e">
        <f>VLOOKUP(I96,[7]Sheet1!$D$7:$R$202,15,FALSE)</f>
        <v>#N/A</v>
      </c>
      <c r="AA96" s="31" t="e">
        <f>VLOOKUP(C96,[8]Respiration_sample_list!$AO$2:$AR$73,2,FALSE)</f>
        <v>#N/A</v>
      </c>
      <c r="AB96" s="31" t="e">
        <f>VLOOKUP(C96,[8]Respiration_sample_list!$AO$2:$AR$73,4,FALSE)</f>
        <v>#N/A</v>
      </c>
      <c r="AC96" s="1">
        <f>VLOOKUP(H96,[9]Sheet1!B$2:F$250,4,FALSE)</f>
        <v>18.5</v>
      </c>
      <c r="AD96" s="1">
        <f>VLOOKUP(I96,[10]Sheet1!$B$2:$C$254,2, FALSE)</f>
        <v>68.25</v>
      </c>
      <c r="AE96">
        <f>VLOOKUP(H96,[11]Sheet1!$B$2:$F$182,4,FALSE)</f>
        <v>44.7</v>
      </c>
      <c r="AF96" t="e">
        <f>VLOOKUP(C96,[12]Sheet1!$D$9:$Y$206,15,FALSE)</f>
        <v>#N/A</v>
      </c>
      <c r="AG96"/>
      <c r="AH96" t="e">
        <f>VLOOKUP(C96,[12]Sheet1!$D$9:$Y$206,22,FALSE)</f>
        <v>#N/A</v>
      </c>
      <c r="AI96" s="1" t="e">
        <f>VLOOKUP(C96&amp;"C",[13]Sheet1!B$13:M$404,12,FALSE)</f>
        <v>#N/A</v>
      </c>
      <c r="AJ96" s="1" t="e">
        <f>VLOOKUP(C96&amp;"N",[13]Sheet1!B$13:N$404,12,FALSE)</f>
        <v>#N/A</v>
      </c>
      <c r="AK96" s="31" t="e">
        <f t="shared" si="9"/>
        <v>#N/A</v>
      </c>
      <c r="AL96" s="42">
        <v>1.8333333333333333</v>
      </c>
      <c r="AM96" s="39"/>
      <c r="AN96" s="1" t="e">
        <f>VLOOKUP(C96,[14]Respiration_sample_list!$AP$2:$AV$73,5,FALSE)</f>
        <v>#N/A</v>
      </c>
      <c r="AO96" s="1" t="e">
        <f>VLOOKUP(C96,[15]Respiration_sample_list!$AP$2:$AV$73,7,FALSE)</f>
        <v>#N/A</v>
      </c>
      <c r="AP96" s="1" t="e">
        <f>VLOOKUP(C96,[14]Respiration_sample_list!$AP$2:$AY$73,10,FALSE)</f>
        <v>#N/A</v>
      </c>
      <c r="AQ96" s="1">
        <f t="shared" si="13"/>
        <v>2200</v>
      </c>
      <c r="AR96" s="1">
        <f t="shared" si="14"/>
        <v>9.1999999999999993</v>
      </c>
      <c r="AT96" s="1" t="s">
        <v>877</v>
      </c>
    </row>
    <row r="97" spans="1:46" ht="23.25" x14ac:dyDescent="0.35">
      <c r="A97" s="27" t="s">
        <v>239</v>
      </c>
      <c r="B97" s="28">
        <v>96</v>
      </c>
      <c r="C97" s="27" t="s">
        <v>104</v>
      </c>
      <c r="D97" s="27" t="s">
        <v>829</v>
      </c>
      <c r="E97" s="27" t="s">
        <v>25</v>
      </c>
      <c r="F97" s="27" t="s">
        <v>832</v>
      </c>
      <c r="G97" s="28">
        <v>6</v>
      </c>
      <c r="H97" s="27" t="str">
        <f t="shared" si="10"/>
        <v>M.Larix.R.6.0.5_A</v>
      </c>
      <c r="I97" s="21" t="s">
        <v>632</v>
      </c>
      <c r="J97" s="21"/>
      <c r="K97" s="22">
        <v>49.68</v>
      </c>
      <c r="L97" s="2" t="s">
        <v>429</v>
      </c>
      <c r="M97" t="s">
        <v>432</v>
      </c>
      <c r="N97"/>
      <c r="O97" s="1" t="s">
        <v>435</v>
      </c>
      <c r="P97" s="50">
        <f>VLOOKUP(H97,[1]Sheet1!$A$8:$U$230,19,FALSE)</f>
        <v>0.53599637681159418</v>
      </c>
      <c r="Q97" s="50">
        <f>VLOOKUP(H97,[1]Sheet1!$A$8:$U$230,20,FALSE)</f>
        <v>0.55612233632672414</v>
      </c>
      <c r="R97" s="50">
        <f>VLOOKUP(H97,[1]Sheet1!$A$8:$U$230,21,FALSE)</f>
        <v>0.43804951690821253</v>
      </c>
      <c r="S97" s="50">
        <f>VLOOKUP(I97,[2]Sheet1!A$5:J$554,10,FALSE)</f>
        <v>6.4142391304347818E-2</v>
      </c>
      <c r="T97" s="50">
        <f t="shared" si="18"/>
        <v>1.5301682300465309</v>
      </c>
      <c r="U97" s="50">
        <f t="shared" si="12"/>
        <v>1.5943106213508786</v>
      </c>
      <c r="V97" s="29">
        <f>VLOOKUP(H97,[3]Sheet1!$A$3:$I$286,9,FALSE)</f>
        <v>3.2962734212132694</v>
      </c>
      <c r="W97" s="31" t="e">
        <f>VLOOKUP(C97,[4]Sheet1!$C$12:$AA$290,19,FALSE)</f>
        <v>#N/A</v>
      </c>
      <c r="X97" s="31">
        <f>VLOOKUP(H97,[5]Sheet1!$C$7:$Y$360,16,FALSE)</f>
        <v>-28.334611798327291</v>
      </c>
      <c r="Y97" s="31">
        <f>VLOOKUP(I97,[6]Sheet1!$D$8:$AI$400,32,FALSE)</f>
        <v>-27.080355431718711</v>
      </c>
      <c r="Z97" s="31" t="e">
        <f>VLOOKUP(I97,[7]Sheet1!$D$7:$R$202,15,FALSE)</f>
        <v>#N/A</v>
      </c>
      <c r="AA97" s="31" t="e">
        <f>VLOOKUP(C97,[8]Respiration_sample_list!$AO$2:$AR$73,2,FALSE)</f>
        <v>#N/A</v>
      </c>
      <c r="AB97" s="31" t="e">
        <f>VLOOKUP(C97,[8]Respiration_sample_list!$AO$2:$AR$73,4,FALSE)</f>
        <v>#N/A</v>
      </c>
      <c r="AC97" s="1">
        <f>VLOOKUP(H97,[9]Sheet1!B$2:F$250,4,FALSE)</f>
        <v>20.3</v>
      </c>
      <c r="AD97" s="1" t="e">
        <f>VLOOKUP(I97,[10]Sheet1!$B$2:$C$254,2, FALSE)</f>
        <v>#N/A</v>
      </c>
      <c r="AE97">
        <f>VLOOKUP(H97,[11]Sheet1!$B$2:$F$182,4,FALSE)</f>
        <v>26.3</v>
      </c>
      <c r="AF97" t="e">
        <f>VLOOKUP(C97,[12]Sheet1!$D$9:$Y$206,15,FALSE)</f>
        <v>#N/A</v>
      </c>
      <c r="AG97"/>
      <c r="AH97" t="e">
        <f>VLOOKUP(C97,[12]Sheet1!$D$9:$Y$206,22,FALSE)</f>
        <v>#N/A</v>
      </c>
      <c r="AI97" s="1" t="e">
        <f>VLOOKUP(C97&amp;"C",[13]Sheet1!B$13:M$404,12,FALSE)</f>
        <v>#N/A</v>
      </c>
      <c r="AJ97" s="1" t="e">
        <f>VLOOKUP(C97&amp;"N",[13]Sheet1!B$13:N$404,12,FALSE)</f>
        <v>#N/A</v>
      </c>
      <c r="AK97" s="31" t="e">
        <f t="shared" si="9"/>
        <v>#N/A</v>
      </c>
      <c r="AL97" s="41">
        <v>0.5</v>
      </c>
      <c r="AM97" s="39"/>
      <c r="AN97" s="1" t="e">
        <f>VLOOKUP(C97,[14]Respiration_sample_list!$AP$2:$AV$73,5,FALSE)</f>
        <v>#N/A</v>
      </c>
      <c r="AO97" s="1" t="e">
        <f>VLOOKUP(C97,[15]Respiration_sample_list!$AP$2:$AV$73,7,FALSE)</f>
        <v>#N/A</v>
      </c>
      <c r="AP97" s="1" t="e">
        <f>VLOOKUP(C97,[14]Respiration_sample_list!$AP$2:$AY$73,10,FALSE)</f>
        <v>#N/A</v>
      </c>
      <c r="AQ97" s="1">
        <f t="shared" si="13"/>
        <v>2080</v>
      </c>
      <c r="AR97" s="1">
        <f t="shared" si="14"/>
        <v>8.9760691912108506</v>
      </c>
      <c r="AT97" s="1" t="s">
        <v>877</v>
      </c>
    </row>
    <row r="98" spans="1:46" ht="23.25" x14ac:dyDescent="0.35">
      <c r="A98" s="27" t="s">
        <v>239</v>
      </c>
      <c r="B98" s="28">
        <v>97</v>
      </c>
      <c r="C98" s="27" t="s">
        <v>105</v>
      </c>
      <c r="D98" s="27" t="s">
        <v>829</v>
      </c>
      <c r="E98" s="27" t="s">
        <v>25</v>
      </c>
      <c r="F98" s="27" t="s">
        <v>832</v>
      </c>
      <c r="G98" s="28">
        <v>7</v>
      </c>
      <c r="H98" s="27" t="str">
        <f t="shared" si="10"/>
        <v>M.Larix.R.7.0.5_A</v>
      </c>
      <c r="I98" s="21" t="s">
        <v>634</v>
      </c>
      <c r="J98" s="21"/>
      <c r="K98" s="22">
        <v>51.09</v>
      </c>
      <c r="L98" s="2" t="s">
        <v>429</v>
      </c>
      <c r="M98" t="s">
        <v>432</v>
      </c>
      <c r="N98"/>
      <c r="O98" s="1" t="s">
        <v>435</v>
      </c>
      <c r="P98" s="50">
        <f>VLOOKUP(H98,[1]Sheet1!$A$8:$U$230,19,FALSE)</f>
        <v>0.38412066940692896</v>
      </c>
      <c r="Q98" s="50">
        <f>VLOOKUP(H98,[1]Sheet1!$A$8:$U$230,20,FALSE)</f>
        <v>0.35222055680469017</v>
      </c>
      <c r="R98" s="50">
        <f>VLOOKUP(H98,[1]Sheet1!$A$8:$U$230,21,FALSE)</f>
        <v>0.36376981796829122</v>
      </c>
      <c r="S98" s="50">
        <f>VLOOKUP(I98,[2]Sheet1!A$5:J$554,10,FALSE)</f>
        <v>0.10276805637110981</v>
      </c>
      <c r="T98" s="50">
        <f t="shared" si="18"/>
        <v>1.1001110441799105</v>
      </c>
      <c r="U98" s="50">
        <f t="shared" si="12"/>
        <v>1.2028791005510202</v>
      </c>
      <c r="V98" s="29">
        <f>VLOOKUP(H98,[3]Sheet1!$A$3:$I$286,9,FALSE)</f>
        <v>2.9784817718104466</v>
      </c>
      <c r="W98" s="31" t="e">
        <f>VLOOKUP(C98,[4]Sheet1!$C$12:$AA$290,19,FALSE)</f>
        <v>#N/A</v>
      </c>
      <c r="X98" s="31">
        <f>VLOOKUP(H98,[5]Sheet1!$C$7:$Y$360,16,FALSE)</f>
        <v>-28.573397223408932</v>
      </c>
      <c r="Y98" s="31">
        <f>VLOOKUP(I98,[6]Sheet1!$D$8:$AI$400,32,FALSE)</f>
        <v>-27.878925879909307</v>
      </c>
      <c r="Z98" s="31" t="e">
        <f>VLOOKUP(I98,[7]Sheet1!$D$7:$R$202,15,FALSE)</f>
        <v>#N/A</v>
      </c>
      <c r="AA98" s="31" t="e">
        <f>VLOOKUP(C98,[8]Respiration_sample_list!$AO$2:$AR$73,2,FALSE)</f>
        <v>#N/A</v>
      </c>
      <c r="AB98" s="31" t="e">
        <f>VLOOKUP(C98,[8]Respiration_sample_list!$AO$2:$AR$73,4,FALSE)</f>
        <v>#N/A</v>
      </c>
      <c r="AC98" s="1">
        <f>VLOOKUP(H98,[9]Sheet1!B$2:F$250,4,FALSE)</f>
        <v>22.1</v>
      </c>
      <c r="AD98" s="1">
        <f>VLOOKUP(I98,[10]Sheet1!$B$2:$C$254,2, FALSE)</f>
        <v>46.5</v>
      </c>
      <c r="AE98">
        <f>VLOOKUP(H98,[11]Sheet1!$B$2:$F$182,4,FALSE)</f>
        <v>19.399999999999999</v>
      </c>
      <c r="AF98" t="e">
        <f>VLOOKUP(C98,[12]Sheet1!$D$9:$Y$206,15,FALSE)</f>
        <v>#N/A</v>
      </c>
      <c r="AG98"/>
      <c r="AH98" t="e">
        <f>VLOOKUP(C98,[12]Sheet1!$D$9:$Y$206,22,FALSE)</f>
        <v>#N/A</v>
      </c>
      <c r="AI98" s="1" t="e">
        <f>VLOOKUP(C98&amp;"C",[13]Sheet1!B$13:M$404,12,FALSE)</f>
        <v>#N/A</v>
      </c>
      <c r="AJ98" s="1" t="e">
        <f>VLOOKUP(C98&amp;"N",[13]Sheet1!B$13:N$404,12,FALSE)</f>
        <v>#N/A</v>
      </c>
      <c r="AK98" s="31" t="e">
        <f t="shared" si="9"/>
        <v>#N/A</v>
      </c>
      <c r="AL98" s="41">
        <v>0.5</v>
      </c>
      <c r="AM98" s="39"/>
      <c r="AN98" s="1" t="e">
        <f>VLOOKUP(C98,[14]Respiration_sample_list!$AP$2:$AV$73,5,FALSE)</f>
        <v>#N/A</v>
      </c>
      <c r="AO98" s="1" t="e">
        <f>VLOOKUP(C98,[15]Respiration_sample_list!$AP$2:$AV$73,7,FALSE)</f>
        <v>#N/A</v>
      </c>
      <c r="AP98" s="1" t="e">
        <f>VLOOKUP(C98,[14]Respiration_sample_list!$AP$2:$AY$73,10,FALSE)</f>
        <v>#N/A</v>
      </c>
      <c r="AQ98" s="1">
        <f t="shared" si="13"/>
        <v>2080</v>
      </c>
      <c r="AR98" s="1">
        <f t="shared" si="14"/>
        <v>8.9760691912108506</v>
      </c>
      <c r="AT98" s="1" t="s">
        <v>877</v>
      </c>
    </row>
    <row r="99" spans="1:46" ht="23.25" x14ac:dyDescent="0.35">
      <c r="A99" s="27" t="s">
        <v>239</v>
      </c>
      <c r="B99" s="28">
        <v>98</v>
      </c>
      <c r="C99" s="27" t="s">
        <v>106</v>
      </c>
      <c r="D99" s="27" t="s">
        <v>829</v>
      </c>
      <c r="E99" s="27" t="s">
        <v>25</v>
      </c>
      <c r="F99" s="27" t="s">
        <v>832</v>
      </c>
      <c r="G99" s="28">
        <v>8</v>
      </c>
      <c r="H99" s="27" t="str">
        <f t="shared" si="10"/>
        <v>M.Larix.R.8.0.5_A</v>
      </c>
      <c r="I99" s="21" t="s">
        <v>636</v>
      </c>
      <c r="J99" s="21"/>
      <c r="K99" s="22">
        <v>49.53</v>
      </c>
      <c r="L99" s="2" t="s">
        <v>429</v>
      </c>
      <c r="M99" t="s">
        <v>432</v>
      </c>
      <c r="N99"/>
      <c r="O99" s="1" t="s">
        <v>435</v>
      </c>
      <c r="P99" s="50">
        <f>VLOOKUP(H99,[1]Sheet1!$A$8:$U$230,19,FALSE)</f>
        <v>0.39422016959418538</v>
      </c>
      <c r="Q99" s="50">
        <f>VLOOKUP(H99,[1]Sheet1!$A$8:$U$230,20,FALSE)</f>
        <v>0.60462140439146383</v>
      </c>
      <c r="R99" s="50">
        <f>VLOOKUP(H99,[1]Sheet1!$A$8:$U$230,21,FALSE)</f>
        <v>0.39462447001817075</v>
      </c>
      <c r="S99" s="50">
        <f>VLOOKUP(I99,[2]Sheet1!A$5:J$554,10,FALSE)</f>
        <v>7.1078740157480308E-2</v>
      </c>
      <c r="T99" s="50">
        <f t="shared" si="18"/>
        <v>1.39346604400382</v>
      </c>
      <c r="U99" s="50">
        <f t="shared" si="12"/>
        <v>1.4645447841613004</v>
      </c>
      <c r="V99" s="29">
        <f>VLOOKUP(H99,[3]Sheet1!$A$3:$I$286,9,FALSE)</f>
        <v>3.4020773132467252</v>
      </c>
      <c r="W99" s="31" t="e">
        <f>VLOOKUP(C99,[4]Sheet1!$C$12:$AA$290,19,FALSE)</f>
        <v>#N/A</v>
      </c>
      <c r="X99" s="31">
        <f>VLOOKUP(H99,[5]Sheet1!$C$7:$Y$360,16,FALSE)</f>
        <v>-28.478471032654905</v>
      </c>
      <c r="Y99" s="31">
        <f>VLOOKUP(I99,[6]Sheet1!$D$8:$AI$400,32,FALSE)</f>
        <v>-27.101518256058139</v>
      </c>
      <c r="Z99" s="31" t="e">
        <f>VLOOKUP(I99,[7]Sheet1!$D$7:$R$202,15,FALSE)</f>
        <v>#N/A</v>
      </c>
      <c r="AA99" s="31" t="e">
        <f>VLOOKUP(C99,[8]Respiration_sample_list!$AO$2:$AR$73,2,FALSE)</f>
        <v>#N/A</v>
      </c>
      <c r="AB99" s="31" t="e">
        <f>VLOOKUP(C99,[8]Respiration_sample_list!$AO$2:$AR$73,4,FALSE)</f>
        <v>#N/A</v>
      </c>
      <c r="AC99" s="1">
        <f>VLOOKUP(H99,[9]Sheet1!B$2:F$250,4,FALSE)</f>
        <v>0.9</v>
      </c>
      <c r="AD99" s="1">
        <f>VLOOKUP(I99,[10]Sheet1!$B$2:$C$254,2, FALSE)</f>
        <v>61.349999999999994</v>
      </c>
      <c r="AE99">
        <f>VLOOKUP(H99,[11]Sheet1!$B$2:$F$182,4,FALSE)</f>
        <v>15.7</v>
      </c>
      <c r="AF99" t="e">
        <f>VLOOKUP(C99,[12]Sheet1!$D$9:$Y$206,15,FALSE)</f>
        <v>#N/A</v>
      </c>
      <c r="AG99"/>
      <c r="AH99" t="e">
        <f>VLOOKUP(C99,[12]Sheet1!$D$9:$Y$206,22,FALSE)</f>
        <v>#N/A</v>
      </c>
      <c r="AI99" s="1" t="e">
        <f>VLOOKUP(C99&amp;"C",[13]Sheet1!B$13:M$404,12,FALSE)</f>
        <v>#N/A</v>
      </c>
      <c r="AJ99" s="1" t="e">
        <f>VLOOKUP(C99&amp;"N",[13]Sheet1!B$13:N$404,12,FALSE)</f>
        <v>#N/A</v>
      </c>
      <c r="AK99" s="31" t="e">
        <f t="shared" si="9"/>
        <v>#N/A</v>
      </c>
      <c r="AL99" s="41">
        <v>0.5</v>
      </c>
      <c r="AM99" s="39"/>
      <c r="AN99" s="1" t="e">
        <f>VLOOKUP(C99,[14]Respiration_sample_list!$AP$2:$AV$73,5,FALSE)</f>
        <v>#N/A</v>
      </c>
      <c r="AO99" s="1" t="e">
        <f>VLOOKUP(C99,[15]Respiration_sample_list!$AP$2:$AV$73,7,FALSE)</f>
        <v>#N/A</v>
      </c>
      <c r="AP99" s="1" t="e">
        <f>VLOOKUP(C99,[14]Respiration_sample_list!$AP$2:$AY$73,10,FALSE)</f>
        <v>#N/A</v>
      </c>
      <c r="AQ99" s="1">
        <f t="shared" si="13"/>
        <v>2080</v>
      </c>
      <c r="AR99" s="1">
        <f t="shared" si="14"/>
        <v>8.9760691912108506</v>
      </c>
      <c r="AT99" s="1" t="s">
        <v>877</v>
      </c>
    </row>
    <row r="100" spans="1:46" ht="23.25" x14ac:dyDescent="0.35">
      <c r="A100" s="27" t="s">
        <v>239</v>
      </c>
      <c r="B100" s="28">
        <v>99</v>
      </c>
      <c r="C100" s="27" t="s">
        <v>107</v>
      </c>
      <c r="D100" s="27" t="s">
        <v>829</v>
      </c>
      <c r="E100" s="27" t="s">
        <v>25</v>
      </c>
      <c r="F100" s="27" t="s">
        <v>832</v>
      </c>
      <c r="G100" s="28">
        <v>9</v>
      </c>
      <c r="H100" s="27" t="str">
        <f t="shared" si="10"/>
        <v>M.Larix.R.9.0.5_A</v>
      </c>
      <c r="I100" s="21" t="s">
        <v>638</v>
      </c>
      <c r="J100" s="21"/>
      <c r="K100" s="22">
        <v>49.64</v>
      </c>
      <c r="L100" s="2" t="s">
        <v>429</v>
      </c>
      <c r="M100" t="s">
        <v>432</v>
      </c>
      <c r="N100"/>
      <c r="O100" s="1" t="s">
        <v>435</v>
      </c>
      <c r="P100" s="50">
        <f>VLOOKUP(H100,[1]Sheet1!$A$8:$U$230,19,FALSE)</f>
        <v>0.1341569298952458</v>
      </c>
      <c r="Q100" s="50">
        <f>VLOOKUP(H100,[1]Sheet1!$A$8:$U$230,20,FALSE)</f>
        <v>0.31020948550863325</v>
      </c>
      <c r="R100" s="50">
        <f>VLOOKUP(H100,[1]Sheet1!$A$8:$U$230,21,FALSE)</f>
        <v>0.14506698227236101</v>
      </c>
      <c r="S100" s="50">
        <f>VLOOKUP(I100,[2]Sheet1!A$5:J$554,10,FALSE)</f>
        <v>7.0644923448831609E-2</v>
      </c>
      <c r="T100" s="50">
        <f t="shared" si="18"/>
        <v>0.58943339767624003</v>
      </c>
      <c r="U100" s="50">
        <f t="shared" si="12"/>
        <v>0.66007832112507159</v>
      </c>
      <c r="V100" s="29">
        <f>VLOOKUP(H100,[3]Sheet1!$A$3:$I$286,9,FALSE)</f>
        <v>2.5549499413612016</v>
      </c>
      <c r="W100" s="31" t="e">
        <f>VLOOKUP(C100,[4]Sheet1!$C$12:$AA$290,19,FALSE)</f>
        <v>#N/A</v>
      </c>
      <c r="X100" s="31">
        <f>VLOOKUP(H100,[5]Sheet1!$C$7:$Y$360,16,FALSE)</f>
        <v>-28.69511676718081</v>
      </c>
      <c r="Y100" s="31">
        <f>VLOOKUP(I100,[6]Sheet1!$D$8:$AI$400,32,FALSE)</f>
        <v>-28.510300401142288</v>
      </c>
      <c r="Z100" s="31" t="e">
        <f>VLOOKUP(I100,[7]Sheet1!$D$7:$R$202,15,FALSE)</f>
        <v>#N/A</v>
      </c>
      <c r="AA100" s="31" t="e">
        <f>VLOOKUP(C100,[8]Respiration_sample_list!$AO$2:$AR$73,2,FALSE)</f>
        <v>#N/A</v>
      </c>
      <c r="AB100" s="31" t="e">
        <f>VLOOKUP(C100,[8]Respiration_sample_list!$AO$2:$AR$73,4,FALSE)</f>
        <v>#N/A</v>
      </c>
      <c r="AC100" s="1">
        <f>VLOOKUP(H100,[9]Sheet1!B$2:F$250,4,FALSE)</f>
        <v>24.3</v>
      </c>
      <c r="AD100" s="1">
        <f>VLOOKUP(I100,[10]Sheet1!$B$2:$C$254,2, FALSE)</f>
        <v>71.199999999999989</v>
      </c>
      <c r="AE100">
        <f>VLOOKUP(H100,[11]Sheet1!$B$2:$F$182,4,FALSE)</f>
        <v>33.1</v>
      </c>
      <c r="AF100" t="e">
        <f>VLOOKUP(C100,[12]Sheet1!$D$9:$Y$206,15,FALSE)</f>
        <v>#N/A</v>
      </c>
      <c r="AG100"/>
      <c r="AH100" t="e">
        <f>VLOOKUP(C100,[12]Sheet1!$D$9:$Y$206,22,FALSE)</f>
        <v>#N/A</v>
      </c>
      <c r="AI100" s="1" t="e">
        <f>VLOOKUP(C100&amp;"C",[13]Sheet1!B$13:M$404,12,FALSE)</f>
        <v>#N/A</v>
      </c>
      <c r="AJ100" s="1" t="e">
        <f>VLOOKUP(C100&amp;"N",[13]Sheet1!B$13:N$404,12,FALSE)</f>
        <v>#N/A</v>
      </c>
      <c r="AK100" s="31" t="e">
        <f t="shared" si="9"/>
        <v>#N/A</v>
      </c>
      <c r="AL100" s="41">
        <v>1</v>
      </c>
      <c r="AM100" s="39"/>
      <c r="AN100" s="1" t="e">
        <f>VLOOKUP(C100,[14]Respiration_sample_list!$AP$2:$AV$73,5,FALSE)</f>
        <v>#N/A</v>
      </c>
      <c r="AO100" s="1" t="e">
        <f>VLOOKUP(C100,[15]Respiration_sample_list!$AP$2:$AV$73,7,FALSE)</f>
        <v>#N/A</v>
      </c>
      <c r="AP100" s="1" t="e">
        <f>VLOOKUP(C100,[14]Respiration_sample_list!$AP$2:$AY$73,10,FALSE)</f>
        <v>#N/A</v>
      </c>
      <c r="AQ100" s="1">
        <f t="shared" si="13"/>
        <v>2080</v>
      </c>
      <c r="AR100" s="1">
        <f t="shared" si="14"/>
        <v>8.9760691912108506</v>
      </c>
      <c r="AT100" s="1" t="s">
        <v>877</v>
      </c>
    </row>
    <row r="101" spans="1:46" ht="24" thickBot="1" x14ac:dyDescent="0.4">
      <c r="A101" s="27" t="s">
        <v>239</v>
      </c>
      <c r="B101" s="28">
        <v>100</v>
      </c>
      <c r="C101" s="27" t="s">
        <v>108</v>
      </c>
      <c r="D101" s="27" t="s">
        <v>829</v>
      </c>
      <c r="E101" s="27" t="s">
        <v>25</v>
      </c>
      <c r="F101" s="27" t="s">
        <v>832</v>
      </c>
      <c r="G101" s="28">
        <v>10</v>
      </c>
      <c r="H101" s="27" t="str">
        <f t="shared" si="10"/>
        <v>M.Larix.R.10.0.5_A</v>
      </c>
      <c r="I101" s="21" t="s">
        <v>640</v>
      </c>
      <c r="J101" s="21"/>
      <c r="K101" s="22">
        <v>50.2</v>
      </c>
      <c r="L101" s="2" t="s">
        <v>429</v>
      </c>
      <c r="M101" t="s">
        <v>432</v>
      </c>
      <c r="N101"/>
      <c r="O101" s="1" t="s">
        <v>435</v>
      </c>
      <c r="P101" s="50">
        <f>VLOOKUP(H101,[1]Sheet1!$A$8:$U$230,19,FALSE)</f>
        <v>0.40880079681274895</v>
      </c>
      <c r="Q101" s="50">
        <f>VLOOKUP(H101,[1]Sheet1!$A$8:$U$230,20,FALSE)</f>
        <v>0.20289213610064563</v>
      </c>
      <c r="R101" s="50">
        <f>VLOOKUP(H101,[1]Sheet1!$A$8:$U$230,21,FALSE)</f>
        <v>0.34753535856573703</v>
      </c>
      <c r="S101" s="50">
        <f>VLOOKUP(I101,[2]Sheet1!A$5:J$554,10,FALSE)</f>
        <v>5.7891872509960168E-2</v>
      </c>
      <c r="T101" s="50">
        <f t="shared" si="18"/>
        <v>0.95922829147913158</v>
      </c>
      <c r="U101" s="50">
        <f t="shared" si="12"/>
        <v>1.0171201639890917</v>
      </c>
      <c r="V101" s="29">
        <f>VLOOKUP(H101,[3]Sheet1!$A$3:$I$286,9,FALSE)</f>
        <v>2.9260277073361927</v>
      </c>
      <c r="W101" s="31" t="e">
        <f>VLOOKUP(C101,[4]Sheet1!$C$12:$AA$290,19,FALSE)</f>
        <v>#N/A</v>
      </c>
      <c r="X101" s="31">
        <f>VLOOKUP(H101,[5]Sheet1!$C$7:$Y$360,16,FALSE)</f>
        <v>-29.845503133823936</v>
      </c>
      <c r="Y101" s="31">
        <f>VLOOKUP(I101,[6]Sheet1!$D$8:$AI$400,32,FALSE)</f>
        <v>-29.2186110626144</v>
      </c>
      <c r="Z101" s="31" t="e">
        <f>VLOOKUP(I101,[7]Sheet1!$D$7:$R$202,15,FALSE)</f>
        <v>#N/A</v>
      </c>
      <c r="AA101" s="31" t="e">
        <f>VLOOKUP(C101,[8]Respiration_sample_list!$AO$2:$AR$73,2,FALSE)</f>
        <v>#N/A</v>
      </c>
      <c r="AB101" s="31" t="e">
        <f>VLOOKUP(C101,[8]Respiration_sample_list!$AO$2:$AR$73,4,FALSE)</f>
        <v>#N/A</v>
      </c>
      <c r="AC101" s="1">
        <f>VLOOKUP(H101,[9]Sheet1!B$2:F$250,4,FALSE)</f>
        <v>18.600000000000001</v>
      </c>
      <c r="AD101" s="1">
        <f>VLOOKUP(I101,[10]Sheet1!$B$2:$C$254,2, FALSE)</f>
        <v>71.8</v>
      </c>
      <c r="AE101">
        <f>VLOOKUP(H101,[11]Sheet1!$B$2:$F$182,4,FALSE)</f>
        <v>34.9</v>
      </c>
      <c r="AF101" t="e">
        <f>VLOOKUP(C101,[12]Sheet1!$D$9:$Y$206,15,FALSE)</f>
        <v>#N/A</v>
      </c>
      <c r="AG101"/>
      <c r="AH101" t="e">
        <f>VLOOKUP(C101,[12]Sheet1!$D$9:$Y$206,22,FALSE)</f>
        <v>#N/A</v>
      </c>
      <c r="AI101" s="1" t="e">
        <f>VLOOKUP(C101&amp;"C",[13]Sheet1!B$13:M$404,12,FALSE)</f>
        <v>#N/A</v>
      </c>
      <c r="AJ101" s="1" t="e">
        <f>VLOOKUP(C101&amp;"N",[13]Sheet1!B$13:N$404,12,FALSE)</f>
        <v>#N/A</v>
      </c>
      <c r="AK101" s="31" t="e">
        <f t="shared" si="9"/>
        <v>#N/A</v>
      </c>
      <c r="AL101" s="43">
        <v>1</v>
      </c>
      <c r="AM101" s="31"/>
      <c r="AN101" s="1" t="e">
        <f>VLOOKUP(C101,[14]Respiration_sample_list!$AP$2:$AV$73,5,FALSE)</f>
        <v>#N/A</v>
      </c>
      <c r="AO101" s="1" t="e">
        <f>VLOOKUP(C101,[15]Respiration_sample_list!$AP$2:$AV$73,7,FALSE)</f>
        <v>#N/A</v>
      </c>
      <c r="AP101" s="1" t="e">
        <f>VLOOKUP(C101,[14]Respiration_sample_list!$AP$2:$AY$73,10,FALSE)</f>
        <v>#N/A</v>
      </c>
      <c r="AQ101" s="1">
        <f t="shared" si="13"/>
        <v>2080</v>
      </c>
      <c r="AR101" s="1">
        <f t="shared" si="14"/>
        <v>8.9760691912108506</v>
      </c>
      <c r="AT101" s="1" t="s">
        <v>877</v>
      </c>
    </row>
    <row r="102" spans="1:46" ht="23.25" x14ac:dyDescent="0.35">
      <c r="A102" s="27" t="s">
        <v>239</v>
      </c>
      <c r="B102" s="28">
        <v>101</v>
      </c>
      <c r="C102" s="27" t="s">
        <v>109</v>
      </c>
      <c r="D102" s="27" t="s">
        <v>15</v>
      </c>
      <c r="E102" s="27" t="s">
        <v>25</v>
      </c>
      <c r="F102" s="27" t="s">
        <v>832</v>
      </c>
      <c r="G102" s="28">
        <v>11</v>
      </c>
      <c r="H102" s="27" t="str">
        <f t="shared" si="10"/>
        <v>L.Larix.R.11.0.5_A</v>
      </c>
      <c r="I102" s="21" t="s">
        <v>642</v>
      </c>
      <c r="J102" s="21"/>
      <c r="K102" s="22">
        <v>49.52</v>
      </c>
      <c r="L102" s="2" t="s">
        <v>429</v>
      </c>
      <c r="M102" s="1" t="s">
        <v>811</v>
      </c>
      <c r="N102"/>
      <c r="O102" s="1" t="s">
        <v>435</v>
      </c>
      <c r="P102" s="50">
        <f>VLOOKUP(H102,[1]Sheet1!$A$8:$U$230,19,FALSE)</f>
        <v>0.12267770597738287</v>
      </c>
      <c r="Q102" s="50">
        <f>VLOOKUP(H102,[1]Sheet1!$A$8:$U$230,20,FALSE)</f>
        <v>0.20228260715666188</v>
      </c>
      <c r="R102" s="50">
        <f>VLOOKUP(H102,[1]Sheet1!$A$8:$U$230,21,FALSE)</f>
        <v>8.8164378029079157E-2</v>
      </c>
      <c r="S102" s="50">
        <f>VLOOKUP(I102,[2]Sheet1!A$5:J$554,10,FALSE)</f>
        <v>3.5423869143780297E-2</v>
      </c>
      <c r="T102" s="50">
        <f t="shared" si="18"/>
        <v>0.41312469116312389</v>
      </c>
      <c r="U102" s="50">
        <f t="shared" si="12"/>
        <v>0.44854856030690421</v>
      </c>
      <c r="V102" s="29">
        <f>VLOOKUP(H102,[3]Sheet1!$A$3:$I$286,9,FALSE)</f>
        <v>1.4570166422321047</v>
      </c>
      <c r="W102" s="31" t="e">
        <f>VLOOKUP(C102,[4]Sheet1!$C$12:$AA$290,19,FALSE)</f>
        <v>#N/A</v>
      </c>
      <c r="X102" s="31">
        <f>VLOOKUP(H102,[5]Sheet1!$C$7:$Y$360,16,FALSE)</f>
        <v>-28.803814456468686</v>
      </c>
      <c r="Y102" s="31">
        <f>VLOOKUP(I102,[6]Sheet1!$D$8:$AI$400,32,FALSE)</f>
        <v>-28.192926560434433</v>
      </c>
      <c r="Z102" s="31" t="e">
        <f>VLOOKUP(I102,[7]Sheet1!$D$7:$R$202,15,FALSE)</f>
        <v>#N/A</v>
      </c>
      <c r="AA102" s="31" t="e">
        <f>VLOOKUP(C102,[8]Respiration_sample_list!$AO$2:$AR$73,2,FALSE)</f>
        <v>#N/A</v>
      </c>
      <c r="AB102" s="31" t="e">
        <f>VLOOKUP(C102,[8]Respiration_sample_list!$AO$2:$AR$73,4,FALSE)</f>
        <v>#N/A</v>
      </c>
      <c r="AC102" s="1">
        <f>VLOOKUP(H102,[9]Sheet1!B$2:F$250,4,FALSE)</f>
        <v>21.1</v>
      </c>
      <c r="AD102" s="1">
        <f>VLOOKUP(I102,[10]Sheet1!$B$2:$C$254,2, FALSE)</f>
        <v>84.550000000000011</v>
      </c>
      <c r="AE102">
        <f>VLOOKUP(H102,[11]Sheet1!$B$2:$F$182,4,FALSE)</f>
        <v>44</v>
      </c>
      <c r="AF102" t="e">
        <f>VLOOKUP(C102,[12]Sheet1!$D$9:$Y$206,15,FALSE)</f>
        <v>#N/A</v>
      </c>
      <c r="AG102"/>
      <c r="AH102" t="e">
        <f>VLOOKUP(C102,[12]Sheet1!$D$9:$Y$206,22,FALSE)</f>
        <v>#N/A</v>
      </c>
      <c r="AI102" s="1" t="e">
        <f>VLOOKUP(C102&amp;"C",[13]Sheet1!B$13:M$404,12,FALSE)</f>
        <v>#N/A</v>
      </c>
      <c r="AJ102" s="1" t="e">
        <f>VLOOKUP(C102&amp;"N",[13]Sheet1!B$13:N$404,12,FALSE)</f>
        <v>#N/A</v>
      </c>
      <c r="AK102" s="31" t="e">
        <f t="shared" si="9"/>
        <v>#N/A</v>
      </c>
      <c r="AL102" s="44">
        <v>1.5</v>
      </c>
      <c r="AM102" s="31"/>
      <c r="AN102" s="1" t="e">
        <f>VLOOKUP(C102,[14]Respiration_sample_list!$AP$2:$AV$73,5,FALSE)</f>
        <v>#N/A</v>
      </c>
      <c r="AO102" s="1" t="e">
        <f>VLOOKUP(C102,[15]Respiration_sample_list!$AP$2:$AV$73,7,FALSE)</f>
        <v>#N/A</v>
      </c>
      <c r="AP102" s="1" t="e">
        <f>VLOOKUP(C102,[14]Respiration_sample_list!$AP$2:$AY$73,10,FALSE)</f>
        <v>#N/A</v>
      </c>
      <c r="AQ102" s="1">
        <f t="shared" si="13"/>
        <v>2000</v>
      </c>
      <c r="AR102" s="1">
        <f t="shared" si="14"/>
        <v>9.1881325385694304</v>
      </c>
      <c r="AT102" s="1" t="s">
        <v>877</v>
      </c>
    </row>
    <row r="103" spans="1:46" ht="23.25" x14ac:dyDescent="0.35">
      <c r="A103" s="27" t="s">
        <v>239</v>
      </c>
      <c r="B103" s="28">
        <v>102</v>
      </c>
      <c r="C103" s="27" t="s">
        <v>110</v>
      </c>
      <c r="D103" s="27" t="s">
        <v>15</v>
      </c>
      <c r="E103" s="27" t="s">
        <v>25</v>
      </c>
      <c r="F103" s="27" t="s">
        <v>832</v>
      </c>
      <c r="G103" s="28">
        <v>12</v>
      </c>
      <c r="H103" s="27" t="str">
        <f t="shared" si="10"/>
        <v>L.Larix.R.12.0.5_A</v>
      </c>
      <c r="I103" s="21" t="s">
        <v>644</v>
      </c>
      <c r="J103" s="21"/>
      <c r="K103" s="22">
        <v>50.27</v>
      </c>
      <c r="L103" s="2" t="s">
        <v>429</v>
      </c>
      <c r="M103" t="s">
        <v>432</v>
      </c>
      <c r="N103"/>
      <c r="O103" s="1" t="s">
        <v>435</v>
      </c>
      <c r="P103" s="50">
        <f>VLOOKUP(H103,[1]Sheet1!$A$8:$U$230,19,FALSE)</f>
        <v>0.33931569524567334</v>
      </c>
      <c r="Q103" s="50">
        <f>VLOOKUP(H103,[1]Sheet1!$A$8:$U$230,20,FALSE)</f>
        <v>0.20526986699517605</v>
      </c>
      <c r="R103" s="50">
        <f>VLOOKUP(H103,[1]Sheet1!$A$8:$U$230,21,FALSE)</f>
        <v>0.22832106624229159</v>
      </c>
      <c r="S103" s="50">
        <f>VLOOKUP(I103,[2]Sheet1!A$5:J$554,10,FALSE)</f>
        <v>8.8870658444400244E-2</v>
      </c>
      <c r="T103" s="50">
        <f t="shared" si="18"/>
        <v>0.77290662848314096</v>
      </c>
      <c r="U103" s="50">
        <f t="shared" si="12"/>
        <v>0.86177728692754119</v>
      </c>
      <c r="V103" s="29">
        <f>VLOOKUP(H103,[3]Sheet1!$A$3:$I$286,9,FALSE)</f>
        <v>2.2647857403460252</v>
      </c>
      <c r="W103" s="31" t="e">
        <f>VLOOKUP(C103,[4]Sheet1!$C$12:$AA$290,19,FALSE)</f>
        <v>#N/A</v>
      </c>
      <c r="X103" s="31">
        <f>VLOOKUP(H103,[5]Sheet1!$C$7:$Y$360,16,FALSE)</f>
        <v>-27.86111048232625</v>
      </c>
      <c r="Y103" s="31">
        <f>VLOOKUP(I103,[6]Sheet1!$D$8:$AI$400,32,FALSE)</f>
        <v>-27.008522644242458</v>
      </c>
      <c r="Z103" s="31" t="e">
        <f>VLOOKUP(I103,[7]Sheet1!$D$7:$R$202,15,FALSE)</f>
        <v>#N/A</v>
      </c>
      <c r="AA103" s="31" t="e">
        <f>VLOOKUP(C103,[8]Respiration_sample_list!$AO$2:$AR$73,2,FALSE)</f>
        <v>#N/A</v>
      </c>
      <c r="AB103" s="31" t="e">
        <f>VLOOKUP(C103,[8]Respiration_sample_list!$AO$2:$AR$73,4,FALSE)</f>
        <v>#N/A</v>
      </c>
      <c r="AC103" s="1">
        <f>VLOOKUP(H103,[9]Sheet1!B$2:F$250,4,FALSE)</f>
        <v>-4.0999999999999996</v>
      </c>
      <c r="AD103" s="1">
        <f>VLOOKUP(I103,[10]Sheet1!$B$2:$C$254,2, FALSE)</f>
        <v>66.599999999999994</v>
      </c>
      <c r="AE103">
        <f>VLOOKUP(H103,[11]Sheet1!$B$2:$F$182,4,FALSE)</f>
        <v>34.5</v>
      </c>
      <c r="AF103" t="e">
        <f>VLOOKUP(C103,[12]Sheet1!$D$9:$Y$206,15,FALSE)</f>
        <v>#N/A</v>
      </c>
      <c r="AG103"/>
      <c r="AH103" t="e">
        <f>VLOOKUP(C103,[12]Sheet1!$D$9:$Y$206,22,FALSE)</f>
        <v>#N/A</v>
      </c>
      <c r="AI103" s="1" t="e">
        <f>VLOOKUP(C103&amp;"C",[13]Sheet1!B$13:M$404,12,FALSE)</f>
        <v>#N/A</v>
      </c>
      <c r="AJ103" s="1" t="e">
        <f>VLOOKUP(C103&amp;"N",[13]Sheet1!B$13:N$404,12,FALSE)</f>
        <v>#N/A</v>
      </c>
      <c r="AK103" s="31" t="e">
        <f t="shared" si="9"/>
        <v>#N/A</v>
      </c>
      <c r="AL103" s="45">
        <v>0.75</v>
      </c>
      <c r="AM103" s="31"/>
      <c r="AN103" s="1" t="e">
        <f>VLOOKUP(C103,[14]Respiration_sample_list!$AP$2:$AV$73,5,FALSE)</f>
        <v>#N/A</v>
      </c>
      <c r="AO103" s="1" t="e">
        <f>VLOOKUP(C103,[15]Respiration_sample_list!$AP$2:$AV$73,7,FALSE)</f>
        <v>#N/A</v>
      </c>
      <c r="AP103" s="1" t="e">
        <f>VLOOKUP(C103,[14]Respiration_sample_list!$AP$2:$AY$73,10,FALSE)</f>
        <v>#N/A</v>
      </c>
      <c r="AQ103" s="1">
        <f t="shared" si="13"/>
        <v>2000</v>
      </c>
      <c r="AR103" s="1">
        <f t="shared" si="14"/>
        <v>9.1881325385694304</v>
      </c>
      <c r="AT103" s="1" t="s">
        <v>877</v>
      </c>
    </row>
    <row r="104" spans="1:46" ht="23.25" x14ac:dyDescent="0.35">
      <c r="A104" s="27" t="s">
        <v>239</v>
      </c>
      <c r="B104" s="28">
        <v>103</v>
      </c>
      <c r="C104" s="27" t="s">
        <v>111</v>
      </c>
      <c r="D104" s="27" t="s">
        <v>15</v>
      </c>
      <c r="E104" s="27" t="s">
        <v>25</v>
      </c>
      <c r="F104" s="27" t="s">
        <v>832</v>
      </c>
      <c r="G104" s="28">
        <v>13</v>
      </c>
      <c r="H104" s="27" t="str">
        <f t="shared" si="10"/>
        <v>L.Larix.R.13.0.5_A</v>
      </c>
      <c r="I104" s="21" t="s">
        <v>646</v>
      </c>
      <c r="J104" s="21"/>
      <c r="K104" s="21">
        <v>47.89</v>
      </c>
      <c r="L104" s="2" t="s">
        <v>813</v>
      </c>
      <c r="M104" t="s">
        <v>814</v>
      </c>
      <c r="O104" s="1" t="s">
        <v>815</v>
      </c>
      <c r="P104" s="50">
        <f>VLOOKUP(H104,[1]Sheet1!$A$8:$U$230,19,FALSE)</f>
        <v>0.29782313635414498</v>
      </c>
      <c r="Q104" s="50">
        <f>VLOOKUP(H104,[1]Sheet1!$A$8:$U$230,20,FALSE)</f>
        <v>0.20365352539754319</v>
      </c>
      <c r="R104" s="50">
        <f>VLOOKUP(H104,[1]Sheet1!$A$8:$U$230,21,FALSE)</f>
        <v>0.29342086030486531</v>
      </c>
      <c r="S104" s="50">
        <f>VLOOKUP(I104,[2]Sheet1!A$5:J$554,10,FALSE)</f>
        <v>3.2660471914804763E-2</v>
      </c>
      <c r="T104" s="50">
        <f t="shared" si="18"/>
        <v>0.79489752205655351</v>
      </c>
      <c r="U104" s="50">
        <f t="shared" si="12"/>
        <v>0.82755799397135832</v>
      </c>
      <c r="V104" s="29">
        <f>VLOOKUP(H104,[3]Sheet1!$A$3:$I$286,9,FALSE)</f>
        <v>2.8339839323530636</v>
      </c>
      <c r="W104" s="31" t="e">
        <f>VLOOKUP(C104,[4]Sheet1!$C$12:$AA$290,19,FALSE)</f>
        <v>#N/A</v>
      </c>
      <c r="X104" s="31" t="e">
        <f>VLOOKUP(H104,[5]Sheet1!$C$7:$Y$360,16,FALSE)</f>
        <v>#N/A</v>
      </c>
      <c r="Y104" s="31">
        <f>VLOOKUP(I104,[6]Sheet1!$D$8:$AI$400,32,FALSE)</f>
        <v>-25.767029185066072</v>
      </c>
      <c r="Z104" s="31" t="e">
        <f>VLOOKUP(I104,[7]Sheet1!$D$7:$R$202,15,FALSE)</f>
        <v>#N/A</v>
      </c>
      <c r="AA104" s="31" t="e">
        <f>VLOOKUP(C104,[8]Respiration_sample_list!$AO$2:$AR$73,2,FALSE)</f>
        <v>#N/A</v>
      </c>
      <c r="AB104" s="31" t="e">
        <f>VLOOKUP(C104,[8]Respiration_sample_list!$AO$2:$AR$73,4,FALSE)</f>
        <v>#N/A</v>
      </c>
      <c r="AC104" s="1" t="e">
        <f>VLOOKUP(H104,[9]Sheet1!B$2:F$250,4,FALSE)</f>
        <v>#N/A</v>
      </c>
      <c r="AD104" s="1">
        <f>VLOOKUP(I104,[10]Sheet1!$B$2:$C$254,2, FALSE)</f>
        <v>126.65</v>
      </c>
      <c r="AE104">
        <f>VLOOKUP(H104,[11]Sheet1!$B$2:$F$182,4,FALSE)</f>
        <v>117.4</v>
      </c>
      <c r="AF104" t="e">
        <f>VLOOKUP(C104,[12]Sheet1!$D$9:$Y$206,15,FALSE)</f>
        <v>#N/A</v>
      </c>
      <c r="AG104"/>
      <c r="AH104" t="e">
        <f>VLOOKUP(C104,[12]Sheet1!$D$9:$Y$206,22,FALSE)</f>
        <v>#N/A</v>
      </c>
      <c r="AI104" s="1" t="e">
        <f>VLOOKUP(C104&amp;"C",[13]Sheet1!B$13:M$404,12,FALSE)</f>
        <v>#N/A</v>
      </c>
      <c r="AJ104" s="1" t="e">
        <f>VLOOKUP(C104&amp;"N",[13]Sheet1!B$13:N$404,12,FALSE)</f>
        <v>#N/A</v>
      </c>
      <c r="AK104" s="31" t="e">
        <f t="shared" si="9"/>
        <v>#N/A</v>
      </c>
      <c r="AL104" s="45">
        <v>0.8125</v>
      </c>
      <c r="AM104" s="31"/>
      <c r="AN104" s="1" t="e">
        <f>VLOOKUP(C104,[14]Respiration_sample_list!$AP$2:$AV$73,5,FALSE)</f>
        <v>#N/A</v>
      </c>
      <c r="AO104" s="1" t="e">
        <f>VLOOKUP(C104,[15]Respiration_sample_list!$AP$2:$AV$73,7,FALSE)</f>
        <v>#N/A</v>
      </c>
      <c r="AP104" s="1" t="e">
        <f>VLOOKUP(C104,[14]Respiration_sample_list!$AP$2:$AY$73,10,FALSE)</f>
        <v>#N/A</v>
      </c>
      <c r="AQ104" s="1">
        <f t="shared" si="13"/>
        <v>2000</v>
      </c>
      <c r="AR104" s="1">
        <f t="shared" si="14"/>
        <v>9.1881325385694304</v>
      </c>
      <c r="AT104" s="1" t="s">
        <v>877</v>
      </c>
    </row>
    <row r="105" spans="1:46" ht="23.25" x14ac:dyDescent="0.35">
      <c r="A105" s="27" t="s">
        <v>239</v>
      </c>
      <c r="B105" s="28">
        <v>104</v>
      </c>
      <c r="C105" s="27" t="s">
        <v>112</v>
      </c>
      <c r="D105" s="27" t="s">
        <v>15</v>
      </c>
      <c r="E105" s="27" t="s">
        <v>25</v>
      </c>
      <c r="F105" s="27" t="s">
        <v>832</v>
      </c>
      <c r="G105" s="28">
        <v>14</v>
      </c>
      <c r="H105" s="27" t="str">
        <f t="shared" si="10"/>
        <v>L.Larix.R.14.0.5_A</v>
      </c>
      <c r="I105" s="21" t="s">
        <v>648</v>
      </c>
      <c r="J105" s="21"/>
      <c r="K105" s="21">
        <v>48.68</v>
      </c>
      <c r="L105" s="2" t="s">
        <v>813</v>
      </c>
      <c r="M105" t="s">
        <v>814</v>
      </c>
      <c r="O105" s="1" t="s">
        <v>815</v>
      </c>
      <c r="P105" s="50">
        <f>VLOOKUP(H105,[1]Sheet1!$A$8:$U$230,19,FALSE)</f>
        <v>0.53748562037797876</v>
      </c>
      <c r="Q105" s="50">
        <f>VLOOKUP(H105,[1]Sheet1!$A$8:$U$230,20,FALSE)</f>
        <v>0.67859003458166756</v>
      </c>
      <c r="R105" s="50">
        <f>VLOOKUP(H105,[1]Sheet1!$A$8:$U$230,21,FALSE)</f>
        <v>0.52399394001643396</v>
      </c>
      <c r="S105" s="50">
        <f>VLOOKUP(I105,[2]Sheet1!A$5:J$554,10,FALSE)</f>
        <v>0</v>
      </c>
      <c r="T105" s="50">
        <f t="shared" si="18"/>
        <v>1.7400695949760803</v>
      </c>
      <c r="U105" s="50">
        <f t="shared" si="12"/>
        <v>1.7400695949760803</v>
      </c>
      <c r="V105" s="29">
        <f>VLOOKUP(H105,[3]Sheet1!$A$3:$I$286,9,FALSE)</f>
        <v>6.5128052108609138</v>
      </c>
      <c r="W105" s="31" t="e">
        <f>VLOOKUP(C105,[4]Sheet1!$C$12:$AA$290,19,FALSE)</f>
        <v>#N/A</v>
      </c>
      <c r="X105" s="31" t="e">
        <f>VLOOKUP(H105,[5]Sheet1!$C$7:$Y$360,16,FALSE)</f>
        <v>#N/A</v>
      </c>
      <c r="Y105" s="31">
        <f>VLOOKUP(I105,[6]Sheet1!$D$8:$AI$400,32,FALSE)</f>
        <v>-28.115120000000001</v>
      </c>
      <c r="Z105" s="31" t="e">
        <f>VLOOKUP(I105,[7]Sheet1!$D$7:$R$202,15,FALSE)</f>
        <v>#N/A</v>
      </c>
      <c r="AA105" s="31" t="e">
        <f>VLOOKUP(C105,[8]Respiration_sample_list!$AO$2:$AR$73,2,FALSE)</f>
        <v>#N/A</v>
      </c>
      <c r="AB105" s="31" t="e">
        <f>VLOOKUP(C105,[8]Respiration_sample_list!$AO$2:$AR$73,4,FALSE)</f>
        <v>#N/A</v>
      </c>
      <c r="AC105" s="1" t="e">
        <f>VLOOKUP(H105,[9]Sheet1!B$2:F$250,4,FALSE)</f>
        <v>#N/A</v>
      </c>
      <c r="AD105" s="1">
        <f>VLOOKUP(I105,[10]Sheet1!$B$2:$C$254,2, FALSE)</f>
        <v>55.85</v>
      </c>
      <c r="AE105">
        <f>VLOOKUP(H105,[11]Sheet1!$B$2:$F$182,4,FALSE)</f>
        <v>32.299999999999997</v>
      </c>
      <c r="AF105" t="e">
        <f>VLOOKUP(C105,[12]Sheet1!$D$9:$Y$206,15,FALSE)</f>
        <v>#N/A</v>
      </c>
      <c r="AG105"/>
      <c r="AH105" t="e">
        <f>VLOOKUP(C105,[12]Sheet1!$D$9:$Y$206,22,FALSE)</f>
        <v>#N/A</v>
      </c>
      <c r="AI105" s="1" t="e">
        <f>VLOOKUP(C105&amp;"C",[13]Sheet1!B$13:M$404,12,FALSE)</f>
        <v>#N/A</v>
      </c>
      <c r="AJ105" s="1" t="e">
        <f>VLOOKUP(C105&amp;"N",[13]Sheet1!B$13:N$404,12,FALSE)</f>
        <v>#N/A</v>
      </c>
      <c r="AK105" s="31" t="e">
        <f t="shared" si="9"/>
        <v>#N/A</v>
      </c>
      <c r="AL105" s="45">
        <v>0.5</v>
      </c>
      <c r="AM105" s="31"/>
      <c r="AN105" s="1" t="e">
        <f>VLOOKUP(C105,[14]Respiration_sample_list!$AP$2:$AV$73,5,FALSE)</f>
        <v>#N/A</v>
      </c>
      <c r="AO105" s="1" t="e">
        <f>VLOOKUP(C105,[15]Respiration_sample_list!$AP$2:$AV$73,7,FALSE)</f>
        <v>#N/A</v>
      </c>
      <c r="AP105" s="1" t="e">
        <f>VLOOKUP(C105,[14]Respiration_sample_list!$AP$2:$AY$73,10,FALSE)</f>
        <v>#N/A</v>
      </c>
      <c r="AQ105" s="1">
        <f t="shared" si="13"/>
        <v>2000</v>
      </c>
      <c r="AR105" s="1">
        <f t="shared" si="14"/>
        <v>9.1881325385694304</v>
      </c>
      <c r="AT105" s="1" t="s">
        <v>877</v>
      </c>
    </row>
    <row r="106" spans="1:46" ht="24" thickBot="1" x14ac:dyDescent="0.4">
      <c r="A106" s="27" t="s">
        <v>239</v>
      </c>
      <c r="B106" s="28">
        <v>105</v>
      </c>
      <c r="C106" s="27" t="s">
        <v>113</v>
      </c>
      <c r="D106" s="27" t="s">
        <v>15</v>
      </c>
      <c r="E106" s="27" t="s">
        <v>25</v>
      </c>
      <c r="F106" s="27" t="s">
        <v>832</v>
      </c>
      <c r="G106" s="28">
        <v>15</v>
      </c>
      <c r="H106" s="27" t="str">
        <f t="shared" si="10"/>
        <v>L.Larix.R.15.0.5_A</v>
      </c>
      <c r="I106" s="21" t="s">
        <v>650</v>
      </c>
      <c r="J106" s="21"/>
      <c r="K106" s="22">
        <v>50.23</v>
      </c>
      <c r="L106" s="2" t="s">
        <v>429</v>
      </c>
      <c r="M106" t="s">
        <v>432</v>
      </c>
      <c r="O106" s="1" t="s">
        <v>435</v>
      </c>
      <c r="P106" s="50">
        <f>VLOOKUP(H106,[1]Sheet1!$A$8:$U$230,19,FALSE)</f>
        <v>0.60824805892892697</v>
      </c>
      <c r="Q106" s="50">
        <f>VLOOKUP(H106,[1]Sheet1!$A$8:$U$230,20,FALSE)</f>
        <v>0.68933764630116012</v>
      </c>
      <c r="R106" s="50">
        <f>VLOOKUP(H106,[1]Sheet1!$A$8:$U$230,21,FALSE)</f>
        <v>0.49158670117459696</v>
      </c>
      <c r="S106" s="50">
        <f>VLOOKUP(I106,[2]Sheet1!A$5:J$554,10,FALSE)</f>
        <v>0.10530483774636673</v>
      </c>
      <c r="T106" s="50">
        <f t="shared" si="18"/>
        <v>1.7891724064046839</v>
      </c>
      <c r="U106" s="50">
        <f t="shared" si="12"/>
        <v>1.8944772441510507</v>
      </c>
      <c r="V106" s="29">
        <f>VLOOKUP(H106,[3]Sheet1!$A$3:$I$286,9,FALSE)</f>
        <v>3.5464693179808942</v>
      </c>
      <c r="W106" s="31" t="e">
        <f>VLOOKUP(C106,[4]Sheet1!$C$12:$AA$290,19,FALSE)</f>
        <v>#N/A</v>
      </c>
      <c r="X106" s="31">
        <f>VLOOKUP(H106,[5]Sheet1!$C$7:$Y$360,16,FALSE)</f>
        <v>-28.351760287542326</v>
      </c>
      <c r="Y106" s="31">
        <f>VLOOKUP(I106,[6]Sheet1!$D$8:$AI$400,32,FALSE)</f>
        <v>-28.439692420675712</v>
      </c>
      <c r="Z106" s="31" t="e">
        <f>VLOOKUP(I106,[7]Sheet1!$D$7:$R$202,15,FALSE)</f>
        <v>#N/A</v>
      </c>
      <c r="AA106" s="31" t="e">
        <f>VLOOKUP(C106,[8]Respiration_sample_list!$AO$2:$AR$73,2,FALSE)</f>
        <v>#N/A</v>
      </c>
      <c r="AB106" s="31" t="e">
        <f>VLOOKUP(C106,[8]Respiration_sample_list!$AO$2:$AR$73,4,FALSE)</f>
        <v>#N/A</v>
      </c>
      <c r="AC106" s="1">
        <f>VLOOKUP(H106,[9]Sheet1!B$2:F$250,4,FALSE)</f>
        <v>42.7</v>
      </c>
      <c r="AD106" s="1">
        <f>VLOOKUP(I106,[10]Sheet1!$B$2:$C$254,2, FALSE)</f>
        <v>104.4</v>
      </c>
      <c r="AE106">
        <f>VLOOKUP(H106,[11]Sheet1!$B$2:$F$182,4,FALSE)</f>
        <v>67.599999999999994</v>
      </c>
      <c r="AF106" t="e">
        <f>VLOOKUP(C106,[12]Sheet1!$D$9:$Y$206,15,FALSE)</f>
        <v>#N/A</v>
      </c>
      <c r="AG106"/>
      <c r="AH106" t="e">
        <f>VLOOKUP(C106,[12]Sheet1!$D$9:$Y$206,22,FALSE)</f>
        <v>#N/A</v>
      </c>
      <c r="AI106" s="1" t="e">
        <f>VLOOKUP(C106&amp;"C",[13]Sheet1!B$13:M$404,12,FALSE)</f>
        <v>#N/A</v>
      </c>
      <c r="AJ106" s="1" t="e">
        <f>VLOOKUP(C106&amp;"N",[13]Sheet1!B$13:N$404,12,FALSE)</f>
        <v>#N/A</v>
      </c>
      <c r="AK106" s="31" t="e">
        <f t="shared" si="9"/>
        <v>#N/A</v>
      </c>
      <c r="AL106" s="43">
        <v>0.5</v>
      </c>
      <c r="AM106" s="31"/>
      <c r="AN106" s="1" t="e">
        <f>VLOOKUP(C106,[14]Respiration_sample_list!$AP$2:$AV$73,5,FALSE)</f>
        <v>#N/A</v>
      </c>
      <c r="AO106" s="1" t="e">
        <f>VLOOKUP(C106,[15]Respiration_sample_list!$AP$2:$AV$73,7,FALSE)</f>
        <v>#N/A</v>
      </c>
      <c r="AP106" s="1" t="e">
        <f>VLOOKUP(C106,[14]Respiration_sample_list!$AP$2:$AY$73,10,FALSE)</f>
        <v>#N/A</v>
      </c>
      <c r="AQ106" s="1">
        <f t="shared" si="13"/>
        <v>2000</v>
      </c>
      <c r="AR106" s="1">
        <f t="shared" si="14"/>
        <v>9.1881325385694304</v>
      </c>
      <c r="AT106" s="1" t="s">
        <v>877</v>
      </c>
    </row>
    <row r="107" spans="1:46" ht="23.25" x14ac:dyDescent="0.35">
      <c r="A107" s="27" t="s">
        <v>239</v>
      </c>
      <c r="B107" s="28">
        <v>106</v>
      </c>
      <c r="C107" s="27" t="s">
        <v>114</v>
      </c>
      <c r="D107" s="27" t="s">
        <v>828</v>
      </c>
      <c r="E107" s="27" t="s">
        <v>25</v>
      </c>
      <c r="F107" s="27" t="s">
        <v>832</v>
      </c>
      <c r="G107" s="28">
        <v>16</v>
      </c>
      <c r="H107" s="27" t="str">
        <f t="shared" si="10"/>
        <v>D.Larix.R.16.0.5_A</v>
      </c>
      <c r="I107" s="21" t="s">
        <v>652</v>
      </c>
      <c r="J107" s="21"/>
      <c r="K107" s="22">
        <v>50.07</v>
      </c>
      <c r="L107" s="2" t="s">
        <v>429</v>
      </c>
      <c r="M107" t="s">
        <v>432</v>
      </c>
      <c r="O107" s="1" t="s">
        <v>435</v>
      </c>
      <c r="P107" s="50">
        <f>VLOOKUP(H107,[1]Sheet1!$A$8:$U$230,19,FALSE)</f>
        <v>0.18563061713600959</v>
      </c>
      <c r="Q107" s="50">
        <f>VLOOKUP(H107,[1]Sheet1!$A$8:$U$230,20,FALSE)</f>
        <v>0.66813318759521079</v>
      </c>
      <c r="R107" s="50">
        <f>VLOOKUP(H107,[1]Sheet1!$A$8:$U$230,21,FALSE)</f>
        <v>8.2711204313960451E-2</v>
      </c>
      <c r="S107" s="50">
        <f>VLOOKUP(I107,[2]Sheet1!A$5:J$554,10,FALSE)</f>
        <v>0.14964050329538645</v>
      </c>
      <c r="T107" s="50">
        <f t="shared" si="18"/>
        <v>0.93647500904518077</v>
      </c>
      <c r="U107" s="50">
        <f t="shared" si="12"/>
        <v>1.0861155123405672</v>
      </c>
      <c r="V107" s="29">
        <f>VLOOKUP(H107,[3]Sheet1!$A$3:$I$286,9,FALSE)</f>
        <v>3.54151175372558</v>
      </c>
      <c r="W107" s="31" t="e">
        <f>VLOOKUP(C107,[4]Sheet1!$C$12:$AA$290,19,FALSE)</f>
        <v>#N/A</v>
      </c>
      <c r="X107" s="31">
        <f>VLOOKUP(H107,[5]Sheet1!$C$7:$Y$360,16,FALSE)</f>
        <v>-28.841225723797422</v>
      </c>
      <c r="Y107" s="31">
        <f>VLOOKUP(I107,[6]Sheet1!$D$8:$AI$400,32,FALSE)</f>
        <v>-29.296555348151802</v>
      </c>
      <c r="Z107" s="31" t="e">
        <f>VLOOKUP(I107,[7]Sheet1!$D$7:$R$202,15,FALSE)</f>
        <v>#N/A</v>
      </c>
      <c r="AA107" s="31" t="e">
        <f>VLOOKUP(C107,[8]Respiration_sample_list!$AO$2:$AR$73,2,FALSE)</f>
        <v>#N/A</v>
      </c>
      <c r="AB107" s="31" t="e">
        <f>VLOOKUP(C107,[8]Respiration_sample_list!$AO$2:$AR$73,4,FALSE)</f>
        <v>#N/A</v>
      </c>
      <c r="AC107" s="1">
        <f>VLOOKUP(H107,[9]Sheet1!B$2:F$250,4,FALSE)</f>
        <v>17.600000000000001</v>
      </c>
      <c r="AD107" s="1">
        <f>VLOOKUP(I107,[10]Sheet1!$B$2:$C$254,2, FALSE)</f>
        <v>35.65</v>
      </c>
      <c r="AE107">
        <f>VLOOKUP(H107,[11]Sheet1!$B$2:$F$182,4,FALSE)</f>
        <v>2.1</v>
      </c>
      <c r="AF107" t="e">
        <f>VLOOKUP(C107,[12]Sheet1!$D$9:$Y$206,15,FALSE)</f>
        <v>#N/A</v>
      </c>
      <c r="AG107"/>
      <c r="AH107" t="e">
        <f>VLOOKUP(C107,[12]Sheet1!$D$9:$Y$206,22,FALSE)</f>
        <v>#N/A</v>
      </c>
      <c r="AI107" s="1" t="e">
        <f>VLOOKUP(C107&amp;"C",[13]Sheet1!B$13:M$404,12,FALSE)</f>
        <v>#N/A</v>
      </c>
      <c r="AJ107" s="1" t="e">
        <f>VLOOKUP(C107&amp;"N",[13]Sheet1!B$13:N$404,12,FALSE)</f>
        <v>#N/A</v>
      </c>
      <c r="AK107" s="31" t="e">
        <f t="shared" si="9"/>
        <v>#N/A</v>
      </c>
      <c r="AL107" s="44">
        <v>0.75</v>
      </c>
      <c r="AM107" s="31"/>
      <c r="AN107" s="1" t="e">
        <f>VLOOKUP(C107,[14]Respiration_sample_list!$AP$2:$AV$73,5,FALSE)</f>
        <v>#N/A</v>
      </c>
      <c r="AO107" s="1" t="e">
        <f>VLOOKUP(C107,[15]Respiration_sample_list!$AP$2:$AV$73,7,FALSE)</f>
        <v>#N/A</v>
      </c>
      <c r="AP107" s="1" t="e">
        <f>VLOOKUP(C107,[14]Respiration_sample_list!$AP$2:$AY$73,10,FALSE)</f>
        <v>#N/A</v>
      </c>
      <c r="AQ107" s="1">
        <f t="shared" si="13"/>
        <v>1560</v>
      </c>
      <c r="AR107" s="1">
        <f t="shared" si="14"/>
        <v>13.04</v>
      </c>
      <c r="AT107" s="1" t="s">
        <v>877</v>
      </c>
    </row>
    <row r="108" spans="1:46" ht="23.25" x14ac:dyDescent="0.35">
      <c r="A108" s="27" t="s">
        <v>239</v>
      </c>
      <c r="B108" s="28">
        <v>107</v>
      </c>
      <c r="C108" s="27" t="s">
        <v>115</v>
      </c>
      <c r="D108" s="27" t="s">
        <v>828</v>
      </c>
      <c r="E108" s="27" t="s">
        <v>25</v>
      </c>
      <c r="F108" s="27" t="s">
        <v>832</v>
      </c>
      <c r="G108" s="28">
        <v>17</v>
      </c>
      <c r="H108" s="27" t="str">
        <f t="shared" si="10"/>
        <v>D.Larix.R.17.0.5_A</v>
      </c>
      <c r="I108" s="21" t="s">
        <v>654</v>
      </c>
      <c r="J108" s="21"/>
      <c r="K108" s="21" t="s">
        <v>806</v>
      </c>
      <c r="M108"/>
      <c r="P108" s="50"/>
      <c r="Q108" s="50"/>
      <c r="R108" s="50"/>
      <c r="S108" s="50" t="e">
        <v>#N/A</v>
      </c>
      <c r="T108" s="50"/>
      <c r="U108" s="50"/>
      <c r="V108" s="29" t="e">
        <f>VLOOKUP(H108,[3]Sheet1!$A$3:$I$286,9,FALSE)</f>
        <v>#N/A</v>
      </c>
      <c r="W108" s="31" t="e">
        <f>VLOOKUP(C108,[4]Sheet1!$C$12:$AA$290,19,FALSE)</f>
        <v>#N/A</v>
      </c>
      <c r="X108" s="31" t="e">
        <f>VLOOKUP(H108,[5]Sheet1!$C$7:$Y$360,16,FALSE)</f>
        <v>#N/A</v>
      </c>
      <c r="Y108" s="31" t="e">
        <f>VLOOKUP(I108,[6]Sheet1!$D$8:$AI$400,32,FALSE)</f>
        <v>#N/A</v>
      </c>
      <c r="Z108" s="31" t="e">
        <f>VLOOKUP(I108,[7]Sheet1!$D$7:$R$202,15,FALSE)</f>
        <v>#N/A</v>
      </c>
      <c r="AA108" s="31" t="e">
        <f>VLOOKUP(C108,[8]Respiration_sample_list!$AO$2:$AR$73,2,FALSE)</f>
        <v>#N/A</v>
      </c>
      <c r="AB108" s="31" t="e">
        <f>VLOOKUP(C108,[8]Respiration_sample_list!$AO$2:$AR$73,4,FALSE)</f>
        <v>#N/A</v>
      </c>
      <c r="AC108" s="1" t="e">
        <f>VLOOKUP(H108,[9]Sheet1!B$2:F$250,4,FALSE)</f>
        <v>#N/A</v>
      </c>
      <c r="AD108" s="1" t="e">
        <f>VLOOKUP(I108,[10]Sheet1!$B$2:$C$254,2, FALSE)</f>
        <v>#N/A</v>
      </c>
      <c r="AE108" t="e">
        <f>VLOOKUP(H108,[11]Sheet1!$B$2:$F$182,4,FALSE)</f>
        <v>#N/A</v>
      </c>
      <c r="AF108" t="e">
        <f>VLOOKUP(C108,[12]Sheet1!$D$9:$Y$206,15,FALSE)</f>
        <v>#N/A</v>
      </c>
      <c r="AG108"/>
      <c r="AH108" t="e">
        <f>VLOOKUP(C108,[12]Sheet1!$D$9:$Y$206,22,FALSE)</f>
        <v>#N/A</v>
      </c>
      <c r="AI108" s="1" t="e">
        <f>VLOOKUP(C108&amp;"C",[13]Sheet1!B$13:M$404,12,FALSE)</f>
        <v>#N/A</v>
      </c>
      <c r="AJ108" s="1" t="e">
        <f>VLOOKUP(C108&amp;"N",[13]Sheet1!B$13:N$404,12,FALSE)</f>
        <v>#N/A</v>
      </c>
      <c r="AK108" s="31" t="e">
        <f t="shared" si="9"/>
        <v>#N/A</v>
      </c>
      <c r="AL108" s="45">
        <v>1.6666666666666667</v>
      </c>
      <c r="AM108" s="31"/>
      <c r="AN108" s="1" t="e">
        <f>VLOOKUP(C108,[14]Respiration_sample_list!$AP$2:$AV$73,5,FALSE)</f>
        <v>#N/A</v>
      </c>
      <c r="AO108" s="1" t="e">
        <f>VLOOKUP(C108,[15]Respiration_sample_list!$AP$2:$AV$73,7,FALSE)</f>
        <v>#N/A</v>
      </c>
      <c r="AP108" s="1" t="e">
        <f>VLOOKUP(C108,[14]Respiration_sample_list!$AP$2:$AY$73,10,FALSE)</f>
        <v>#N/A</v>
      </c>
      <c r="AQ108" s="1">
        <f t="shared" si="13"/>
        <v>1560</v>
      </c>
      <c r="AR108" s="1">
        <f t="shared" si="14"/>
        <v>13.04</v>
      </c>
      <c r="AT108" s="1" t="s">
        <v>877</v>
      </c>
    </row>
    <row r="109" spans="1:46" ht="24" thickBot="1" x14ac:dyDescent="0.4">
      <c r="A109" s="27" t="s">
        <v>239</v>
      </c>
      <c r="B109" s="28">
        <v>108</v>
      </c>
      <c r="C109" s="27" t="s">
        <v>116</v>
      </c>
      <c r="D109" s="27" t="s">
        <v>828</v>
      </c>
      <c r="E109" s="27" t="s">
        <v>25</v>
      </c>
      <c r="F109" s="27" t="s">
        <v>832</v>
      </c>
      <c r="G109" s="28">
        <v>18</v>
      </c>
      <c r="H109" s="27" t="str">
        <f t="shared" si="10"/>
        <v>D.Larix.R.18.0.5_A</v>
      </c>
      <c r="I109" s="21" t="s">
        <v>656</v>
      </c>
      <c r="J109" s="21"/>
      <c r="K109" s="21">
        <v>51.08</v>
      </c>
      <c r="L109" s="2" t="s">
        <v>429</v>
      </c>
      <c r="M109" t="s">
        <v>432</v>
      </c>
      <c r="N109"/>
      <c r="O109" s="1" t="s">
        <v>435</v>
      </c>
      <c r="P109" s="50">
        <f>VLOOKUP(H109,[1]Sheet1!$A$8:$U$230,19,FALSE)</f>
        <v>0.24642081049334374</v>
      </c>
      <c r="Q109" s="50">
        <f>VLOOKUP(H109,[1]Sheet1!$A$8:$U$230,20,FALSE)</f>
        <v>0.40215028650217532</v>
      </c>
      <c r="R109" s="50">
        <f>VLOOKUP(H109,[1]Sheet1!$A$8:$U$230,21,FALSE)</f>
        <v>0.17703993735317147</v>
      </c>
      <c r="S109" s="50">
        <f>VLOOKUP(I109,[2]Sheet1!A$5:J$554,10,FALSE)</f>
        <v>0.18373743148003133</v>
      </c>
      <c r="T109" s="50">
        <f t="shared" ref="T109" si="22">SUMIF(P109:R109,"&lt;&gt;#N/A")</f>
        <v>0.82561103434869054</v>
      </c>
      <c r="U109" s="50">
        <f t="shared" si="12"/>
        <v>1.009348465828722</v>
      </c>
      <c r="V109" s="29">
        <f>VLOOKUP(H109,[3]Sheet1!$A$3:$I$286,9,FALSE)</f>
        <v>2.3474358343251724</v>
      </c>
      <c r="W109" s="31" t="e">
        <f>VLOOKUP(C109,[4]Sheet1!$C$12:$AA$290,19,FALSE)</f>
        <v>#N/A</v>
      </c>
      <c r="X109" s="31">
        <f>VLOOKUP(H109,[5]Sheet1!$C$7:$Y$360,16,FALSE)</f>
        <v>-27.114337887492297</v>
      </c>
      <c r="Y109" s="31">
        <f>VLOOKUP(I109,[6]Sheet1!$D$8:$AI$400,32,FALSE)</f>
        <v>-26.855971328216548</v>
      </c>
      <c r="Z109" s="31" t="e">
        <f>VLOOKUP(I109,[7]Sheet1!$D$7:$R$202,15,FALSE)</f>
        <v>#N/A</v>
      </c>
      <c r="AA109" s="31" t="e">
        <f>VLOOKUP(C109,[8]Respiration_sample_list!$AO$2:$AR$73,2,FALSE)</f>
        <v>#N/A</v>
      </c>
      <c r="AB109" s="31" t="e">
        <f>VLOOKUP(C109,[8]Respiration_sample_list!$AO$2:$AR$73,4,FALSE)</f>
        <v>#N/A</v>
      </c>
      <c r="AC109" s="1">
        <f>VLOOKUP(H109,[9]Sheet1!B$2:F$250,4,FALSE)</f>
        <v>10.1</v>
      </c>
      <c r="AD109" s="1">
        <f>VLOOKUP(I109,[10]Sheet1!$B$2:$C$254,2, FALSE)</f>
        <v>42.35</v>
      </c>
      <c r="AE109">
        <f>VLOOKUP(H109,[11]Sheet1!$B$2:$F$182,4,FALSE)</f>
        <v>2.9</v>
      </c>
      <c r="AF109" t="e">
        <f>VLOOKUP(C109,[12]Sheet1!$D$9:$Y$206,15,FALSE)</f>
        <v>#N/A</v>
      </c>
      <c r="AG109"/>
      <c r="AH109" t="e">
        <f>VLOOKUP(C109,[12]Sheet1!$D$9:$Y$206,22,FALSE)</f>
        <v>#N/A</v>
      </c>
      <c r="AI109" s="1" t="e">
        <f>VLOOKUP(C109&amp;"C",[13]Sheet1!B$13:M$404,12,FALSE)</f>
        <v>#N/A</v>
      </c>
      <c r="AJ109" s="1" t="e">
        <f>VLOOKUP(C109&amp;"N",[13]Sheet1!B$13:N$404,12,FALSE)</f>
        <v>#N/A</v>
      </c>
      <c r="AK109" s="31" t="e">
        <f t="shared" si="9"/>
        <v>#N/A</v>
      </c>
      <c r="AL109" s="43">
        <v>0.5</v>
      </c>
      <c r="AM109" s="31"/>
      <c r="AN109" s="1" t="e">
        <f>VLOOKUP(C109,[14]Respiration_sample_list!$AP$2:$AV$73,5,FALSE)</f>
        <v>#N/A</v>
      </c>
      <c r="AO109" s="1" t="e">
        <f>VLOOKUP(C109,[15]Respiration_sample_list!$AP$2:$AV$73,7,FALSE)</f>
        <v>#N/A</v>
      </c>
      <c r="AP109" s="1" t="e">
        <f>VLOOKUP(C109,[14]Respiration_sample_list!$AP$2:$AY$73,10,FALSE)</f>
        <v>#N/A</v>
      </c>
      <c r="AQ109" s="1">
        <f t="shared" si="13"/>
        <v>1560</v>
      </c>
      <c r="AR109" s="1">
        <f t="shared" si="14"/>
        <v>13.04</v>
      </c>
      <c r="AT109" s="1" t="s">
        <v>877</v>
      </c>
    </row>
    <row r="110" spans="1:46" ht="23.25" x14ac:dyDescent="0.35">
      <c r="A110" s="27" t="s">
        <v>239</v>
      </c>
      <c r="B110" s="28">
        <v>109</v>
      </c>
      <c r="C110" s="27" t="s">
        <v>117</v>
      </c>
      <c r="D110" s="27" t="s">
        <v>1</v>
      </c>
      <c r="E110" s="27" t="s">
        <v>2</v>
      </c>
      <c r="F110" s="27" t="s">
        <v>830</v>
      </c>
      <c r="G110" s="28">
        <v>1</v>
      </c>
      <c r="H110" s="27" t="str">
        <f t="shared" si="10"/>
        <v>H.Mugo.R.1.0.5_1_A</v>
      </c>
      <c r="I110" s="21" t="s">
        <v>658</v>
      </c>
      <c r="J110" s="21"/>
      <c r="K110" s="21">
        <v>50.44</v>
      </c>
      <c r="L110" s="2" t="s">
        <v>810</v>
      </c>
      <c r="M110" s="1" t="s">
        <v>811</v>
      </c>
      <c r="O110" s="1" t="s">
        <v>812</v>
      </c>
      <c r="P110" s="50">
        <f>VLOOKUP(H110,[1]Sheet1!$A$8:$U$230,19,FALSE)</f>
        <v>0.78064829500396515</v>
      </c>
      <c r="Q110" s="50">
        <f>VLOOKUP(H110,[1]Sheet1!$A$8:$U$230,20,FALSE)</f>
        <v>0.95221942523670755</v>
      </c>
      <c r="R110" s="50">
        <f>VLOOKUP(H110,[1]Sheet1!$A$8:$U$230,21,FALSE)</f>
        <v>0.80340255749405243</v>
      </c>
      <c r="S110" s="50">
        <f>VLOOKUP(I110,[2]Sheet1!A$5:J$554,10,FALSE)</f>
        <v>1.7962633227597145</v>
      </c>
      <c r="T110" s="50">
        <f t="shared" ref="T110:T173" si="23">SUMIF(P110:R110,"&lt;&gt;#N/A")</f>
        <v>2.536270277734725</v>
      </c>
      <c r="U110" s="50">
        <f t="shared" si="12"/>
        <v>4.3325336004944397</v>
      </c>
      <c r="V110" s="29">
        <f>VLOOKUP(H110,[3]Sheet1!$A$3:$I$286,9,FALSE)</f>
        <v>5.2275098350581626</v>
      </c>
      <c r="W110" s="31">
        <f>VLOOKUP(C110,[4]Sheet1!$C$12:$AA$290,19,FALSE)</f>
        <v>-27.670056703820876</v>
      </c>
      <c r="X110" s="31">
        <f>VLOOKUP(H110,[5]Sheet1!$C$7:$Y$360,16,FALSE)</f>
        <v>-27.71308127971966</v>
      </c>
      <c r="Y110" s="31">
        <f>VLOOKUP(I110,[6]Sheet1!$D$8:$AI$400,32,FALSE)</f>
        <v>-25.851451727595872</v>
      </c>
      <c r="Z110" s="31" t="e">
        <f>VLOOKUP(I110,[7]Sheet1!$D$7:$R$202,15,FALSE)</f>
        <v>#N/A</v>
      </c>
      <c r="AA110" s="31" t="e">
        <f>VLOOKUP(C110,[8]Respiration_sample_list!$AO$2:$AR$73,2,FALSE)</f>
        <v>#N/A</v>
      </c>
      <c r="AB110" s="31" t="e">
        <f>VLOOKUP(C110,[8]Respiration_sample_list!$AO$2:$AR$73,4,FALSE)</f>
        <v>#N/A</v>
      </c>
      <c r="AC110" s="1">
        <f>VLOOKUP(H110,[9]Sheet1!B$2:F$250,4,FALSE)</f>
        <v>13.9</v>
      </c>
      <c r="AD110" s="1" t="e">
        <f>VLOOKUP(I110,[10]Sheet1!$B$2:$C$254,2, FALSE)</f>
        <v>#N/A</v>
      </c>
      <c r="AE110">
        <f>VLOOKUP(H110,[11]Sheet1!$B$2:$F$182,4,FALSE)</f>
        <v>18.5</v>
      </c>
      <c r="AF110">
        <f>VLOOKUP(C110,[12]Sheet1!$D$9:$Y$206,15,FALSE)</f>
        <v>-2.8463482568838265</v>
      </c>
      <c r="AG110"/>
      <c r="AH110">
        <f>VLOOKUP(C110,[12]Sheet1!$D$9:$Y$206,22,FALSE)</f>
        <v>0.57611843986873434</v>
      </c>
      <c r="AI110" s="1">
        <f>VLOOKUP(C110&amp;"C",[13]Sheet1!B$13:M$404,12,FALSE)</f>
        <v>47.4818725585938</v>
      </c>
      <c r="AJ110" s="1">
        <f>VLOOKUP(C110&amp;"N",[13]Sheet1!B$13:N$404,12,FALSE)</f>
        <v>0.55681687593460105</v>
      </c>
      <c r="AK110" s="31">
        <f t="shared" si="9"/>
        <v>85.27376703318636</v>
      </c>
      <c r="AL110" s="35">
        <v>2.3333333333333335</v>
      </c>
      <c r="AM110" s="31"/>
      <c r="AN110" s="1" t="e">
        <f>VLOOKUP(C110,[14]Respiration_sample_list!$AP$2:$AV$73,5,FALSE)</f>
        <v>#N/A</v>
      </c>
      <c r="AO110" s="1" t="e">
        <f>VLOOKUP(C110,[15]Respiration_sample_list!$AP$2:$AV$73,7,FALSE)</f>
        <v>#N/A</v>
      </c>
      <c r="AP110" s="1" t="e">
        <f>VLOOKUP(C110,[14]Respiration_sample_list!$AP$2:$AY$73,10,FALSE)</f>
        <v>#N/A</v>
      </c>
      <c r="AQ110" s="1">
        <f t="shared" si="13"/>
        <v>2200</v>
      </c>
      <c r="AR110" s="1">
        <f t="shared" si="14"/>
        <v>9.1999999999999993</v>
      </c>
      <c r="AT110" s="1" t="s">
        <v>877</v>
      </c>
    </row>
    <row r="111" spans="1:46" ht="23.25" x14ac:dyDescent="0.35">
      <c r="A111" s="27" t="s">
        <v>239</v>
      </c>
      <c r="B111" s="28">
        <v>110</v>
      </c>
      <c r="C111" s="27" t="s">
        <v>119</v>
      </c>
      <c r="D111" s="27" t="s">
        <v>1</v>
      </c>
      <c r="E111" s="27" t="s">
        <v>2</v>
      </c>
      <c r="F111" s="27" t="s">
        <v>830</v>
      </c>
      <c r="G111" s="28">
        <v>2</v>
      </c>
      <c r="H111" s="27" t="str">
        <f t="shared" si="10"/>
        <v>H.Mugo.R.2.0.5_1_A</v>
      </c>
      <c r="I111" s="21" t="s">
        <v>660</v>
      </c>
      <c r="J111" s="21"/>
      <c r="K111" s="21">
        <v>51.46</v>
      </c>
      <c r="L111" s="2" t="s">
        <v>810</v>
      </c>
      <c r="M111" s="1" t="s">
        <v>811</v>
      </c>
      <c r="O111" s="1" t="s">
        <v>812</v>
      </c>
      <c r="P111" s="50">
        <f>VLOOKUP(H111,[1]Sheet1!$A$8:$U$230,19,FALSE)</f>
        <v>0.38707782743878738</v>
      </c>
      <c r="Q111" s="50">
        <f>VLOOKUP(H111,[1]Sheet1!$A$8:$U$230,20,FALSE)</f>
        <v>1.5055244664729428</v>
      </c>
      <c r="R111" s="50">
        <f>VLOOKUP(H111,[1]Sheet1!$A$8:$U$230,21,FALSE)</f>
        <v>0.79868004275165183</v>
      </c>
      <c r="S111" s="50">
        <f>VLOOKUP(I111,[2]Sheet1!A$5:J$554,10,FALSE)</f>
        <v>0.86066933540614077</v>
      </c>
      <c r="T111" s="50">
        <f t="shared" si="23"/>
        <v>2.6912823366633818</v>
      </c>
      <c r="U111" s="50">
        <f t="shared" si="12"/>
        <v>3.5519516720695226</v>
      </c>
      <c r="V111" s="29">
        <f>VLOOKUP(H111,[3]Sheet1!$A$3:$I$286,9,FALSE)</f>
        <v>6.4968111828979254</v>
      </c>
      <c r="W111" s="31">
        <f>VLOOKUP(C111,[4]Sheet1!$C$12:$AA$290,19,FALSE)</f>
        <v>-27.218250482287768</v>
      </c>
      <c r="X111" s="31">
        <f>VLOOKUP(H111,[5]Sheet1!$C$7:$Y$360,16,FALSE)</f>
        <v>-28.138569285268535</v>
      </c>
      <c r="Y111" s="31">
        <f>VLOOKUP(I111,[6]Sheet1!$D$8:$AI$400,32,FALSE)</f>
        <v>-25.084414793009891</v>
      </c>
      <c r="Z111" s="31" t="e">
        <f>VLOOKUP(I111,[7]Sheet1!$D$7:$R$202,15,FALSE)</f>
        <v>#N/A</v>
      </c>
      <c r="AA111" s="31" t="e">
        <f>VLOOKUP(C111,[8]Respiration_sample_list!$AO$2:$AR$73,2,FALSE)</f>
        <v>#N/A</v>
      </c>
      <c r="AB111" s="31" t="e">
        <f>VLOOKUP(C111,[8]Respiration_sample_list!$AO$2:$AR$73,4,FALSE)</f>
        <v>#N/A</v>
      </c>
      <c r="AC111" s="1">
        <f>VLOOKUP(H111,[9]Sheet1!B$2:F$250,4,FALSE)</f>
        <v>30.4</v>
      </c>
      <c r="AD111" s="1" t="e">
        <f>VLOOKUP(I111,[10]Sheet1!$B$2:$C$254,2, FALSE)</f>
        <v>#N/A</v>
      </c>
      <c r="AE111">
        <f>VLOOKUP(H111,[11]Sheet1!$B$2:$F$182,4,FALSE)</f>
        <v>18.8</v>
      </c>
      <c r="AF111">
        <f>VLOOKUP(C111,[12]Sheet1!$D$9:$Y$206,15,FALSE)</f>
        <v>-3.6440680191989574</v>
      </c>
      <c r="AG111"/>
      <c r="AH111">
        <f>VLOOKUP(C111,[12]Sheet1!$D$9:$Y$206,22,FALSE)</f>
        <v>0.76328187055701668</v>
      </c>
      <c r="AI111" s="1">
        <f>VLOOKUP(C111&amp;"C",[13]Sheet1!B$13:M$404,12,FALSE)</f>
        <v>47.624195098877003</v>
      </c>
      <c r="AJ111" s="1">
        <f>VLOOKUP(C111&amp;"N",[13]Sheet1!B$13:N$404,12,FALSE)</f>
        <v>0.71827912330627397</v>
      </c>
      <c r="AK111" s="31">
        <f t="shared" si="9"/>
        <v>66.303187094816991</v>
      </c>
      <c r="AL111" s="1">
        <v>2.6666666666666665</v>
      </c>
      <c r="AN111" s="1" t="e">
        <f>VLOOKUP(C111,[14]Respiration_sample_list!$AP$2:$AV$73,5,FALSE)</f>
        <v>#N/A</v>
      </c>
      <c r="AO111" s="1" t="e">
        <f>VLOOKUP(C111,[15]Respiration_sample_list!$AP$2:$AV$73,7,FALSE)</f>
        <v>#N/A</v>
      </c>
      <c r="AP111" s="1" t="e">
        <f>VLOOKUP(C111,[14]Respiration_sample_list!$AP$2:$AY$73,10,FALSE)</f>
        <v>#N/A</v>
      </c>
      <c r="AQ111" s="1">
        <f t="shared" si="13"/>
        <v>2200</v>
      </c>
      <c r="AR111" s="1">
        <f t="shared" si="14"/>
        <v>9.1999999999999993</v>
      </c>
      <c r="AT111" s="1" t="s">
        <v>877</v>
      </c>
    </row>
    <row r="112" spans="1:46" ht="23.25" x14ac:dyDescent="0.35">
      <c r="A112" s="27" t="s">
        <v>239</v>
      </c>
      <c r="B112" s="28">
        <v>111</v>
      </c>
      <c r="C112" s="27" t="s">
        <v>120</v>
      </c>
      <c r="D112" s="27" t="s">
        <v>1</v>
      </c>
      <c r="E112" s="27" t="s">
        <v>2</v>
      </c>
      <c r="F112" s="27" t="s">
        <v>830</v>
      </c>
      <c r="G112" s="28">
        <v>3</v>
      </c>
      <c r="H112" s="27" t="str">
        <f t="shared" si="10"/>
        <v>H.Mugo.R.3.0.5_1_A</v>
      </c>
      <c r="I112" s="21" t="s">
        <v>662</v>
      </c>
      <c r="J112" s="21"/>
      <c r="K112" s="21">
        <v>51.03</v>
      </c>
      <c r="L112" s="2" t="s">
        <v>810</v>
      </c>
      <c r="M112" s="1" t="s">
        <v>811</v>
      </c>
      <c r="O112" s="1" t="s">
        <v>812</v>
      </c>
      <c r="P112" s="50">
        <f>VLOOKUP(H112,[1]Sheet1!$A$8:$U$230,19,FALSE)</f>
        <v>0.81494268077601417</v>
      </c>
      <c r="Q112" s="50">
        <f>VLOOKUP(H112,[1]Sheet1!$A$8:$U$230,20,FALSE)</f>
        <v>1.3974000072648918</v>
      </c>
      <c r="R112" s="50">
        <f>VLOOKUP(H112,[1]Sheet1!$A$8:$U$230,21,FALSE)</f>
        <v>1.1314021164021164</v>
      </c>
      <c r="S112" s="50">
        <f>VLOOKUP(I112,[2]Sheet1!A$5:J$554,10,FALSE)</f>
        <v>2.127447619047619</v>
      </c>
      <c r="T112" s="50">
        <f t="shared" si="23"/>
        <v>3.3437448044430225</v>
      </c>
      <c r="U112" s="50">
        <f t="shared" si="12"/>
        <v>5.4711924234906419</v>
      </c>
      <c r="V112" s="29">
        <f>VLOOKUP(H112,[3]Sheet1!$A$3:$I$286,9,FALSE)</f>
        <v>5.843060731565358</v>
      </c>
      <c r="W112" s="31">
        <f>VLOOKUP(C112,[4]Sheet1!$C$12:$AA$290,19,FALSE)</f>
        <v>-27.34626249905725</v>
      </c>
      <c r="X112" s="31">
        <f>VLOOKUP(H112,[5]Sheet1!$C$7:$Y$360,16,FALSE)</f>
        <v>-27.712556055244431</v>
      </c>
      <c r="Y112" s="31">
        <f>VLOOKUP(I112,[6]Sheet1!$D$8:$AI$400,32,FALSE)</f>
        <v>-25.166360716897614</v>
      </c>
      <c r="Z112" s="31" t="e">
        <f>VLOOKUP(I112,[7]Sheet1!$D$7:$R$202,15,FALSE)</f>
        <v>#N/A</v>
      </c>
      <c r="AA112" s="31" t="e">
        <f>VLOOKUP(C112,[8]Respiration_sample_list!$AO$2:$AR$73,2,FALSE)</f>
        <v>#N/A</v>
      </c>
      <c r="AB112" s="31" t="e">
        <f>VLOOKUP(C112,[8]Respiration_sample_list!$AO$2:$AR$73,4,FALSE)</f>
        <v>#N/A</v>
      </c>
      <c r="AC112" s="1">
        <f>VLOOKUP(H112,[9]Sheet1!B$2:F$250,4,FALSE)</f>
        <v>21.7</v>
      </c>
      <c r="AD112" s="1" t="e">
        <f>VLOOKUP(I112,[10]Sheet1!$B$2:$C$254,2, FALSE)</f>
        <v>#N/A</v>
      </c>
      <c r="AE112">
        <f>VLOOKUP(H112,[11]Sheet1!$B$2:$F$182,4,FALSE)</f>
        <v>36.799999999999997</v>
      </c>
      <c r="AF112">
        <f>VLOOKUP(C112,[12]Sheet1!$D$9:$Y$206,15,FALSE)</f>
        <v>-4.6456013575536783</v>
      </c>
      <c r="AG112"/>
      <c r="AH112">
        <f>VLOOKUP(C112,[12]Sheet1!$D$9:$Y$206,22,FALSE)</f>
        <v>0.46412966772794451</v>
      </c>
      <c r="AI112" s="1">
        <f>VLOOKUP(C112&amp;"C",[13]Sheet1!B$13:M$404,12,FALSE)</f>
        <v>48.696701049804702</v>
      </c>
      <c r="AJ112" s="1">
        <f>VLOOKUP(C112&amp;"N",[13]Sheet1!B$13:N$404,12,FALSE)</f>
        <v>0.46497154235839799</v>
      </c>
      <c r="AK112" s="31">
        <f t="shared" si="9"/>
        <v>104.73049770488858</v>
      </c>
      <c r="AL112" s="31">
        <v>5.166666666666667</v>
      </c>
      <c r="AM112" s="31"/>
      <c r="AN112" s="1" t="e">
        <f>VLOOKUP(C112,[14]Respiration_sample_list!$AP$2:$AV$73,5,FALSE)</f>
        <v>#N/A</v>
      </c>
      <c r="AO112" s="1" t="e">
        <f>VLOOKUP(C112,[15]Respiration_sample_list!$AP$2:$AV$73,7,FALSE)</f>
        <v>#N/A</v>
      </c>
      <c r="AP112" s="1" t="e">
        <f>VLOOKUP(C112,[14]Respiration_sample_list!$AP$2:$AY$73,10,FALSE)</f>
        <v>#N/A</v>
      </c>
      <c r="AQ112" s="1">
        <f t="shared" si="13"/>
        <v>2200</v>
      </c>
      <c r="AR112" s="1">
        <f t="shared" si="14"/>
        <v>9.1999999999999993</v>
      </c>
      <c r="AT112" s="1" t="s">
        <v>877</v>
      </c>
    </row>
    <row r="113" spans="1:46" ht="23.25" x14ac:dyDescent="0.35">
      <c r="A113" s="27" t="s">
        <v>239</v>
      </c>
      <c r="B113" s="28">
        <v>112</v>
      </c>
      <c r="C113" s="27" t="s">
        <v>121</v>
      </c>
      <c r="D113" s="27" t="s">
        <v>1</v>
      </c>
      <c r="E113" s="27" t="s">
        <v>2</v>
      </c>
      <c r="F113" s="27" t="s">
        <v>830</v>
      </c>
      <c r="G113" s="28">
        <v>4</v>
      </c>
      <c r="H113" s="27" t="str">
        <f t="shared" si="10"/>
        <v>H.Mugo.R.4.0.5_1_A</v>
      </c>
      <c r="I113" s="21" t="s">
        <v>664</v>
      </c>
      <c r="J113" s="21"/>
      <c r="K113" s="21">
        <v>50.34</v>
      </c>
      <c r="L113" s="2" t="s">
        <v>810</v>
      </c>
      <c r="M113" s="1" t="s">
        <v>811</v>
      </c>
      <c r="O113" s="1" t="s">
        <v>812</v>
      </c>
      <c r="P113" s="50">
        <f>VLOOKUP(H113,[1]Sheet1!$A$8:$U$230,19,FALSE)</f>
        <v>0.40361889153754466</v>
      </c>
      <c r="Q113" s="50">
        <f>VLOOKUP(H113,[1]Sheet1!$A$8:$U$230,20,FALSE)</f>
        <v>1.0766857690230534</v>
      </c>
      <c r="R113" s="50">
        <f>VLOOKUP(H113,[1]Sheet1!$A$8:$U$230,21,FALSE)</f>
        <v>0.52554529201430267</v>
      </c>
      <c r="S113" s="50">
        <f>VLOOKUP(I113,[2]Sheet1!A$5:J$554,10,FALSE)</f>
        <v>0.93539499404052462</v>
      </c>
      <c r="T113" s="50">
        <f t="shared" si="23"/>
        <v>2.0058499525749007</v>
      </c>
      <c r="U113" s="50">
        <f t="shared" si="12"/>
        <v>2.9412449466154253</v>
      </c>
      <c r="V113" s="29">
        <f>VLOOKUP(H113,[3]Sheet1!$A$3:$I$286,9,FALSE)</f>
        <v>5.4623420253244186</v>
      </c>
      <c r="W113" s="31">
        <f>VLOOKUP(C113,[4]Sheet1!$C$12:$AA$290,19,FALSE)</f>
        <v>-27.231129465685914</v>
      </c>
      <c r="X113" s="31">
        <f>VLOOKUP(H113,[5]Sheet1!$C$7:$Y$360,16,FALSE)</f>
        <v>-27.332928192803863</v>
      </c>
      <c r="Y113" s="31">
        <f>VLOOKUP(I113,[6]Sheet1!$D$8:$AI$400,32,FALSE)</f>
        <v>-25.055828563746644</v>
      </c>
      <c r="Z113" s="31" t="e">
        <f>VLOOKUP(I113,[7]Sheet1!$D$7:$R$202,15,FALSE)</f>
        <v>#N/A</v>
      </c>
      <c r="AA113" s="31" t="e">
        <f>VLOOKUP(C113,[8]Respiration_sample_list!$AO$2:$AR$73,2,FALSE)</f>
        <v>#N/A</v>
      </c>
      <c r="AB113" s="31" t="e">
        <f>VLOOKUP(C113,[8]Respiration_sample_list!$AO$2:$AR$73,4,FALSE)</f>
        <v>#N/A</v>
      </c>
      <c r="AC113" s="1">
        <f>VLOOKUP(H113,[9]Sheet1!B$2:F$250,4,FALSE)</f>
        <v>7.3</v>
      </c>
      <c r="AD113" s="1" t="e">
        <f>VLOOKUP(I113,[10]Sheet1!$B$2:$C$254,2, FALSE)</f>
        <v>#N/A</v>
      </c>
      <c r="AE113">
        <f>VLOOKUP(H113,[11]Sheet1!$B$2:$F$182,4,FALSE)</f>
        <v>15.2</v>
      </c>
      <c r="AF113">
        <f>VLOOKUP(C113,[12]Sheet1!$D$9:$Y$206,15,FALSE)</f>
        <v>-3.2920128868543665</v>
      </c>
      <c r="AG113"/>
      <c r="AH113">
        <f>VLOOKUP(C113,[12]Sheet1!$D$9:$Y$206,22,FALSE)</f>
        <v>0.89111836159695024</v>
      </c>
      <c r="AI113" s="1" t="e">
        <f>VLOOKUP(C113&amp;"C",[13]Sheet1!B$13:M$404,12,FALSE)</f>
        <v>#N/A</v>
      </c>
      <c r="AJ113" s="1" t="e">
        <f>VLOOKUP(C113&amp;"N",[13]Sheet1!B$13:N$404,12,FALSE)</f>
        <v>#N/A</v>
      </c>
      <c r="AK113" s="31" t="e">
        <f t="shared" si="9"/>
        <v>#N/A</v>
      </c>
      <c r="AL113" s="31">
        <v>2.6666666666666665</v>
      </c>
      <c r="AM113" s="31"/>
      <c r="AN113" s="1" t="e">
        <f>VLOOKUP(C113,[14]Respiration_sample_list!$AP$2:$AV$73,5,FALSE)</f>
        <v>#N/A</v>
      </c>
      <c r="AO113" s="1" t="e">
        <f>VLOOKUP(C113,[15]Respiration_sample_list!$AP$2:$AV$73,7,FALSE)</f>
        <v>#N/A</v>
      </c>
      <c r="AP113" s="1" t="e">
        <f>VLOOKUP(C113,[14]Respiration_sample_list!$AP$2:$AY$73,10,FALSE)</f>
        <v>#N/A</v>
      </c>
      <c r="AQ113" s="1">
        <f t="shared" si="13"/>
        <v>2200</v>
      </c>
      <c r="AR113" s="1">
        <f t="shared" si="14"/>
        <v>9.1999999999999993</v>
      </c>
      <c r="AT113" s="1" t="s">
        <v>877</v>
      </c>
    </row>
    <row r="114" spans="1:46" ht="24" thickBot="1" x14ac:dyDescent="0.4">
      <c r="A114" s="27" t="s">
        <v>239</v>
      </c>
      <c r="B114" s="28">
        <v>113</v>
      </c>
      <c r="C114" s="27" t="s">
        <v>122</v>
      </c>
      <c r="D114" s="27" t="s">
        <v>1</v>
      </c>
      <c r="E114" s="27" t="s">
        <v>2</v>
      </c>
      <c r="F114" s="27" t="s">
        <v>830</v>
      </c>
      <c r="G114" s="28">
        <v>5</v>
      </c>
      <c r="H114" s="27" t="str">
        <f t="shared" si="10"/>
        <v>H.Mugo.R.5.0.5_1_A</v>
      </c>
      <c r="I114" s="21" t="s">
        <v>666</v>
      </c>
      <c r="J114" s="21"/>
      <c r="K114" s="21">
        <v>50.78</v>
      </c>
      <c r="L114" s="2" t="s">
        <v>810</v>
      </c>
      <c r="M114" s="1" t="s">
        <v>811</v>
      </c>
      <c r="O114" s="1" t="s">
        <v>812</v>
      </c>
      <c r="P114" s="50">
        <f>VLOOKUP(H114,[1]Sheet1!$A$8:$U$230,19,FALSE)</f>
        <v>0.4051019102008665</v>
      </c>
      <c r="Q114" s="50">
        <f>VLOOKUP(H114,[1]Sheet1!$A$8:$U$230,20,FALSE)</f>
        <v>0.83565034670360594</v>
      </c>
      <c r="R114" s="50">
        <f>VLOOKUP(H114,[1]Sheet1!$A$8:$U$230,21,FALSE)</f>
        <v>0.44044702638834188</v>
      </c>
      <c r="S114" s="50">
        <f>VLOOKUP(I114,[2]Sheet1!A$5:J$554,10,FALSE)</f>
        <v>0.63060685309176834</v>
      </c>
      <c r="T114" s="50">
        <f t="shared" si="23"/>
        <v>1.6811992832928144</v>
      </c>
      <c r="U114" s="50">
        <f t="shared" si="12"/>
        <v>2.3118061363845825</v>
      </c>
      <c r="V114" s="29">
        <f>VLOOKUP(H114,[3]Sheet1!$A$3:$I$286,9,FALSE)</f>
        <v>5.0599139386325716</v>
      </c>
      <c r="W114" s="31" t="e">
        <f>VLOOKUP(C114,[4]Sheet1!$C$12:$AA$290,19,FALSE)</f>
        <v>#N/A</v>
      </c>
      <c r="X114" s="31">
        <f>VLOOKUP(H114,[5]Sheet1!$C$7:$Y$360,16,FALSE)</f>
        <v>-27.311931937285493</v>
      </c>
      <c r="Y114" s="31">
        <f>VLOOKUP(I114,[6]Sheet1!$D$8:$AI$400,32,FALSE)</f>
        <v>-23.666436235437743</v>
      </c>
      <c r="Z114" s="31" t="e">
        <f>VLOOKUP(I114,[7]Sheet1!$D$7:$R$202,15,FALSE)</f>
        <v>#N/A</v>
      </c>
      <c r="AA114" s="31" t="e">
        <f>VLOOKUP(C114,[8]Respiration_sample_list!$AO$2:$AR$73,2,FALSE)</f>
        <v>#N/A</v>
      </c>
      <c r="AB114" s="31" t="e">
        <f>VLOOKUP(C114,[8]Respiration_sample_list!$AO$2:$AR$73,4,FALSE)</f>
        <v>#N/A</v>
      </c>
      <c r="AC114" s="1">
        <f>VLOOKUP(H114,[9]Sheet1!B$2:F$250,4,FALSE)</f>
        <v>55.8</v>
      </c>
      <c r="AD114" s="1" t="e">
        <f>VLOOKUP(I114,[10]Sheet1!$B$2:$C$254,2, FALSE)</f>
        <v>#N/A</v>
      </c>
      <c r="AE114">
        <f>VLOOKUP(H114,[11]Sheet1!$B$2:$F$182,4,FALSE)</f>
        <v>66.400000000000006</v>
      </c>
      <c r="AF114">
        <f>VLOOKUP(C114,[12]Sheet1!$D$9:$Y$206,15,FALSE)</f>
        <v>-1.8973841943874201</v>
      </c>
      <c r="AG114"/>
      <c r="AH114">
        <f>VLOOKUP(C114,[12]Sheet1!$D$9:$Y$206,22,FALSE)</f>
        <v>0.45358016758662784</v>
      </c>
      <c r="AI114" s="1">
        <f>VLOOKUP(C114&amp;"C",[13]Sheet1!B$13:M$404,12,FALSE)</f>
        <v>47.918933868408203</v>
      </c>
      <c r="AJ114" s="1">
        <f>VLOOKUP(C114&amp;"N",[13]Sheet1!B$13:N$404,12,FALSE)</f>
        <v>0.44105625152587902</v>
      </c>
      <c r="AK114" s="31">
        <f t="shared" si="9"/>
        <v>108.64585572164043</v>
      </c>
      <c r="AL114" s="31">
        <v>4.5</v>
      </c>
      <c r="AM114" s="31"/>
      <c r="AN114" s="1" t="e">
        <f>VLOOKUP(C114,[14]Respiration_sample_list!$AP$2:$AV$73,5,FALSE)</f>
        <v>#N/A</v>
      </c>
      <c r="AO114" s="1" t="e">
        <f>VLOOKUP(C114,[15]Respiration_sample_list!$AP$2:$AV$73,7,FALSE)</f>
        <v>#N/A</v>
      </c>
      <c r="AP114" s="1" t="e">
        <f>VLOOKUP(C114,[14]Respiration_sample_list!$AP$2:$AY$73,10,FALSE)</f>
        <v>#N/A</v>
      </c>
      <c r="AQ114" s="1">
        <f t="shared" si="13"/>
        <v>2200</v>
      </c>
      <c r="AR114" s="1">
        <f t="shared" si="14"/>
        <v>9.1999999999999993</v>
      </c>
      <c r="AT114" s="1" t="s">
        <v>877</v>
      </c>
    </row>
    <row r="115" spans="1:46" ht="23.25" x14ac:dyDescent="0.35">
      <c r="A115" s="27" t="s">
        <v>239</v>
      </c>
      <c r="B115" s="28">
        <v>114</v>
      </c>
      <c r="C115" s="27" t="s">
        <v>123</v>
      </c>
      <c r="D115" s="27" t="s">
        <v>829</v>
      </c>
      <c r="E115" s="27" t="s">
        <v>2</v>
      </c>
      <c r="F115" s="27" t="s">
        <v>830</v>
      </c>
      <c r="G115" s="28">
        <v>6</v>
      </c>
      <c r="H115" s="27" t="str">
        <f t="shared" si="10"/>
        <v>M.Mugo.R.6.0.5_1_A</v>
      </c>
      <c r="I115" s="21" t="s">
        <v>668</v>
      </c>
      <c r="J115" s="21"/>
      <c r="K115" s="21">
        <v>29.78</v>
      </c>
      <c r="L115" s="2" t="s">
        <v>810</v>
      </c>
      <c r="M115" s="1" t="s">
        <v>811</v>
      </c>
      <c r="O115" s="1" t="s">
        <v>812</v>
      </c>
      <c r="P115" s="50">
        <f>VLOOKUP(H115,[1]Sheet1!$A$8:$U$230,19,FALSE)</f>
        <v>0.35987407656145071</v>
      </c>
      <c r="Q115" s="50">
        <f>VLOOKUP(H115,[1]Sheet1!$A$8:$U$230,20,FALSE)</f>
        <v>0.6296691292675648</v>
      </c>
      <c r="R115" s="50">
        <f>VLOOKUP(H115,[1]Sheet1!$A$8:$U$230,21,FALSE)</f>
        <v>0.50503861652115511</v>
      </c>
      <c r="S115" s="50">
        <f>VLOOKUP(I115,[2]Sheet1!A$5:J$554,10,FALSE)</f>
        <v>0.45494546675621222</v>
      </c>
      <c r="T115" s="50">
        <f t="shared" si="23"/>
        <v>1.4945818223501706</v>
      </c>
      <c r="U115" s="50">
        <f t="shared" si="12"/>
        <v>1.9495272891063828</v>
      </c>
      <c r="V115" s="29">
        <f>VLOOKUP(H115,[3]Sheet1!$A$3:$I$286,9,FALSE)</f>
        <v>4.6791365465220913</v>
      </c>
      <c r="W115" s="31" t="e">
        <f>VLOOKUP(C115,[4]Sheet1!$C$12:$AA$290,19,FALSE)</f>
        <v>#N/A</v>
      </c>
      <c r="X115" s="31">
        <f>VLOOKUP(H115,[5]Sheet1!$C$7:$Y$360,16,FALSE)</f>
        <v>-28.899360263829475</v>
      </c>
      <c r="Y115" s="31">
        <f>VLOOKUP(I115,[6]Sheet1!$D$8:$AI$400,32,FALSE)</f>
        <v>-26.65144152778764</v>
      </c>
      <c r="Z115" s="31" t="e">
        <f>VLOOKUP(I115,[7]Sheet1!$D$7:$R$202,15,FALSE)</f>
        <v>#N/A</v>
      </c>
      <c r="AA115" s="31" t="e">
        <f>VLOOKUP(C115,[8]Respiration_sample_list!$AO$2:$AR$73,2,FALSE)</f>
        <v>#N/A</v>
      </c>
      <c r="AB115" s="31" t="e">
        <f>VLOOKUP(C115,[8]Respiration_sample_list!$AO$2:$AR$73,4,FALSE)</f>
        <v>#N/A</v>
      </c>
      <c r="AC115" s="1">
        <f>VLOOKUP(H115,[9]Sheet1!B$2:F$250,4,FALSE)</f>
        <v>53.2</v>
      </c>
      <c r="AD115" s="1" t="e">
        <f>VLOOKUP(I115,[10]Sheet1!$B$2:$C$254,2, FALSE)</f>
        <v>#N/A</v>
      </c>
      <c r="AE115">
        <f>VLOOKUP(H115,[11]Sheet1!$B$2:$F$182,4,FALSE)</f>
        <v>56.2</v>
      </c>
      <c r="AF115" t="e">
        <f>VLOOKUP(C115,[12]Sheet1!$D$9:$Y$206,15,FALSE)</f>
        <v>#N/A</v>
      </c>
      <c r="AG115"/>
      <c r="AH115" t="e">
        <f>VLOOKUP(C115,[12]Sheet1!$D$9:$Y$206,22,FALSE)</f>
        <v>#N/A</v>
      </c>
      <c r="AI115" s="1" t="e">
        <f>VLOOKUP(C115&amp;"C",[13]Sheet1!B$13:M$404,12,FALSE)</f>
        <v>#N/A</v>
      </c>
      <c r="AJ115" s="1" t="e">
        <f>VLOOKUP(C115&amp;"N",[13]Sheet1!B$13:N$404,12,FALSE)</f>
        <v>#N/A</v>
      </c>
      <c r="AK115" s="31" t="e">
        <f t="shared" si="9"/>
        <v>#N/A</v>
      </c>
      <c r="AL115" s="35">
        <v>3</v>
      </c>
      <c r="AM115" s="31"/>
      <c r="AN115" s="1" t="e">
        <f>VLOOKUP(C115,[14]Respiration_sample_list!$AP$2:$AV$73,5,FALSE)</f>
        <v>#N/A</v>
      </c>
      <c r="AO115" s="1" t="e">
        <f>VLOOKUP(C115,[15]Respiration_sample_list!$AP$2:$AV$73,7,FALSE)</f>
        <v>#N/A</v>
      </c>
      <c r="AP115" s="1" t="e">
        <f>VLOOKUP(C115,[14]Respiration_sample_list!$AP$2:$AY$73,10,FALSE)</f>
        <v>#N/A</v>
      </c>
      <c r="AQ115" s="1">
        <f t="shared" si="13"/>
        <v>2080</v>
      </c>
      <c r="AR115" s="1">
        <f t="shared" si="14"/>
        <v>8.9760691912108506</v>
      </c>
      <c r="AT115" s="1" t="s">
        <v>877</v>
      </c>
    </row>
    <row r="116" spans="1:46" ht="23.25" x14ac:dyDescent="0.35">
      <c r="A116" s="19" t="s">
        <v>239</v>
      </c>
      <c r="B116" s="20">
        <v>115</v>
      </c>
      <c r="C116" s="19" t="s">
        <v>124</v>
      </c>
      <c r="D116" s="19" t="s">
        <v>829</v>
      </c>
      <c r="E116" s="19" t="s">
        <v>2</v>
      </c>
      <c r="F116" s="19" t="s">
        <v>830</v>
      </c>
      <c r="G116" s="20">
        <v>7</v>
      </c>
      <c r="H116" s="19" t="str">
        <f t="shared" si="10"/>
        <v>M.Mugo.R.7.0.5_1_A</v>
      </c>
      <c r="I116" s="21" t="s">
        <v>670</v>
      </c>
      <c r="J116" s="21"/>
      <c r="K116" s="21">
        <v>49.4</v>
      </c>
      <c r="L116" s="2" t="s">
        <v>810</v>
      </c>
      <c r="M116" s="1" t="s">
        <v>811</v>
      </c>
      <c r="O116" s="1" t="s">
        <v>812</v>
      </c>
      <c r="P116" s="50">
        <f>VLOOKUP(H116,[1]Sheet1!$A$8:$U$230,19,FALSE)</f>
        <v>0.49365637651821859</v>
      </c>
      <c r="Q116" s="50">
        <f>VLOOKUP(H116,[1]Sheet1!$A$8:$U$230,20,FALSE)</f>
        <v>0.65108589311882825</v>
      </c>
      <c r="R116" s="50">
        <f>VLOOKUP(H116,[1]Sheet1!$A$8:$U$230,21,FALSE)</f>
        <v>0.55522165991902839</v>
      </c>
      <c r="S116" s="50">
        <f>VLOOKUP(I116,[2]Sheet1!A$5:J$554,10,FALSE)</f>
        <v>0.89323870445344122</v>
      </c>
      <c r="T116" s="50">
        <f t="shared" si="23"/>
        <v>1.6999639295560751</v>
      </c>
      <c r="U116" s="50">
        <f t="shared" si="12"/>
        <v>2.5932026340095162</v>
      </c>
      <c r="V116" s="29">
        <f>VLOOKUP(H116,[3]Sheet1!$A$3:$I$286,9,FALSE)</f>
        <v>6.5804738767491502</v>
      </c>
      <c r="W116" s="31">
        <f>VLOOKUP(C116,[4]Sheet1!$C$12:$AA$290,19,FALSE)</f>
        <v>-26.56990946631764</v>
      </c>
      <c r="X116" s="31">
        <f>VLOOKUP(H116,[5]Sheet1!$C$7:$Y$360,16,FALSE)</f>
        <v>-28.078929407209674</v>
      </c>
      <c r="Y116" s="31">
        <f>VLOOKUP(I116,[6]Sheet1!$D$8:$AI$400,32,FALSE)</f>
        <v>-25.463786891314353</v>
      </c>
      <c r="Z116" s="31" t="e">
        <f>VLOOKUP(I116,[7]Sheet1!$D$7:$R$202,15,FALSE)</f>
        <v>#N/A</v>
      </c>
      <c r="AA116" s="31" t="e">
        <f>VLOOKUP(C116,[8]Respiration_sample_list!$AO$2:$AR$73,2,FALSE)</f>
        <v>#N/A</v>
      </c>
      <c r="AB116" s="31" t="e">
        <f>VLOOKUP(C116,[8]Respiration_sample_list!$AO$2:$AR$73,4,FALSE)</f>
        <v>#N/A</v>
      </c>
      <c r="AC116" s="1">
        <f>VLOOKUP(H116,[9]Sheet1!B$2:F$250,4,FALSE)</f>
        <v>37.799999999999997</v>
      </c>
      <c r="AD116" s="1" t="e">
        <f>VLOOKUP(I116,[10]Sheet1!$B$2:$C$254,2, FALSE)</f>
        <v>#N/A</v>
      </c>
      <c r="AE116">
        <f>VLOOKUP(H116,[11]Sheet1!$B$2:$F$182,4,FALSE)</f>
        <v>39.200000000000003</v>
      </c>
      <c r="AF116">
        <f>VLOOKUP(C116,[12]Sheet1!$D$9:$Y$206,15,FALSE)</f>
        <v>-3.5267176786145131</v>
      </c>
      <c r="AG116"/>
      <c r="AH116">
        <f>VLOOKUP(C116,[12]Sheet1!$D$9:$Y$206,22,FALSE)</f>
        <v>0.50991812723079721</v>
      </c>
      <c r="AI116" s="1">
        <f>VLOOKUP(C116&amp;"C",[13]Sheet1!B$13:M$404,12,FALSE)</f>
        <v>49.474288940429702</v>
      </c>
      <c r="AJ116" s="1">
        <f>VLOOKUP(C116&amp;"N",[13]Sheet1!B$13:N$404,12,FALSE)</f>
        <v>0.49004676938056901</v>
      </c>
      <c r="AK116" s="31">
        <f t="shared" si="9"/>
        <v>100.95830037399574</v>
      </c>
      <c r="AL116" s="31">
        <v>3.3333333333333335</v>
      </c>
      <c r="AM116" s="31"/>
      <c r="AN116" s="1" t="e">
        <f>VLOOKUP(C116,[14]Respiration_sample_list!$AP$2:$AV$73,5,FALSE)</f>
        <v>#N/A</v>
      </c>
      <c r="AO116" s="1" t="e">
        <f>VLOOKUP(C116,[15]Respiration_sample_list!$AP$2:$AV$73,7,FALSE)</f>
        <v>#N/A</v>
      </c>
      <c r="AP116" s="1" t="e">
        <f>VLOOKUP(C116,[14]Respiration_sample_list!$AP$2:$AY$73,10,FALSE)</f>
        <v>#N/A</v>
      </c>
      <c r="AQ116" s="1">
        <f t="shared" si="13"/>
        <v>2080</v>
      </c>
      <c r="AR116" s="1">
        <f t="shared" si="14"/>
        <v>8.9760691912108506</v>
      </c>
      <c r="AT116" s="1" t="s">
        <v>877</v>
      </c>
    </row>
    <row r="117" spans="1:46" ht="23.25" x14ac:dyDescent="0.35">
      <c r="A117" s="19" t="s">
        <v>239</v>
      </c>
      <c r="B117" s="20">
        <v>116</v>
      </c>
      <c r="C117" s="19" t="s">
        <v>125</v>
      </c>
      <c r="D117" s="19" t="s">
        <v>829</v>
      </c>
      <c r="E117" s="19" t="s">
        <v>2</v>
      </c>
      <c r="F117" s="19" t="s">
        <v>830</v>
      </c>
      <c r="G117" s="20">
        <v>8</v>
      </c>
      <c r="H117" s="19" t="str">
        <f t="shared" si="10"/>
        <v>M.Mugo.R.8.0.5_1_A</v>
      </c>
      <c r="I117" s="21" t="s">
        <v>672</v>
      </c>
      <c r="J117" s="21"/>
      <c r="K117" s="21">
        <v>50.54</v>
      </c>
      <c r="L117" s="2" t="s">
        <v>810</v>
      </c>
      <c r="M117" s="1" t="s">
        <v>811</v>
      </c>
      <c r="O117" s="1" t="s">
        <v>812</v>
      </c>
      <c r="P117" s="50">
        <f>VLOOKUP(H117,[1]Sheet1!$A$8:$U$230,19,FALSE)</f>
        <v>0.51521171349426209</v>
      </c>
      <c r="Q117" s="50">
        <f>VLOOKUP(H117,[1]Sheet1!$A$8:$U$230,20,FALSE)</f>
        <v>0.68341932458111476</v>
      </c>
      <c r="R117" s="50">
        <f>VLOOKUP(H117,[1]Sheet1!$A$8:$U$230,21,FALSE)</f>
        <v>0.36652206173328061</v>
      </c>
      <c r="S117" s="50">
        <f>VLOOKUP(I117,[2]Sheet1!A$5:J$554,10,FALSE)</f>
        <v>1.1204091808468539</v>
      </c>
      <c r="T117" s="50">
        <f t="shared" si="23"/>
        <v>1.5651530998086574</v>
      </c>
      <c r="U117" s="50">
        <f t="shared" si="12"/>
        <v>2.6855622806555113</v>
      </c>
      <c r="V117" s="29">
        <f>VLOOKUP(H117,[3]Sheet1!$A$3:$I$286,9,FALSE)</f>
        <v>3.5043459129642009</v>
      </c>
      <c r="W117" s="31">
        <f>VLOOKUP(C117,[4]Sheet1!$C$12:$AA$290,19,FALSE)</f>
        <v>-29.356622849678367</v>
      </c>
      <c r="X117" s="31">
        <f>VLOOKUP(H117,[5]Sheet1!$C$7:$Y$360,16,FALSE)</f>
        <v>-28.146682998391697</v>
      </c>
      <c r="Y117" s="31">
        <f>VLOOKUP(I117,[6]Sheet1!$D$8:$AI$400,32,FALSE)</f>
        <v>-26.918224833752621</v>
      </c>
      <c r="Z117" s="31" t="e">
        <f>VLOOKUP(I117,[7]Sheet1!$D$7:$R$202,15,FALSE)</f>
        <v>#N/A</v>
      </c>
      <c r="AA117" s="31" t="e">
        <f>VLOOKUP(C117,[8]Respiration_sample_list!$AO$2:$AR$73,2,FALSE)</f>
        <v>#N/A</v>
      </c>
      <c r="AB117" s="31" t="e">
        <f>VLOOKUP(C117,[8]Respiration_sample_list!$AO$2:$AR$73,4,FALSE)</f>
        <v>#N/A</v>
      </c>
      <c r="AC117" s="1">
        <f>VLOOKUP(H117,[9]Sheet1!B$2:F$250,4,FALSE)</f>
        <v>15.3</v>
      </c>
      <c r="AD117" s="1" t="e">
        <f>VLOOKUP(I117,[10]Sheet1!$B$2:$C$254,2, FALSE)</f>
        <v>#N/A</v>
      </c>
      <c r="AE117">
        <f>VLOOKUP(H117,[11]Sheet1!$B$2:$F$182,4,FALSE)</f>
        <v>17</v>
      </c>
      <c r="AF117">
        <f>VLOOKUP(C117,[12]Sheet1!$D$9:$Y$206,15,FALSE)</f>
        <v>-2.2828330232557841</v>
      </c>
      <c r="AG117"/>
      <c r="AH117">
        <f>VLOOKUP(C117,[12]Sheet1!$D$9:$Y$206,22,FALSE)</f>
        <v>1.0109188538953182</v>
      </c>
      <c r="AI117" s="1">
        <f>VLOOKUP(C117&amp;"C",[13]Sheet1!B$13:M$404,12,FALSE)</f>
        <v>49.480010986328097</v>
      </c>
      <c r="AJ117" s="1">
        <f>VLOOKUP(C117&amp;"N",[13]Sheet1!B$13:N$404,12,FALSE)</f>
        <v>1.0079802274703999</v>
      </c>
      <c r="AK117" s="31">
        <f t="shared" si="9"/>
        <v>49.088275382644959</v>
      </c>
      <c r="AL117" s="31">
        <v>0.5</v>
      </c>
      <c r="AM117" s="31"/>
      <c r="AN117" s="1" t="e">
        <f>VLOOKUP(C117,[14]Respiration_sample_list!$AP$2:$AV$73,5,FALSE)</f>
        <v>#N/A</v>
      </c>
      <c r="AO117" s="1" t="e">
        <f>VLOOKUP(C117,[15]Respiration_sample_list!$AP$2:$AV$73,7,FALSE)</f>
        <v>#N/A</v>
      </c>
      <c r="AP117" s="1" t="e">
        <f>VLOOKUP(C117,[14]Respiration_sample_list!$AP$2:$AY$73,10,FALSE)</f>
        <v>#N/A</v>
      </c>
      <c r="AQ117" s="1">
        <f t="shared" si="13"/>
        <v>2080</v>
      </c>
      <c r="AR117" s="1">
        <f t="shared" si="14"/>
        <v>8.9760691912108506</v>
      </c>
      <c r="AT117" s="1" t="s">
        <v>877</v>
      </c>
    </row>
    <row r="118" spans="1:46" ht="23.25" x14ac:dyDescent="0.35">
      <c r="A118" s="19" t="s">
        <v>239</v>
      </c>
      <c r="B118" s="20">
        <v>117</v>
      </c>
      <c r="C118" s="19" t="s">
        <v>126</v>
      </c>
      <c r="D118" s="19" t="s">
        <v>829</v>
      </c>
      <c r="E118" s="19" t="s">
        <v>2</v>
      </c>
      <c r="F118" s="19" t="s">
        <v>830</v>
      </c>
      <c r="G118" s="20">
        <v>9</v>
      </c>
      <c r="H118" s="19" t="str">
        <f t="shared" si="10"/>
        <v>M.Mugo.R.9.0.5_1_A</v>
      </c>
      <c r="I118" s="21" t="s">
        <v>674</v>
      </c>
      <c r="J118" s="21"/>
      <c r="K118" s="21">
        <v>50.9</v>
      </c>
      <c r="L118" s="2" t="s">
        <v>810</v>
      </c>
      <c r="M118" s="1" t="s">
        <v>811</v>
      </c>
      <c r="O118" s="1" t="s">
        <v>812</v>
      </c>
      <c r="P118" s="50">
        <f>VLOOKUP(H118,[1]Sheet1!$A$8:$U$230,19,FALSE)</f>
        <v>0.47062573673870328</v>
      </c>
      <c r="Q118" s="50">
        <f>VLOOKUP(H118,[1]Sheet1!$A$8:$U$230,20,FALSE)</f>
        <v>1.1848844824706553</v>
      </c>
      <c r="R118" s="50">
        <f>VLOOKUP(H118,[1]Sheet1!$A$8:$U$230,21,FALSE)</f>
        <v>0.48271561886051084</v>
      </c>
      <c r="S118" s="50">
        <f>VLOOKUP(I118,[2]Sheet1!A$5:J$554,10,FALSE)</f>
        <v>0.89247677799607084</v>
      </c>
      <c r="T118" s="50">
        <f t="shared" si="23"/>
        <v>2.1382258380698693</v>
      </c>
      <c r="U118" s="50">
        <f t="shared" si="12"/>
        <v>3.0307026160659403</v>
      </c>
      <c r="V118" s="29">
        <f>VLOOKUP(H118,[3]Sheet1!$A$3:$I$286,9,FALSE)</f>
        <v>6.8434423325234972</v>
      </c>
      <c r="W118" s="31">
        <f>VLOOKUP(C118,[4]Sheet1!$C$12:$AA$290,19,FALSE)</f>
        <v>-27.41334019722726</v>
      </c>
      <c r="X118" s="31">
        <f>VLOOKUP(H118,[5]Sheet1!$C$7:$Y$360,16,FALSE)</f>
        <v>-28.017019504874288</v>
      </c>
      <c r="Y118" s="31">
        <f>VLOOKUP(I118,[6]Sheet1!$D$8:$AI$400,32,FALSE)</f>
        <v>-25.582784441911219</v>
      </c>
      <c r="Z118" s="31" t="e">
        <f>VLOOKUP(I118,[7]Sheet1!$D$7:$R$202,15,FALSE)</f>
        <v>#N/A</v>
      </c>
      <c r="AA118" s="31" t="e">
        <f>VLOOKUP(C118,[8]Respiration_sample_list!$AO$2:$AR$73,2,FALSE)</f>
        <v>#N/A</v>
      </c>
      <c r="AB118" s="31" t="e">
        <f>VLOOKUP(C118,[8]Respiration_sample_list!$AO$2:$AR$73,4,FALSE)</f>
        <v>#N/A</v>
      </c>
      <c r="AC118" s="1">
        <f>VLOOKUP(H118,[9]Sheet1!B$2:F$250,4,FALSE)</f>
        <v>58.1</v>
      </c>
      <c r="AD118" s="1" t="e">
        <f>VLOOKUP(I118,[10]Sheet1!$B$2:$C$254,2, FALSE)</f>
        <v>#N/A</v>
      </c>
      <c r="AE118">
        <f>VLOOKUP(H118,[11]Sheet1!$B$2:$F$182,4,FALSE)</f>
        <v>97.3</v>
      </c>
      <c r="AF118">
        <f>VLOOKUP(C118,[12]Sheet1!$D$9:$Y$206,15,FALSE)</f>
        <v>-1.2127063052333458</v>
      </c>
      <c r="AG118"/>
      <c r="AH118">
        <f>VLOOKUP(C118,[12]Sheet1!$D$9:$Y$206,22,FALSE)</f>
        <v>0.58165024462166459</v>
      </c>
      <c r="AI118" s="1">
        <f>VLOOKUP(C118&amp;"C",[13]Sheet1!B$13:M$404,12,FALSE)</f>
        <v>46.733509063720703</v>
      </c>
      <c r="AJ118" s="1">
        <f>VLOOKUP(C118&amp;"N",[13]Sheet1!B$13:N$404,12,FALSE)</f>
        <v>0.56042301654815696</v>
      </c>
      <c r="AK118" s="31">
        <f t="shared" si="9"/>
        <v>83.389703284438369</v>
      </c>
      <c r="AL118" s="36">
        <v>0.5</v>
      </c>
      <c r="AM118" s="36"/>
      <c r="AN118" s="1" t="e">
        <f>VLOOKUP(C118,[14]Respiration_sample_list!$AP$2:$AV$73,5,FALSE)</f>
        <v>#N/A</v>
      </c>
      <c r="AO118" s="1" t="e">
        <f>VLOOKUP(C118,[15]Respiration_sample_list!$AP$2:$AV$73,7,FALSE)</f>
        <v>#N/A</v>
      </c>
      <c r="AP118" s="1" t="e">
        <f>VLOOKUP(C118,[14]Respiration_sample_list!$AP$2:$AY$73,10,FALSE)</f>
        <v>#N/A</v>
      </c>
      <c r="AQ118" s="1">
        <f t="shared" si="13"/>
        <v>2080</v>
      </c>
      <c r="AR118" s="1">
        <f t="shared" si="14"/>
        <v>8.9760691912108506</v>
      </c>
      <c r="AT118" s="1" t="s">
        <v>877</v>
      </c>
    </row>
    <row r="119" spans="1:46" ht="24" thickBot="1" x14ac:dyDescent="0.4">
      <c r="A119" s="19" t="s">
        <v>239</v>
      </c>
      <c r="B119" s="20">
        <v>118</v>
      </c>
      <c r="C119" s="19" t="s">
        <v>127</v>
      </c>
      <c r="D119" s="19" t="s">
        <v>829</v>
      </c>
      <c r="E119" s="19" t="s">
        <v>2</v>
      </c>
      <c r="F119" s="19" t="s">
        <v>830</v>
      </c>
      <c r="G119" s="20">
        <v>10</v>
      </c>
      <c r="H119" s="19" t="str">
        <f t="shared" si="10"/>
        <v>M.Mugo.R.10.0.5_1_A</v>
      </c>
      <c r="I119" s="21" t="s">
        <v>676</v>
      </c>
      <c r="J119" s="21"/>
      <c r="K119" s="21">
        <v>50.7</v>
      </c>
      <c r="L119" s="2" t="s">
        <v>810</v>
      </c>
      <c r="M119" s="1" t="s">
        <v>811</v>
      </c>
      <c r="O119" s="1" t="s">
        <v>812</v>
      </c>
      <c r="P119" s="50">
        <f>VLOOKUP(H119,[1]Sheet1!$A$8:$U$230,19,FALSE)</f>
        <v>0.58290532544378693</v>
      </c>
      <c r="Q119" s="50">
        <f>VLOOKUP(H119,[1]Sheet1!$A$8:$U$230,20,FALSE)</f>
        <v>1.5108229221227094</v>
      </c>
      <c r="R119" s="50">
        <f>VLOOKUP(H119,[1]Sheet1!$A$8:$U$230,21,FALSE)</f>
        <v>0.65850443786982238</v>
      </c>
      <c r="S119" s="50">
        <f>VLOOKUP(I119,[2]Sheet1!A$5:J$554,10,FALSE)</f>
        <v>1.0343715976331362</v>
      </c>
      <c r="T119" s="50">
        <f t="shared" si="23"/>
        <v>2.7522326854363186</v>
      </c>
      <c r="U119" s="50">
        <f t="shared" si="12"/>
        <v>3.7866042830694546</v>
      </c>
      <c r="V119" s="29">
        <f>VLOOKUP(H119,[3]Sheet1!$A$3:$I$286,9,FALSE)</f>
        <v>6.8535808189881084</v>
      </c>
      <c r="W119" s="31">
        <f>VLOOKUP(C119,[4]Sheet1!$C$12:$AA$290,19,FALSE)</f>
        <v>-26.598879045844637</v>
      </c>
      <c r="X119" s="31">
        <f>VLOOKUP(H119,[5]Sheet1!$C$7:$Y$360,16,FALSE)</f>
        <v>-27.504117686180383</v>
      </c>
      <c r="Y119" s="31">
        <f>VLOOKUP(I119,[6]Sheet1!$D$8:$AI$400,32,FALSE)</f>
        <v>-24.177767088693741</v>
      </c>
      <c r="Z119" s="31" t="e">
        <f>VLOOKUP(I119,[7]Sheet1!$D$7:$R$202,15,FALSE)</f>
        <v>#N/A</v>
      </c>
      <c r="AA119" s="31" t="e">
        <f>VLOOKUP(C119,[8]Respiration_sample_list!$AO$2:$AR$73,2,FALSE)</f>
        <v>#N/A</v>
      </c>
      <c r="AB119" s="31" t="e">
        <f>VLOOKUP(C119,[8]Respiration_sample_list!$AO$2:$AR$73,4,FALSE)</f>
        <v>#N/A</v>
      </c>
      <c r="AC119" s="1">
        <f>VLOOKUP(H119,[9]Sheet1!B$2:F$250,4,FALSE)</f>
        <v>16.2</v>
      </c>
      <c r="AD119" s="1" t="e">
        <f>VLOOKUP(I119,[10]Sheet1!$B$2:$C$254,2, FALSE)</f>
        <v>#N/A</v>
      </c>
      <c r="AE119">
        <f>VLOOKUP(H119,[11]Sheet1!$B$2:$F$182,4,FALSE)</f>
        <v>25.3</v>
      </c>
      <c r="AF119">
        <f>VLOOKUP(C119,[12]Sheet1!$D$9:$Y$206,15,FALSE)</f>
        <v>-3.707772067766836</v>
      </c>
      <c r="AG119"/>
      <c r="AH119">
        <f>VLOOKUP(C119,[12]Sheet1!$D$9:$Y$206,22,FALSE)</f>
        <v>0.87388513567805814</v>
      </c>
      <c r="AI119" s="1">
        <f>VLOOKUP(C119&amp;"C",[13]Sheet1!B$13:M$404,12,FALSE)</f>
        <v>47.906074523925803</v>
      </c>
      <c r="AJ119" s="1">
        <f>VLOOKUP(C119&amp;"N",[13]Sheet1!B$13:N$404,12,FALSE)</f>
        <v>0.88275533914565996</v>
      </c>
      <c r="AK119" s="31">
        <f t="shared" si="9"/>
        <v>54.268801784070561</v>
      </c>
      <c r="AL119" s="37">
        <v>1.6666666666666667</v>
      </c>
      <c r="AM119" s="39"/>
      <c r="AN119" s="1" t="e">
        <f>VLOOKUP(C119,[14]Respiration_sample_list!$AP$2:$AV$73,5,FALSE)</f>
        <v>#N/A</v>
      </c>
      <c r="AO119" s="1" t="e">
        <f>VLOOKUP(C119,[15]Respiration_sample_list!$AP$2:$AV$73,7,FALSE)</f>
        <v>#N/A</v>
      </c>
      <c r="AP119" s="1" t="e">
        <f>VLOOKUP(C119,[14]Respiration_sample_list!$AP$2:$AY$73,10,FALSE)</f>
        <v>#N/A</v>
      </c>
      <c r="AQ119" s="1">
        <f t="shared" si="13"/>
        <v>2080</v>
      </c>
      <c r="AR119" s="1">
        <f t="shared" si="14"/>
        <v>8.9760691912108506</v>
      </c>
      <c r="AT119" s="1" t="s">
        <v>877</v>
      </c>
    </row>
    <row r="120" spans="1:46" ht="23.25" x14ac:dyDescent="0.35">
      <c r="A120" s="19" t="s">
        <v>239</v>
      </c>
      <c r="B120" s="20">
        <v>119</v>
      </c>
      <c r="C120" s="19" t="s">
        <v>128</v>
      </c>
      <c r="D120" s="19" t="s">
        <v>15</v>
      </c>
      <c r="E120" s="19" t="s">
        <v>2</v>
      </c>
      <c r="F120" s="19" t="s">
        <v>830</v>
      </c>
      <c r="G120" s="20">
        <v>11</v>
      </c>
      <c r="H120" s="19" t="str">
        <f t="shared" si="10"/>
        <v>L.Mugo.R.11.0.5_1_A</v>
      </c>
      <c r="I120" s="21" t="s">
        <v>678</v>
      </c>
      <c r="J120" s="21"/>
      <c r="K120" s="21">
        <v>50.57</v>
      </c>
      <c r="L120" s="2" t="s">
        <v>810</v>
      </c>
      <c r="M120" s="1" t="s">
        <v>811</v>
      </c>
      <c r="O120" s="1" t="s">
        <v>812</v>
      </c>
      <c r="P120" s="50">
        <f>VLOOKUP(H120,[1]Sheet1!$A$8:$U$230,19,FALSE)</f>
        <v>0.56419962428317183</v>
      </c>
      <c r="Q120" s="50">
        <f>VLOOKUP(H120,[1]Sheet1!$A$8:$U$230,20,FALSE)</f>
        <v>1.2792238338333015</v>
      </c>
      <c r="R120" s="50">
        <f>VLOOKUP(H120,[1]Sheet1!$A$8:$U$230,21,FALSE)</f>
        <v>0.76726913189638146</v>
      </c>
      <c r="S120" s="50">
        <f>VLOOKUP(I120,[2]Sheet1!A$5:J$554,10,FALSE)</f>
        <v>0.94383927229582776</v>
      </c>
      <c r="T120" s="50">
        <f t="shared" si="23"/>
        <v>2.6106925900128548</v>
      </c>
      <c r="U120" s="50">
        <f t="shared" si="12"/>
        <v>3.5545318623086826</v>
      </c>
      <c r="V120" s="29">
        <f>VLOOKUP(H120,[3]Sheet1!$A$3:$I$286,9,FALSE)</f>
        <v>7.5947925845876165</v>
      </c>
      <c r="W120" s="31">
        <f>VLOOKUP(C120,[4]Sheet1!$C$12:$AA$290,19,FALSE)</f>
        <v>-28.846931305810088</v>
      </c>
      <c r="X120" s="31">
        <f>VLOOKUP(H120,[5]Sheet1!$C$7:$Y$360,16,FALSE)</f>
        <v>-29.804647215573993</v>
      </c>
      <c r="Y120" s="31">
        <f>VLOOKUP(I120,[6]Sheet1!$D$8:$AI$400,32,FALSE)</f>
        <v>-27.10595516992322</v>
      </c>
      <c r="Z120" s="31" t="e">
        <f>VLOOKUP(I120,[7]Sheet1!$D$7:$R$202,15,FALSE)</f>
        <v>#N/A</v>
      </c>
      <c r="AA120" s="31" t="e">
        <f>VLOOKUP(C120,[8]Respiration_sample_list!$AO$2:$AR$73,2,FALSE)</f>
        <v>#N/A</v>
      </c>
      <c r="AB120" s="31" t="e">
        <f>VLOOKUP(C120,[8]Respiration_sample_list!$AO$2:$AR$73,4,FALSE)</f>
        <v>#N/A</v>
      </c>
      <c r="AC120" s="1">
        <f>VLOOKUP(H120,[9]Sheet1!B$2:F$250,4,FALSE)</f>
        <v>43.7</v>
      </c>
      <c r="AD120" s="1" t="e">
        <f>VLOOKUP(I120,[10]Sheet1!$B$2:$C$254,2, FALSE)</f>
        <v>#N/A</v>
      </c>
      <c r="AE120">
        <f>VLOOKUP(H120,[11]Sheet1!$B$2:$F$182,4,FALSE)</f>
        <v>50.7</v>
      </c>
      <c r="AF120">
        <f>VLOOKUP(C120,[12]Sheet1!$D$9:$Y$206,15,FALSE)</f>
        <v>-2.5288463727135202</v>
      </c>
      <c r="AG120"/>
      <c r="AH120">
        <f>VLOOKUP(C120,[12]Sheet1!$D$9:$Y$206,22,FALSE)</f>
        <v>0.60695923412930097</v>
      </c>
      <c r="AI120" s="1">
        <f>VLOOKUP(C120&amp;"C",[13]Sheet1!B$13:M$404,12,FALSE)</f>
        <v>48.960563659667997</v>
      </c>
      <c r="AJ120" s="1">
        <f>VLOOKUP(C120&amp;"N",[13]Sheet1!B$13:N$404,12,FALSE)</f>
        <v>0.61642104387283303</v>
      </c>
      <c r="AK120" s="31">
        <f t="shared" si="9"/>
        <v>79.427145043686252</v>
      </c>
      <c r="AL120" s="38">
        <v>2</v>
      </c>
      <c r="AM120" s="39"/>
      <c r="AN120" s="1" t="e">
        <f>VLOOKUP(C120,[14]Respiration_sample_list!$AP$2:$AV$73,5,FALSE)</f>
        <v>#N/A</v>
      </c>
      <c r="AO120" s="1" t="e">
        <f>VLOOKUP(C120,[15]Respiration_sample_list!$AP$2:$AV$73,7,FALSE)</f>
        <v>#N/A</v>
      </c>
      <c r="AP120" s="1" t="e">
        <f>VLOOKUP(C120,[14]Respiration_sample_list!$AP$2:$AY$73,10,FALSE)</f>
        <v>#N/A</v>
      </c>
      <c r="AQ120" s="1">
        <f t="shared" si="13"/>
        <v>2000</v>
      </c>
      <c r="AR120" s="1">
        <f t="shared" si="14"/>
        <v>9.1881325385694304</v>
      </c>
      <c r="AT120" s="1" t="s">
        <v>877</v>
      </c>
    </row>
    <row r="121" spans="1:46" ht="23.25" x14ac:dyDescent="0.35">
      <c r="A121" s="19" t="s">
        <v>239</v>
      </c>
      <c r="B121" s="20">
        <v>120</v>
      </c>
      <c r="C121" s="19" t="s">
        <v>129</v>
      </c>
      <c r="D121" s="19" t="s">
        <v>15</v>
      </c>
      <c r="E121" s="19" t="s">
        <v>2</v>
      </c>
      <c r="F121" s="19" t="s">
        <v>830</v>
      </c>
      <c r="G121" s="20">
        <v>12</v>
      </c>
      <c r="H121" s="19" t="str">
        <f t="shared" si="10"/>
        <v>L.Mugo.R.12.0.5_1_A</v>
      </c>
      <c r="I121" s="21" t="s">
        <v>680</v>
      </c>
      <c r="J121" s="21"/>
      <c r="K121" s="21">
        <v>50.78</v>
      </c>
      <c r="L121" s="2" t="s">
        <v>429</v>
      </c>
      <c r="M121" t="s">
        <v>432</v>
      </c>
      <c r="O121" s="1" t="s">
        <v>435</v>
      </c>
      <c r="P121" s="50">
        <f>VLOOKUP(H121,[1]Sheet1!$A$8:$U$230,19,FALSE)</f>
        <v>0.69496849153209939</v>
      </c>
      <c r="Q121" s="50">
        <f>VLOOKUP(H121,[1]Sheet1!$A$8:$U$230,20,FALSE)</f>
        <v>2.368541131702151</v>
      </c>
      <c r="R121" s="50">
        <f>VLOOKUP(H121,[1]Sheet1!$A$8:$U$230,21,FALSE)</f>
        <v>0.94286727057896813</v>
      </c>
      <c r="S121" s="50">
        <f>VLOOKUP(I121,[2]Sheet1!A$5:J$554,10,FALSE)</f>
        <v>1.8475943678613631</v>
      </c>
      <c r="T121" s="50">
        <f t="shared" si="23"/>
        <v>4.0063768938132185</v>
      </c>
      <c r="U121" s="50">
        <f t="shared" si="12"/>
        <v>5.853971261674582</v>
      </c>
      <c r="V121" s="29">
        <f>VLOOKUP(H121,[3]Sheet1!$A$3:$I$286,9,FALSE)</f>
        <v>10.734262488943758</v>
      </c>
      <c r="W121" s="31">
        <f>VLOOKUP(C121,[4]Sheet1!$C$12:$AA$290,19,FALSE)</f>
        <v>-27.59836917457547</v>
      </c>
      <c r="X121" s="31">
        <f>VLOOKUP(H121,[5]Sheet1!$C$7:$Y$360,16,FALSE)</f>
        <v>-28.788882530061422</v>
      </c>
      <c r="Y121" s="31">
        <f>VLOOKUP(I121,[6]Sheet1!$D$8:$AI$400,32,FALSE)</f>
        <v>-25.251812824028931</v>
      </c>
      <c r="Z121" s="31" t="e">
        <f>VLOOKUP(I121,[7]Sheet1!$D$7:$R$202,15,FALSE)</f>
        <v>#N/A</v>
      </c>
      <c r="AA121" s="31" t="e">
        <f>VLOOKUP(C121,[8]Respiration_sample_list!$AO$2:$AR$73,2,FALSE)</f>
        <v>#N/A</v>
      </c>
      <c r="AB121" s="31" t="e">
        <f>VLOOKUP(C121,[8]Respiration_sample_list!$AO$2:$AR$73,4,FALSE)</f>
        <v>#N/A</v>
      </c>
      <c r="AC121" s="1">
        <f>VLOOKUP(H121,[9]Sheet1!B$2:F$250,4,FALSE)</f>
        <v>33.5</v>
      </c>
      <c r="AD121" s="1" t="e">
        <f>VLOOKUP(I121,[10]Sheet1!$B$2:$C$254,2, FALSE)</f>
        <v>#N/A</v>
      </c>
      <c r="AE121">
        <f>VLOOKUP(H121,[11]Sheet1!$B$2:$F$182,4,FALSE)</f>
        <v>28.6</v>
      </c>
      <c r="AF121">
        <f>VLOOKUP(C121,[12]Sheet1!$D$9:$Y$206,15,FALSE)</f>
        <v>-3.4452976631883123</v>
      </c>
      <c r="AG121"/>
      <c r="AH121">
        <f>VLOOKUP(C121,[12]Sheet1!$D$9:$Y$206,22,FALSE)</f>
        <v>0.66482267511839377</v>
      </c>
      <c r="AI121" s="1">
        <f>VLOOKUP(C121&amp;"C",[13]Sheet1!B$13:M$404,12,FALSE)</f>
        <v>50.4749565124512</v>
      </c>
      <c r="AJ121" s="1">
        <f>VLOOKUP(C121&amp;"N",[13]Sheet1!B$13:N$404,12,FALSE)</f>
        <v>0.67737132310867298</v>
      </c>
      <c r="AK121" s="31">
        <f t="shared" si="9"/>
        <v>74.515933566253636</v>
      </c>
      <c r="AL121" s="39">
        <v>0.5</v>
      </c>
      <c r="AM121" s="39"/>
      <c r="AN121" s="1" t="e">
        <f>VLOOKUP(C121,[14]Respiration_sample_list!$AP$2:$AV$73,5,FALSE)</f>
        <v>#N/A</v>
      </c>
      <c r="AO121" s="1" t="e">
        <f>VLOOKUP(C121,[15]Respiration_sample_list!$AP$2:$AV$73,7,FALSE)</f>
        <v>#N/A</v>
      </c>
      <c r="AP121" s="1" t="e">
        <f>VLOOKUP(C121,[14]Respiration_sample_list!$AP$2:$AY$73,10,FALSE)</f>
        <v>#N/A</v>
      </c>
      <c r="AQ121" s="1">
        <f t="shared" si="13"/>
        <v>2000</v>
      </c>
      <c r="AR121" s="1">
        <f t="shared" si="14"/>
        <v>9.1881325385694304</v>
      </c>
      <c r="AT121" s="1" t="s">
        <v>877</v>
      </c>
    </row>
    <row r="122" spans="1:46" ht="23.25" x14ac:dyDescent="0.35">
      <c r="A122" s="19" t="s">
        <v>239</v>
      </c>
      <c r="B122" s="20">
        <v>121</v>
      </c>
      <c r="C122" s="19" t="s">
        <v>130</v>
      </c>
      <c r="D122" s="19" t="s">
        <v>15</v>
      </c>
      <c r="E122" s="19" t="s">
        <v>2</v>
      </c>
      <c r="F122" s="19" t="s">
        <v>830</v>
      </c>
      <c r="G122" s="20">
        <v>13</v>
      </c>
      <c r="H122" s="19" t="str">
        <f t="shared" si="10"/>
        <v>L.Mugo.R.13.0.5_1_A</v>
      </c>
      <c r="I122" s="21" t="s">
        <v>682</v>
      </c>
      <c r="J122" s="21"/>
      <c r="K122" s="21">
        <v>49.43</v>
      </c>
      <c r="L122" s="2" t="s">
        <v>810</v>
      </c>
      <c r="M122" s="1" t="s">
        <v>811</v>
      </c>
      <c r="O122" s="1" t="s">
        <v>812</v>
      </c>
      <c r="P122" s="50">
        <f>VLOOKUP(H122,[1]Sheet1!$A$8:$U$230,19,FALSE)</f>
        <v>0.26885747521747927</v>
      </c>
      <c r="Q122" s="50">
        <f>VLOOKUP(H122,[1]Sheet1!$A$8:$U$230,20,FALSE)</f>
        <v>1.0835662374912742</v>
      </c>
      <c r="R122" s="50">
        <f>VLOOKUP(H122,[1]Sheet1!$A$8:$U$230,21,FALSE)</f>
        <v>0.38123002225369212</v>
      </c>
      <c r="S122" s="50">
        <f>VLOOKUP(I122,[2]Sheet1!A$5:J$554,10,FALSE)</f>
        <v>0.88012680558365375</v>
      </c>
      <c r="T122" s="50">
        <f t="shared" si="23"/>
        <v>1.7336537349624457</v>
      </c>
      <c r="U122" s="50">
        <f t="shared" si="12"/>
        <v>2.6137805405460997</v>
      </c>
      <c r="V122" s="29">
        <f>VLOOKUP(H122,[3]Sheet1!$A$3:$I$286,9,FALSE)</f>
        <v>6.5669656095551234</v>
      </c>
      <c r="W122" s="31">
        <f>VLOOKUP(C122,[4]Sheet1!$C$12:$AA$290,19,FALSE)</f>
        <v>-27.930282285950987</v>
      </c>
      <c r="X122" s="31">
        <f>VLOOKUP(H122,[5]Sheet1!$C$7:$Y$360,16,FALSE)</f>
        <v>-28.685759634139085</v>
      </c>
      <c r="Y122" s="31">
        <f>VLOOKUP(I122,[6]Sheet1!$D$8:$AI$400,32,FALSE)</f>
        <v>-25.871708870720962</v>
      </c>
      <c r="Z122" s="31" t="e">
        <f>VLOOKUP(I122,[7]Sheet1!$D$7:$R$202,15,FALSE)</f>
        <v>#N/A</v>
      </c>
      <c r="AA122" s="31" t="e">
        <f>VLOOKUP(C122,[8]Respiration_sample_list!$AO$2:$AR$73,2,FALSE)</f>
        <v>#N/A</v>
      </c>
      <c r="AB122" s="31" t="e">
        <f>VLOOKUP(C122,[8]Respiration_sample_list!$AO$2:$AR$73,4,FALSE)</f>
        <v>#N/A</v>
      </c>
      <c r="AC122" s="1">
        <f>VLOOKUP(H122,[9]Sheet1!B$2:F$250,4,FALSE)</f>
        <v>35.700000000000003</v>
      </c>
      <c r="AD122" s="1" t="e">
        <f>VLOOKUP(I122,[10]Sheet1!$B$2:$C$254,2, FALSE)</f>
        <v>#N/A</v>
      </c>
      <c r="AE122">
        <f>VLOOKUP(H122,[11]Sheet1!$B$2:$F$182,4,FALSE)</f>
        <v>40.1</v>
      </c>
      <c r="AF122">
        <f>VLOOKUP(C122,[12]Sheet1!$D$9:$Y$206,15,FALSE)</f>
        <v>-2.2664672436524425E-2</v>
      </c>
      <c r="AG122"/>
      <c r="AH122">
        <f>VLOOKUP(C122,[12]Sheet1!$D$9:$Y$206,22,FALSE)</f>
        <v>0.552061037787278</v>
      </c>
      <c r="AI122" s="1">
        <f>VLOOKUP(C122&amp;"C",[13]Sheet1!B$13:M$404,12,FALSE)</f>
        <v>49.290699005127003</v>
      </c>
      <c r="AJ122" s="1">
        <f>VLOOKUP(C122&amp;"N",[13]Sheet1!B$13:N$404,12,FALSE)</f>
        <v>0.54585331678390503</v>
      </c>
      <c r="AK122" s="31">
        <f t="shared" si="9"/>
        <v>90.300264722290649</v>
      </c>
      <c r="AL122" s="39">
        <v>2.3333333333333335</v>
      </c>
      <c r="AM122" s="39"/>
      <c r="AN122" s="1" t="e">
        <f>VLOOKUP(C122,[14]Respiration_sample_list!$AP$2:$AV$73,5,FALSE)</f>
        <v>#N/A</v>
      </c>
      <c r="AO122" s="1" t="e">
        <f>VLOOKUP(C122,[15]Respiration_sample_list!$AP$2:$AV$73,7,FALSE)</f>
        <v>#N/A</v>
      </c>
      <c r="AP122" s="1" t="e">
        <f>VLOOKUP(C122,[14]Respiration_sample_list!$AP$2:$AY$73,10,FALSE)</f>
        <v>#N/A</v>
      </c>
      <c r="AQ122" s="1">
        <f t="shared" si="13"/>
        <v>2000</v>
      </c>
      <c r="AR122" s="1">
        <f t="shared" si="14"/>
        <v>9.1881325385694304</v>
      </c>
      <c r="AT122" s="1" t="s">
        <v>877</v>
      </c>
    </row>
    <row r="123" spans="1:46" ht="23.25" x14ac:dyDescent="0.35">
      <c r="A123" s="19" t="s">
        <v>239</v>
      </c>
      <c r="B123" s="20">
        <v>122</v>
      </c>
      <c r="C123" s="19" t="s">
        <v>131</v>
      </c>
      <c r="D123" s="19" t="s">
        <v>15</v>
      </c>
      <c r="E123" s="19" t="s">
        <v>2</v>
      </c>
      <c r="F123" s="19" t="s">
        <v>830</v>
      </c>
      <c r="G123" s="20">
        <v>14</v>
      </c>
      <c r="H123" s="19" t="str">
        <f t="shared" si="10"/>
        <v>L.Mugo.R.14.0.5_1_A</v>
      </c>
      <c r="I123" s="21" t="s">
        <v>684</v>
      </c>
      <c r="J123" s="21"/>
      <c r="K123" s="21">
        <v>50.45</v>
      </c>
      <c r="L123" s="2" t="s">
        <v>810</v>
      </c>
      <c r="M123" s="1" t="s">
        <v>811</v>
      </c>
      <c r="O123" s="1" t="s">
        <v>812</v>
      </c>
      <c r="P123" s="50">
        <f>VLOOKUP(H123,[1]Sheet1!$A$8:$U$230,19,FALSE)</f>
        <v>0.13052229930624382</v>
      </c>
      <c r="Q123" s="50">
        <f>VLOOKUP(H123,[1]Sheet1!$A$8:$U$230,20,FALSE)</f>
        <v>0.53729584267447483</v>
      </c>
      <c r="R123" s="50">
        <f>VLOOKUP(H123,[1]Sheet1!$A$8:$U$230,21,FALSE)</f>
        <v>3.1740832507433099E-2</v>
      </c>
      <c r="S123" s="50">
        <f>VLOOKUP(I123,[2]Sheet1!A$5:J$554,10,FALSE)</f>
        <v>0.58618632309217056</v>
      </c>
      <c r="T123" s="50">
        <f t="shared" si="23"/>
        <v>0.69955897448815174</v>
      </c>
      <c r="U123" s="50">
        <f t="shared" si="12"/>
        <v>1.2857452975803223</v>
      </c>
      <c r="V123" s="29">
        <f>VLOOKUP(H123,[3]Sheet1!$A$3:$I$286,9,FALSE)</f>
        <v>4.5597249584013486</v>
      </c>
      <c r="W123" s="31">
        <f>VLOOKUP(C123,[4]Sheet1!$C$12:$AA$290,19,FALSE)</f>
        <v>-27.92530266827757</v>
      </c>
      <c r="X123" s="31">
        <f>VLOOKUP(H123,[5]Sheet1!$C$7:$Y$360,16,FALSE)</f>
        <v>-28.754544154060991</v>
      </c>
      <c r="Y123" s="31">
        <f>VLOOKUP(I123,[6]Sheet1!$D$8:$AI$400,32,FALSE)</f>
        <v>-26.018120077850423</v>
      </c>
      <c r="Z123" s="31" t="e">
        <f>VLOOKUP(I123,[7]Sheet1!$D$7:$R$202,15,FALSE)</f>
        <v>#N/A</v>
      </c>
      <c r="AA123" s="31" t="e">
        <f>VLOOKUP(C123,[8]Respiration_sample_list!$AO$2:$AR$73,2,FALSE)</f>
        <v>#N/A</v>
      </c>
      <c r="AB123" s="31" t="e">
        <f>VLOOKUP(C123,[8]Respiration_sample_list!$AO$2:$AR$73,4,FALSE)</f>
        <v>#N/A</v>
      </c>
      <c r="AC123" s="1">
        <f>VLOOKUP(H123,[9]Sheet1!B$2:F$250,4,FALSE)</f>
        <v>37.6</v>
      </c>
      <c r="AD123" s="1" t="e">
        <f>VLOOKUP(I123,[10]Sheet1!$B$2:$C$254,2, FALSE)</f>
        <v>#N/A</v>
      </c>
      <c r="AE123">
        <f>VLOOKUP(H123,[11]Sheet1!$B$2:$F$182,4,FALSE)</f>
        <v>45.3</v>
      </c>
      <c r="AF123">
        <f>VLOOKUP(C123,[12]Sheet1!$D$9:$Y$206,15,FALSE)</f>
        <v>-0.84456170927810181</v>
      </c>
      <c r="AG123"/>
      <c r="AH123">
        <f>VLOOKUP(C123,[12]Sheet1!$D$9:$Y$206,22,FALSE)</f>
        <v>0.56746873139633236</v>
      </c>
      <c r="AI123" s="1">
        <f>VLOOKUP(C123&amp;"C",[13]Sheet1!B$13:M$404,12,FALSE)</f>
        <v>48.2648735046387</v>
      </c>
      <c r="AJ123" s="1">
        <f>VLOOKUP(C123&amp;"N",[13]Sheet1!B$13:N$404,12,FALSE)</f>
        <v>0.56008225679397605</v>
      </c>
      <c r="AK123" s="31">
        <f t="shared" si="9"/>
        <v>86.174616173196739</v>
      </c>
      <c r="AL123" s="39">
        <v>0.5</v>
      </c>
      <c r="AM123" s="39"/>
      <c r="AN123" s="1" t="e">
        <f>VLOOKUP(C123,[14]Respiration_sample_list!$AP$2:$AV$73,5,FALSE)</f>
        <v>#N/A</v>
      </c>
      <c r="AO123" s="1" t="e">
        <f>VLOOKUP(C123,[15]Respiration_sample_list!$AP$2:$AV$73,7,FALSE)</f>
        <v>#N/A</v>
      </c>
      <c r="AP123" s="1" t="e">
        <f>VLOOKUP(C123,[14]Respiration_sample_list!$AP$2:$AY$73,10,FALSE)</f>
        <v>#N/A</v>
      </c>
      <c r="AQ123" s="1">
        <f t="shared" si="13"/>
        <v>2000</v>
      </c>
      <c r="AR123" s="1">
        <f t="shared" si="14"/>
        <v>9.1881325385694304</v>
      </c>
      <c r="AT123" s="1" t="s">
        <v>877</v>
      </c>
    </row>
    <row r="124" spans="1:46" ht="24" thickBot="1" x14ac:dyDescent="0.4">
      <c r="A124" s="19" t="s">
        <v>239</v>
      </c>
      <c r="B124" s="20">
        <v>123</v>
      </c>
      <c r="C124" s="19" t="s">
        <v>132</v>
      </c>
      <c r="D124" s="19" t="s">
        <v>15</v>
      </c>
      <c r="E124" s="19" t="s">
        <v>2</v>
      </c>
      <c r="F124" s="19" t="s">
        <v>830</v>
      </c>
      <c r="G124" s="20">
        <v>15</v>
      </c>
      <c r="H124" s="19" t="str">
        <f t="shared" si="10"/>
        <v>L.Mugo.R.15.0.5_1_A</v>
      </c>
      <c r="I124" s="21" t="s">
        <v>686</v>
      </c>
      <c r="J124" s="21"/>
      <c r="K124" s="21">
        <v>51.01</v>
      </c>
      <c r="L124" s="2" t="s">
        <v>810</v>
      </c>
      <c r="M124" s="1" t="s">
        <v>811</v>
      </c>
      <c r="O124" s="1" t="s">
        <v>812</v>
      </c>
      <c r="P124" s="50">
        <f>VLOOKUP(H124,[1]Sheet1!$A$8:$U$230,19,FALSE)</f>
        <v>0.29304695157812194</v>
      </c>
      <c r="Q124" s="50">
        <f>VLOOKUP(H124,[1]Sheet1!$A$8:$U$230,20,FALSE)</f>
        <v>0.85298885776379363</v>
      </c>
      <c r="R124" s="50">
        <f>VLOOKUP(H124,[1]Sheet1!$A$8:$U$230,21,FALSE)</f>
        <v>0.27334346206626153</v>
      </c>
      <c r="S124" s="50">
        <f>VLOOKUP(I124,[2]Sheet1!A$5:J$554,10,FALSE)</f>
        <v>0.80489111938835523</v>
      </c>
      <c r="T124" s="50">
        <f t="shared" si="23"/>
        <v>1.4193792714081772</v>
      </c>
      <c r="U124" s="50">
        <f t="shared" si="12"/>
        <v>2.2242703907965327</v>
      </c>
      <c r="V124" s="29">
        <f>VLOOKUP(H124,[3]Sheet1!$A$3:$I$286,9,FALSE)</f>
        <v>6.2611141283138991</v>
      </c>
      <c r="W124" s="31" t="e">
        <f>VLOOKUP(C124,[4]Sheet1!$C$12:$AA$290,19,FALSE)</f>
        <v>#N/A</v>
      </c>
      <c r="X124" s="31">
        <f>VLOOKUP(H124,[5]Sheet1!$C$7:$Y$360,16,FALSE)</f>
        <v>-27.384016840395532</v>
      </c>
      <c r="Y124" s="31">
        <f>VLOOKUP(I124,[6]Sheet1!$D$8:$AI$400,32,FALSE)</f>
        <v>-24.749299544099472</v>
      </c>
      <c r="Z124" s="31" t="e">
        <f>VLOOKUP(I124,[7]Sheet1!$D$7:$R$202,15,FALSE)</f>
        <v>#N/A</v>
      </c>
      <c r="AA124" s="31" t="e">
        <f>VLOOKUP(C124,[8]Respiration_sample_list!$AO$2:$AR$73,2,FALSE)</f>
        <v>#N/A</v>
      </c>
      <c r="AB124" s="31" t="e">
        <f>VLOOKUP(C124,[8]Respiration_sample_list!$AO$2:$AR$73,4,FALSE)</f>
        <v>#N/A</v>
      </c>
      <c r="AC124" s="1">
        <f>VLOOKUP(H124,[9]Sheet1!B$2:F$250,4,FALSE)</f>
        <v>81.099999999999994</v>
      </c>
      <c r="AD124" s="1" t="e">
        <f>VLOOKUP(I124,[10]Sheet1!$B$2:$C$254,2, FALSE)</f>
        <v>#N/A</v>
      </c>
      <c r="AE124">
        <f>VLOOKUP(H124,[11]Sheet1!$B$2:$F$182,4,FALSE)</f>
        <v>70.8</v>
      </c>
      <c r="AF124" t="e">
        <f>VLOOKUP(C124,[12]Sheet1!$D$9:$Y$206,15,FALSE)</f>
        <v>#N/A</v>
      </c>
      <c r="AG124"/>
      <c r="AH124" t="e">
        <f>VLOOKUP(C124,[12]Sheet1!$D$9:$Y$206,22,FALSE)</f>
        <v>#N/A</v>
      </c>
      <c r="AI124" s="1" t="e">
        <f>VLOOKUP(C124&amp;"C",[13]Sheet1!B$13:M$404,12,FALSE)</f>
        <v>#N/A</v>
      </c>
      <c r="AJ124" s="1" t="e">
        <f>VLOOKUP(C124&amp;"N",[13]Sheet1!B$13:N$404,12,FALSE)</f>
        <v>#N/A</v>
      </c>
      <c r="AK124" s="31" t="e">
        <f t="shared" si="9"/>
        <v>#N/A</v>
      </c>
      <c r="AL124" s="37">
        <v>1.8333333333333333</v>
      </c>
      <c r="AM124" s="39"/>
      <c r="AN124" s="1" t="e">
        <f>VLOOKUP(C124,[14]Respiration_sample_list!$AP$2:$AV$73,5,FALSE)</f>
        <v>#N/A</v>
      </c>
      <c r="AO124" s="1" t="e">
        <f>VLOOKUP(C124,[15]Respiration_sample_list!$AP$2:$AV$73,7,FALSE)</f>
        <v>#N/A</v>
      </c>
      <c r="AP124" s="1" t="e">
        <f>VLOOKUP(C124,[14]Respiration_sample_list!$AP$2:$AY$73,10,FALSE)</f>
        <v>#N/A</v>
      </c>
      <c r="AQ124" s="1">
        <f t="shared" si="13"/>
        <v>2000</v>
      </c>
      <c r="AR124" s="1">
        <f t="shared" si="14"/>
        <v>9.1881325385694304</v>
      </c>
      <c r="AT124" s="1" t="s">
        <v>877</v>
      </c>
    </row>
    <row r="125" spans="1:46" ht="23.25" x14ac:dyDescent="0.35">
      <c r="A125" s="19" t="s">
        <v>239</v>
      </c>
      <c r="B125" s="20">
        <v>124</v>
      </c>
      <c r="C125" s="19" t="s">
        <v>133</v>
      </c>
      <c r="D125" s="19" t="s">
        <v>828</v>
      </c>
      <c r="E125" s="19" t="s">
        <v>2</v>
      </c>
      <c r="F125" s="19" t="s">
        <v>830</v>
      </c>
      <c r="G125" s="20">
        <v>16</v>
      </c>
      <c r="H125" s="19" t="str">
        <f t="shared" si="10"/>
        <v>D.Mugo.R.16.0.5_1_A</v>
      </c>
      <c r="I125" s="21" t="s">
        <v>688</v>
      </c>
      <c r="J125" s="21"/>
      <c r="K125" s="21">
        <v>51.96</v>
      </c>
      <c r="L125" s="2" t="s">
        <v>810</v>
      </c>
      <c r="M125" s="1" t="s">
        <v>811</v>
      </c>
      <c r="O125" s="1" t="s">
        <v>812</v>
      </c>
      <c r="P125" s="50">
        <f>VLOOKUP(H125,[1]Sheet1!$A$8:$U$230,19,FALSE)</f>
        <v>0.28464491916859125</v>
      </c>
      <c r="Q125" s="50">
        <f>VLOOKUP(H125,[1]Sheet1!$A$8:$U$230,20,FALSE)</f>
        <v>1.0768140601818024</v>
      </c>
      <c r="R125" s="50">
        <f>VLOOKUP(H125,[1]Sheet1!$A$8:$U$230,21,FALSE)</f>
        <v>0.18481091224018478</v>
      </c>
      <c r="S125" s="50">
        <f>VLOOKUP(I125,[2]Sheet1!A$5:J$554,10,FALSE)</f>
        <v>0.57895150115473448</v>
      </c>
      <c r="T125" s="50">
        <f t="shared" si="23"/>
        <v>1.5462698915905784</v>
      </c>
      <c r="U125" s="50">
        <f t="shared" si="12"/>
        <v>2.125221392745313</v>
      </c>
      <c r="V125" s="29">
        <f>VLOOKUP(H125,[3]Sheet1!$A$3:$I$286,9,FALSE)</f>
        <v>5.3357684763414266</v>
      </c>
      <c r="W125" s="31" t="e">
        <f>VLOOKUP(C125,[4]Sheet1!$C$12:$AA$290,19,FALSE)</f>
        <v>#N/A</v>
      </c>
      <c r="X125" s="31">
        <f>VLOOKUP(H125,[5]Sheet1!$C$7:$Y$360,16,FALSE)</f>
        <v>-27.190287312195359</v>
      </c>
      <c r="Y125" s="31">
        <f>VLOOKUP(I125,[6]Sheet1!$D$8:$AI$400,32,FALSE)</f>
        <v>-26.065292926252749</v>
      </c>
      <c r="Z125" s="31" t="e">
        <f>VLOOKUP(I125,[7]Sheet1!$D$7:$R$202,15,FALSE)</f>
        <v>#N/A</v>
      </c>
      <c r="AA125" s="31" t="e">
        <f>VLOOKUP(C125,[8]Respiration_sample_list!$AO$2:$AR$73,2,FALSE)</f>
        <v>#N/A</v>
      </c>
      <c r="AB125" s="31" t="e">
        <f>VLOOKUP(C125,[8]Respiration_sample_list!$AO$2:$AR$73,4,FALSE)</f>
        <v>#N/A</v>
      </c>
      <c r="AC125" s="1">
        <f>VLOOKUP(H125,[9]Sheet1!B$2:F$250,4,FALSE)</f>
        <v>13.4</v>
      </c>
      <c r="AD125" s="1" t="e">
        <f>VLOOKUP(I125,[10]Sheet1!$B$2:$C$254,2, FALSE)</f>
        <v>#N/A</v>
      </c>
      <c r="AE125">
        <f>VLOOKUP(H125,[11]Sheet1!$B$2:$F$182,4,FALSE)</f>
        <v>11.7</v>
      </c>
      <c r="AF125" t="e">
        <f>VLOOKUP(C125,[12]Sheet1!$D$9:$Y$206,15,FALSE)</f>
        <v>#N/A</v>
      </c>
      <c r="AG125"/>
      <c r="AH125" t="e">
        <f>VLOOKUP(C125,[12]Sheet1!$D$9:$Y$206,22,FALSE)</f>
        <v>#N/A</v>
      </c>
      <c r="AI125" s="1" t="e">
        <f>VLOOKUP(C125&amp;"C",[13]Sheet1!B$13:M$404,12,FALSE)</f>
        <v>#N/A</v>
      </c>
      <c r="AJ125" s="1" t="e">
        <f>VLOOKUP(C125&amp;"N",[13]Sheet1!B$13:N$404,12,FALSE)</f>
        <v>#N/A</v>
      </c>
      <c r="AK125" s="31" t="e">
        <f t="shared" si="9"/>
        <v>#N/A</v>
      </c>
      <c r="AL125" s="38">
        <v>1</v>
      </c>
      <c r="AM125" s="39"/>
      <c r="AN125" s="1" t="e">
        <f>VLOOKUP(C125,[14]Respiration_sample_list!$AP$2:$AV$73,5,FALSE)</f>
        <v>#N/A</v>
      </c>
      <c r="AO125" s="1" t="e">
        <f>VLOOKUP(C125,[15]Respiration_sample_list!$AP$2:$AV$73,7,FALSE)</f>
        <v>#N/A</v>
      </c>
      <c r="AP125" s="1" t="e">
        <f>VLOOKUP(C125,[14]Respiration_sample_list!$AP$2:$AY$73,10,FALSE)</f>
        <v>#N/A</v>
      </c>
      <c r="AQ125" s="1">
        <f t="shared" si="13"/>
        <v>1560</v>
      </c>
      <c r="AR125" s="1">
        <f t="shared" si="14"/>
        <v>13.04</v>
      </c>
      <c r="AT125" s="1" t="s">
        <v>877</v>
      </c>
    </row>
    <row r="126" spans="1:46" ht="23.25" x14ac:dyDescent="0.35">
      <c r="A126" s="19" t="s">
        <v>239</v>
      </c>
      <c r="B126" s="20">
        <v>125</v>
      </c>
      <c r="C126" s="19" t="s">
        <v>134</v>
      </c>
      <c r="D126" s="19" t="s">
        <v>828</v>
      </c>
      <c r="E126" s="19" t="s">
        <v>2</v>
      </c>
      <c r="F126" s="19" t="s">
        <v>830</v>
      </c>
      <c r="G126" s="20">
        <v>17</v>
      </c>
      <c r="H126" s="19" t="str">
        <f t="shared" si="10"/>
        <v>D.Mugo.R.17.0.5_1_A</v>
      </c>
      <c r="I126" s="21" t="s">
        <v>690</v>
      </c>
      <c r="J126" s="21"/>
      <c r="K126" s="21">
        <v>49.98</v>
      </c>
      <c r="L126" s="2" t="s">
        <v>810</v>
      </c>
      <c r="M126" s="1" t="s">
        <v>811</v>
      </c>
      <c r="O126" s="1" t="s">
        <v>812</v>
      </c>
      <c r="P126" s="50">
        <f>VLOOKUP(H126,[1]Sheet1!$A$8:$U$230,19,FALSE)</f>
        <v>0.15101290516206484</v>
      </c>
      <c r="Q126" s="50">
        <f>VLOOKUP(H126,[1]Sheet1!$A$8:$U$230,20,FALSE)</f>
        <v>0.67733968565515612</v>
      </c>
      <c r="R126" s="50">
        <f>VLOOKUP(H126,[1]Sheet1!$A$8:$U$230,21,FALSE)</f>
        <v>8.2171368547418966E-2</v>
      </c>
      <c r="S126" s="50">
        <f>VLOOKUP(I126,[2]Sheet1!A$5:J$554,10,FALSE)</f>
        <v>0.53899087635054022</v>
      </c>
      <c r="T126" s="50">
        <f t="shared" si="23"/>
        <v>0.91052395936463992</v>
      </c>
      <c r="U126" s="50">
        <f t="shared" si="12"/>
        <v>1.4495148357151801</v>
      </c>
      <c r="V126" s="29">
        <f>VLOOKUP(H126,[3]Sheet1!$A$3:$I$286,9,FALSE)</f>
        <v>5.9943225069103852</v>
      </c>
      <c r="W126" s="31">
        <f>VLOOKUP(C126,[4]Sheet1!$C$12:$AA$290,19,FALSE)</f>
        <v>-26.975562070666808</v>
      </c>
      <c r="X126" s="31">
        <f>VLOOKUP(H126,[5]Sheet1!$C$7:$Y$360,16,FALSE)</f>
        <v>-27.717831089735341</v>
      </c>
      <c r="Y126" s="31">
        <f>VLOOKUP(I126,[6]Sheet1!$D$8:$AI$400,32,FALSE)</f>
        <v>-26.031111911602238</v>
      </c>
      <c r="Z126" s="31" t="e">
        <f>VLOOKUP(I126,[7]Sheet1!$D$7:$R$202,15,FALSE)</f>
        <v>#N/A</v>
      </c>
      <c r="AA126" s="31" t="e">
        <f>VLOOKUP(C126,[8]Respiration_sample_list!$AO$2:$AR$73,2,FALSE)</f>
        <v>#N/A</v>
      </c>
      <c r="AB126" s="31" t="e">
        <f>VLOOKUP(C126,[8]Respiration_sample_list!$AO$2:$AR$73,4,FALSE)</f>
        <v>#N/A</v>
      </c>
      <c r="AC126" s="1">
        <f>VLOOKUP(H126,[9]Sheet1!B$2:F$250,4,FALSE)</f>
        <v>22.6</v>
      </c>
      <c r="AD126" s="1" t="e">
        <f>VLOOKUP(I126,[10]Sheet1!$B$2:$C$254,2, FALSE)</f>
        <v>#N/A</v>
      </c>
      <c r="AE126">
        <f>VLOOKUP(H126,[11]Sheet1!$B$2:$F$182,4,FALSE)</f>
        <v>8.1999999999999993</v>
      </c>
      <c r="AF126">
        <f>VLOOKUP(C126,[12]Sheet1!$D$9:$Y$206,15,FALSE)</f>
        <v>1.2932719625544429</v>
      </c>
      <c r="AG126"/>
      <c r="AH126">
        <f>VLOOKUP(C126,[12]Sheet1!$D$9:$Y$206,22,FALSE)</f>
        <v>1.0424850424595766</v>
      </c>
      <c r="AI126" s="1">
        <f>VLOOKUP(C126&amp;"C",[13]Sheet1!B$13:M$404,12,FALSE)</f>
        <v>48.575607299804702</v>
      </c>
      <c r="AJ126" s="1">
        <f>VLOOKUP(C126&amp;"N",[13]Sheet1!B$13:N$404,12,FALSE)</f>
        <v>1.0562698841095</v>
      </c>
      <c r="AK126" s="31">
        <f t="shared" si="9"/>
        <v>45.987874908273945</v>
      </c>
      <c r="AL126" s="39">
        <v>1.5</v>
      </c>
      <c r="AM126" s="39"/>
      <c r="AN126" s="1" t="e">
        <f>VLOOKUP(C126,[14]Respiration_sample_list!$AP$2:$AV$73,5,FALSE)</f>
        <v>#N/A</v>
      </c>
      <c r="AO126" s="1" t="e">
        <f>VLOOKUP(C126,[15]Respiration_sample_list!$AP$2:$AV$73,7,FALSE)</f>
        <v>#N/A</v>
      </c>
      <c r="AP126" s="1" t="e">
        <f>VLOOKUP(C126,[14]Respiration_sample_list!$AP$2:$AY$73,10,FALSE)</f>
        <v>#N/A</v>
      </c>
      <c r="AQ126" s="1">
        <f t="shared" si="13"/>
        <v>1560</v>
      </c>
      <c r="AR126" s="1">
        <f t="shared" si="14"/>
        <v>13.04</v>
      </c>
      <c r="AT126" s="1" t="s">
        <v>877</v>
      </c>
    </row>
    <row r="127" spans="1:46" ht="24" thickBot="1" x14ac:dyDescent="0.4">
      <c r="A127" s="19" t="s">
        <v>239</v>
      </c>
      <c r="B127" s="20">
        <v>126</v>
      </c>
      <c r="C127" s="19" t="s">
        <v>135</v>
      </c>
      <c r="D127" s="19" t="s">
        <v>828</v>
      </c>
      <c r="E127" s="19" t="s">
        <v>2</v>
      </c>
      <c r="F127" s="19" t="s">
        <v>830</v>
      </c>
      <c r="G127" s="20">
        <v>18</v>
      </c>
      <c r="H127" s="19" t="str">
        <f t="shared" si="10"/>
        <v>D.Mugo.R.18.0.5_1_A</v>
      </c>
      <c r="I127" s="21" t="s">
        <v>692</v>
      </c>
      <c r="J127" s="21"/>
      <c r="K127" s="21">
        <v>51</v>
      </c>
      <c r="L127" s="2" t="s">
        <v>810</v>
      </c>
      <c r="M127" s="1" t="s">
        <v>811</v>
      </c>
      <c r="O127" s="1" t="s">
        <v>812</v>
      </c>
      <c r="P127" s="50">
        <f>VLOOKUP(H127,[1]Sheet1!$A$8:$U$230,19,FALSE)</f>
        <v>0.19057941176470589</v>
      </c>
      <c r="Q127" s="50">
        <f>VLOOKUP(H127,[1]Sheet1!$A$8:$U$230,20,FALSE)</f>
        <v>1.0574118652368925</v>
      </c>
      <c r="R127" s="50">
        <f>VLOOKUP(H127,[1]Sheet1!$A$8:$U$230,21,FALSE)</f>
        <v>4.1686764705882347E-2</v>
      </c>
      <c r="S127" s="50">
        <f>VLOOKUP(I127,[2]Sheet1!A$5:J$554,10,FALSE)</f>
        <v>1.2696818823529412</v>
      </c>
      <c r="T127" s="50">
        <f t="shared" si="23"/>
        <v>1.2896780417074807</v>
      </c>
      <c r="U127" s="50">
        <f t="shared" si="12"/>
        <v>2.5593599240604217</v>
      </c>
      <c r="V127" s="29">
        <f>VLOOKUP(H127,[3]Sheet1!$A$3:$I$286,9,FALSE)</f>
        <v>6.7150891807511766</v>
      </c>
      <c r="W127" s="31">
        <f>VLOOKUP(C127,[4]Sheet1!$C$12:$AA$290,19,FALSE)</f>
        <v>-27.157044375744391</v>
      </c>
      <c r="X127" s="31">
        <f>VLOOKUP(H127,[5]Sheet1!$C$7:$Y$360,16,FALSE)</f>
        <v>-27.709713537688987</v>
      </c>
      <c r="Y127" s="31">
        <f>VLOOKUP(I127,[6]Sheet1!$D$8:$AI$400,32,FALSE)</f>
        <v>-25.496120005227301</v>
      </c>
      <c r="Z127" s="31" t="e">
        <f>VLOOKUP(I127,[7]Sheet1!$D$7:$R$202,15,FALSE)</f>
        <v>#N/A</v>
      </c>
      <c r="AA127" s="31" t="e">
        <f>VLOOKUP(C127,[8]Respiration_sample_list!$AO$2:$AR$73,2,FALSE)</f>
        <v>#N/A</v>
      </c>
      <c r="AB127" s="31" t="e">
        <f>VLOOKUP(C127,[8]Respiration_sample_list!$AO$2:$AR$73,4,FALSE)</f>
        <v>#N/A</v>
      </c>
      <c r="AC127" s="1">
        <f>VLOOKUP(H127,[9]Sheet1!B$2:F$250,4,FALSE)</f>
        <v>18.2</v>
      </c>
      <c r="AD127" s="1" t="e">
        <f>VLOOKUP(I127,[10]Sheet1!$B$2:$C$254,2, FALSE)</f>
        <v>#N/A</v>
      </c>
      <c r="AE127">
        <f>VLOOKUP(H127,[11]Sheet1!$B$2:$F$182,4,FALSE)</f>
        <v>38</v>
      </c>
      <c r="AF127" t="e">
        <f>VLOOKUP(C127,[12]Sheet1!$D$9:$Y$206,15,FALSE)</f>
        <v>#N/A</v>
      </c>
      <c r="AG127"/>
      <c r="AH127" t="e">
        <f>VLOOKUP(C127,[12]Sheet1!$D$9:$Y$206,22,FALSE)</f>
        <v>#N/A</v>
      </c>
      <c r="AI127" s="1" t="e">
        <f>VLOOKUP(C127&amp;"C",[13]Sheet1!B$13:M$404,12,FALSE)</f>
        <v>#N/A</v>
      </c>
      <c r="AJ127" s="1" t="e">
        <f>VLOOKUP(C127&amp;"N",[13]Sheet1!B$13:N$404,12,FALSE)</f>
        <v>#N/A</v>
      </c>
      <c r="AK127" s="31" t="e">
        <f t="shared" si="9"/>
        <v>#N/A</v>
      </c>
      <c r="AL127" s="39">
        <v>2</v>
      </c>
      <c r="AM127" s="39"/>
      <c r="AN127" s="1" t="e">
        <f>VLOOKUP(C127,[14]Respiration_sample_list!$AP$2:$AV$73,5,FALSE)</f>
        <v>#N/A</v>
      </c>
      <c r="AO127" s="1" t="e">
        <f>VLOOKUP(C127,[15]Respiration_sample_list!$AP$2:$AV$73,7,FALSE)</f>
        <v>#N/A</v>
      </c>
      <c r="AP127" s="1" t="e">
        <f>VLOOKUP(C127,[14]Respiration_sample_list!$AP$2:$AY$73,10,FALSE)</f>
        <v>#N/A</v>
      </c>
      <c r="AQ127" s="1">
        <f t="shared" si="13"/>
        <v>1560</v>
      </c>
      <c r="AR127" s="1">
        <f t="shared" si="14"/>
        <v>13.04</v>
      </c>
      <c r="AT127" s="1" t="s">
        <v>877</v>
      </c>
    </row>
    <row r="128" spans="1:46" ht="23.25" x14ac:dyDescent="0.35">
      <c r="A128" s="19" t="s">
        <v>239</v>
      </c>
      <c r="B128" s="20">
        <v>127</v>
      </c>
      <c r="C128" s="19" t="s">
        <v>136</v>
      </c>
      <c r="D128" s="19" t="s">
        <v>1</v>
      </c>
      <c r="E128" s="19" t="s">
        <v>25</v>
      </c>
      <c r="F128" s="19" t="s">
        <v>830</v>
      </c>
      <c r="G128" s="20">
        <v>1</v>
      </c>
      <c r="H128" s="19" t="str">
        <f t="shared" si="10"/>
        <v>H.Larix.R.1.0.5_1_A</v>
      </c>
      <c r="I128" s="21" t="s">
        <v>694</v>
      </c>
      <c r="J128" s="21"/>
      <c r="K128" s="21">
        <v>49.15</v>
      </c>
      <c r="L128" s="2" t="s">
        <v>813</v>
      </c>
      <c r="M128" t="s">
        <v>814</v>
      </c>
      <c r="O128" s="1" t="s">
        <v>815</v>
      </c>
      <c r="P128" s="50">
        <f>VLOOKUP(H128,[1]Sheet1!$A$8:$U$230,19,FALSE)</f>
        <v>0.63757171922685651</v>
      </c>
      <c r="Q128" s="50">
        <f>VLOOKUP(H128,[1]Sheet1!$A$8:$U$230,20,FALSE)</f>
        <v>1.4046795679933097</v>
      </c>
      <c r="R128" s="50">
        <f>VLOOKUP(H128,[1]Sheet1!$A$8:$U$230,21,FALSE)</f>
        <v>0.70524567650050862</v>
      </c>
      <c r="S128" s="50">
        <f>VLOOKUP(I128,[2]Sheet1!A$5:J$554,10,FALSE)</f>
        <v>1.0845683011190232</v>
      </c>
      <c r="T128" s="50">
        <f t="shared" si="23"/>
        <v>2.7474969637206748</v>
      </c>
      <c r="U128" s="50">
        <f t="shared" si="12"/>
        <v>3.8320652648396978</v>
      </c>
      <c r="V128" s="29">
        <f>VLOOKUP(H128,[3]Sheet1!$A$3:$I$286,9,FALSE)</f>
        <v>7.337763779185682</v>
      </c>
      <c r="W128" s="31">
        <f>VLOOKUP(C128,[4]Sheet1!$C$12:$AA$290,19,FALSE)</f>
        <v>-28.272728766644693</v>
      </c>
      <c r="X128" s="31">
        <f>VLOOKUP(H128,[5]Sheet1!$C$7:$Y$360,16,FALSE)</f>
        <v>-28.303855301961697</v>
      </c>
      <c r="Y128" s="31">
        <f>VLOOKUP(I128,[6]Sheet1!$D$8:$AI$400,32,FALSE)</f>
        <v>-26.069757776117541</v>
      </c>
      <c r="Z128" s="31" t="e">
        <f>VLOOKUP(I128,[7]Sheet1!$D$7:$R$202,15,FALSE)</f>
        <v>#N/A</v>
      </c>
      <c r="AA128" s="31" t="e">
        <f>VLOOKUP(C128,[8]Respiration_sample_list!$AO$2:$AR$73,2,FALSE)</f>
        <v>#N/A</v>
      </c>
      <c r="AB128" s="31" t="e">
        <f>VLOOKUP(C128,[8]Respiration_sample_list!$AO$2:$AR$73,4,FALSE)</f>
        <v>#N/A</v>
      </c>
      <c r="AC128" s="1">
        <f>VLOOKUP(H128,[9]Sheet1!B$2:F$250,4,FALSE)</f>
        <v>7.2</v>
      </c>
      <c r="AD128" s="1" t="e">
        <f>VLOOKUP(I128,[10]Sheet1!$B$2:$C$254,2, FALSE)</f>
        <v>#N/A</v>
      </c>
      <c r="AE128">
        <f>VLOOKUP(H128,[11]Sheet1!$B$2:$F$182,4,FALSE)</f>
        <v>22.9</v>
      </c>
      <c r="AF128">
        <f>VLOOKUP(C128,[12]Sheet1!$D$9:$Y$206,15,FALSE)</f>
        <v>0.68252274951517744</v>
      </c>
      <c r="AG128">
        <v>7.19</v>
      </c>
      <c r="AH128">
        <f>VLOOKUP(C128,[12]Sheet1!$D$9:$Y$206,22,FALSE)</f>
        <v>0.72445030323379411</v>
      </c>
      <c r="AI128" s="1">
        <f>VLOOKUP(C128&amp;"C",[13]Sheet1!B$13:M$404,12,FALSE)</f>
        <v>47.679389953613303</v>
      </c>
      <c r="AJ128" s="1">
        <f>VLOOKUP(C128&amp;"N",[13]Sheet1!B$13:N$404,12,FALSE)</f>
        <v>0.70226395130157504</v>
      </c>
      <c r="AK128" s="31">
        <f t="shared" si="9"/>
        <v>67.893830895412449</v>
      </c>
      <c r="AL128" s="38">
        <v>2.5</v>
      </c>
      <c r="AM128" s="39"/>
      <c r="AN128" s="1" t="e">
        <f>VLOOKUP(C128,[14]Respiration_sample_list!$AP$2:$AV$73,5,FALSE)</f>
        <v>#N/A</v>
      </c>
      <c r="AO128" s="1" t="e">
        <f>VLOOKUP(C128,[15]Respiration_sample_list!$AP$2:$AV$73,7,FALSE)</f>
        <v>#N/A</v>
      </c>
      <c r="AP128" s="1" t="e">
        <f>VLOOKUP(C128,[14]Respiration_sample_list!$AP$2:$AY$73,10,FALSE)</f>
        <v>#N/A</v>
      </c>
      <c r="AQ128" s="1">
        <f t="shared" si="13"/>
        <v>2200</v>
      </c>
      <c r="AR128" s="1">
        <f t="shared" si="14"/>
        <v>9.1999999999999993</v>
      </c>
      <c r="AT128" s="1" t="s">
        <v>877</v>
      </c>
    </row>
    <row r="129" spans="1:46" ht="23.25" x14ac:dyDescent="0.35">
      <c r="A129" s="19" t="s">
        <v>239</v>
      </c>
      <c r="B129" s="20">
        <v>128</v>
      </c>
      <c r="C129" s="19" t="s">
        <v>137</v>
      </c>
      <c r="D129" s="19" t="s">
        <v>1</v>
      </c>
      <c r="E129" s="19" t="s">
        <v>25</v>
      </c>
      <c r="F129" s="19" t="s">
        <v>830</v>
      </c>
      <c r="G129" s="20">
        <v>2</v>
      </c>
      <c r="H129" s="19" t="str">
        <f t="shared" si="10"/>
        <v>H.Larix.R.2.0.5_1_A</v>
      </c>
      <c r="I129" s="21" t="s">
        <v>696</v>
      </c>
      <c r="J129" s="21"/>
      <c r="K129" s="21">
        <v>49.53</v>
      </c>
      <c r="L129" s="2" t="s">
        <v>429</v>
      </c>
      <c r="M129" t="s">
        <v>432</v>
      </c>
      <c r="O129" s="1" t="s">
        <v>435</v>
      </c>
      <c r="P129" s="50">
        <f>VLOOKUP(H129,[1]Sheet1!$A$8:$U$230,19,FALSE)</f>
        <v>0.39903089036947309</v>
      </c>
      <c r="Q129" s="50">
        <f>VLOOKUP(H129,[1]Sheet1!$A$8:$U$230,20,FALSE)</f>
        <v>1.1096902841132588</v>
      </c>
      <c r="R129" s="50">
        <f>VLOOKUP(H129,[1]Sheet1!$A$8:$U$230,21,FALSE)</f>
        <v>0.38143246517262264</v>
      </c>
      <c r="S129" s="50">
        <f>VLOOKUP(I129,[2]Sheet1!A$5:J$554,10,FALSE)</f>
        <v>1.1350706238643247</v>
      </c>
      <c r="T129" s="50">
        <f t="shared" si="23"/>
        <v>1.8901536396553544</v>
      </c>
      <c r="U129" s="50">
        <f t="shared" si="12"/>
        <v>3.0252242635196791</v>
      </c>
      <c r="V129" s="29">
        <f>VLOOKUP(H129,[3]Sheet1!$A$3:$I$286,9,FALSE)</f>
        <v>6.0914048040973352</v>
      </c>
      <c r="W129" s="31">
        <f>VLOOKUP(C129,[4]Sheet1!$C$12:$AA$290,19,FALSE)</f>
        <v>-27.779601845061269</v>
      </c>
      <c r="X129" s="31">
        <f>VLOOKUP(H129,[5]Sheet1!$C$7:$Y$360,16,FALSE)</f>
        <v>-29.059872717852063</v>
      </c>
      <c r="Y129" s="31">
        <f>VLOOKUP(I129,[6]Sheet1!$D$8:$AI$400,32,FALSE)</f>
        <v>-27.095708352293155</v>
      </c>
      <c r="Z129" s="31" t="e">
        <f>VLOOKUP(I129,[7]Sheet1!$D$7:$R$202,15,FALSE)</f>
        <v>#N/A</v>
      </c>
      <c r="AA129" s="31" t="e">
        <f>VLOOKUP(C129,[8]Respiration_sample_list!$AO$2:$AR$73,2,FALSE)</f>
        <v>#N/A</v>
      </c>
      <c r="AB129" s="31" t="e">
        <f>VLOOKUP(C129,[8]Respiration_sample_list!$AO$2:$AR$73,4,FALSE)</f>
        <v>#N/A</v>
      </c>
      <c r="AC129" s="1">
        <f>VLOOKUP(H129,[9]Sheet1!B$2:F$250,4,FALSE)</f>
        <v>34.299999999999997</v>
      </c>
      <c r="AD129" s="1" t="e">
        <f>VLOOKUP(I129,[10]Sheet1!$B$2:$C$254,2, FALSE)</f>
        <v>#N/A</v>
      </c>
      <c r="AE129">
        <f>VLOOKUP(H129,[11]Sheet1!$B$2:$F$182,4,FALSE)</f>
        <v>38</v>
      </c>
      <c r="AF129">
        <f>VLOOKUP(C129,[12]Sheet1!$D$9:$Y$206,15,FALSE)</f>
        <v>3.6231027081893363</v>
      </c>
      <c r="AG129">
        <v>7.82</v>
      </c>
      <c r="AH129">
        <f>VLOOKUP(C129,[12]Sheet1!$D$9:$Y$206,22,FALSE)</f>
        <v>0.64351980806399245</v>
      </c>
      <c r="AI129" s="1">
        <f>VLOOKUP(C129&amp;"C",[13]Sheet1!B$13:M$404,12,FALSE)</f>
        <v>48.014835357666001</v>
      </c>
      <c r="AJ129" s="1">
        <f>VLOOKUP(C129&amp;"N",[13]Sheet1!B$13:N$404,12,FALSE)</f>
        <v>0.62102383375167802</v>
      </c>
      <c r="AK129" s="31">
        <f t="shared" si="9"/>
        <v>77.315608110565961</v>
      </c>
      <c r="AL129" s="39">
        <v>0.75</v>
      </c>
      <c r="AM129" s="39"/>
      <c r="AN129" s="1" t="e">
        <f>VLOOKUP(C129,[14]Respiration_sample_list!$AP$2:$AV$73,5,FALSE)</f>
        <v>#N/A</v>
      </c>
      <c r="AO129" s="1" t="e">
        <f>VLOOKUP(C129,[15]Respiration_sample_list!$AP$2:$AV$73,7,FALSE)</f>
        <v>#N/A</v>
      </c>
      <c r="AP129" s="1" t="e">
        <f>VLOOKUP(C129,[14]Respiration_sample_list!$AP$2:$AY$73,10,FALSE)</f>
        <v>#N/A</v>
      </c>
      <c r="AQ129" s="1">
        <f t="shared" si="13"/>
        <v>2200</v>
      </c>
      <c r="AR129" s="1">
        <f t="shared" si="14"/>
        <v>9.1999999999999993</v>
      </c>
      <c r="AT129" s="1" t="s">
        <v>877</v>
      </c>
    </row>
    <row r="130" spans="1:46" ht="23.25" x14ac:dyDescent="0.35">
      <c r="A130" s="19" t="s">
        <v>239</v>
      </c>
      <c r="B130" s="20">
        <v>129</v>
      </c>
      <c r="C130" s="19" t="s">
        <v>138</v>
      </c>
      <c r="D130" s="19" t="s">
        <v>1</v>
      </c>
      <c r="E130" s="19" t="s">
        <v>25</v>
      </c>
      <c r="F130" s="19" t="s">
        <v>830</v>
      </c>
      <c r="G130" s="20">
        <v>3</v>
      </c>
      <c r="H130" s="19" t="str">
        <f t="shared" si="10"/>
        <v>H.Larix.R.3.0.5_1_A</v>
      </c>
      <c r="I130" s="21" t="s">
        <v>698</v>
      </c>
      <c r="J130" s="21"/>
      <c r="K130" s="21">
        <v>47.66</v>
      </c>
      <c r="L130" s="2" t="s">
        <v>813</v>
      </c>
      <c r="M130" t="s">
        <v>814</v>
      </c>
      <c r="O130" s="1" t="s">
        <v>815</v>
      </c>
      <c r="P130" s="50">
        <f>VLOOKUP(H130,[1]Sheet1!$A$8:$U$230,19,FALSE)</f>
        <v>0.48281053294167026</v>
      </c>
      <c r="Q130" s="50">
        <f>VLOOKUP(H130,[1]Sheet1!$A$8:$U$230,20,FALSE)</f>
        <v>1.2924274044567075</v>
      </c>
      <c r="R130" s="50">
        <f>VLOOKUP(H130,[1]Sheet1!$A$8:$U$230,21,FALSE)</f>
        <v>0.43494020142677303</v>
      </c>
      <c r="S130" s="50">
        <f>VLOOKUP(I130,[2]Sheet1!A$5:J$554,10,FALSE)</f>
        <v>0.65698375996642899</v>
      </c>
      <c r="T130" s="50">
        <f t="shared" si="23"/>
        <v>2.2101781388251509</v>
      </c>
      <c r="U130" s="50">
        <f t="shared" si="12"/>
        <v>2.8671618987915801</v>
      </c>
      <c r="V130" s="29">
        <f>VLOOKUP(H130,[3]Sheet1!$A$3:$I$286,9,FALSE)</f>
        <v>7.564104569108137</v>
      </c>
      <c r="W130" s="31">
        <f>VLOOKUP(C130,[4]Sheet1!$C$12:$AA$290,19,FALSE)</f>
        <v>-28.238579099336196</v>
      </c>
      <c r="X130" s="31" t="e">
        <f>VLOOKUP(H130,[5]Sheet1!$C$7:$Y$360,16,FALSE)</f>
        <v>#N/A</v>
      </c>
      <c r="Y130" s="31">
        <f>VLOOKUP(I130,[6]Sheet1!$D$8:$AI$400,32,FALSE)</f>
        <v>-27.104562388636591</v>
      </c>
      <c r="Z130" s="31" t="e">
        <f>VLOOKUP(I130,[7]Sheet1!$D$7:$R$202,15,FALSE)</f>
        <v>#N/A</v>
      </c>
      <c r="AA130" s="31" t="e">
        <f>VLOOKUP(C130,[8]Respiration_sample_list!$AO$2:$AR$73,2,FALSE)</f>
        <v>#N/A</v>
      </c>
      <c r="AB130" s="31" t="e">
        <f>VLOOKUP(C130,[8]Respiration_sample_list!$AO$2:$AR$73,4,FALSE)</f>
        <v>#N/A</v>
      </c>
      <c r="AC130" s="1" t="e">
        <f>VLOOKUP(H130,[9]Sheet1!B$2:F$250,4,FALSE)</f>
        <v>#N/A</v>
      </c>
      <c r="AD130" s="1" t="e">
        <f>VLOOKUP(I130,[10]Sheet1!$B$2:$C$254,2, FALSE)</f>
        <v>#N/A</v>
      </c>
      <c r="AE130">
        <f>VLOOKUP(H130,[11]Sheet1!$B$2:$F$182,4,FALSE)</f>
        <v>26</v>
      </c>
      <c r="AF130">
        <f>VLOOKUP(C130,[12]Sheet1!$D$9:$Y$206,15,FALSE)</f>
        <v>1.113467203831189</v>
      </c>
      <c r="AG130">
        <v>6.71</v>
      </c>
      <c r="AH130">
        <f>VLOOKUP(C130,[12]Sheet1!$D$9:$Y$206,22,FALSE)</f>
        <v>0.69183386384235879</v>
      </c>
      <c r="AI130" s="1">
        <f>VLOOKUP(C130&amp;"C",[13]Sheet1!B$13:M$404,12,FALSE)</f>
        <v>49.554141998291001</v>
      </c>
      <c r="AJ130" s="1">
        <f>VLOOKUP(C130&amp;"N",[13]Sheet1!B$13:N$404,12,FALSE)</f>
        <v>0.66797912120819103</v>
      </c>
      <c r="AK130" s="31">
        <f t="shared" ref="AK130:AK181" si="24">AI130/AJ130</f>
        <v>74.185166010370423</v>
      </c>
      <c r="AL130" s="39">
        <v>2.5</v>
      </c>
      <c r="AM130" s="39"/>
      <c r="AN130" s="1" t="e">
        <f>VLOOKUP(C130,[14]Respiration_sample_list!$AP$2:$AV$73,5,FALSE)</f>
        <v>#N/A</v>
      </c>
      <c r="AO130" s="1" t="e">
        <f>VLOOKUP(C130,[15]Respiration_sample_list!$AP$2:$AV$73,7,FALSE)</f>
        <v>#N/A</v>
      </c>
      <c r="AP130" s="1" t="e">
        <f>VLOOKUP(C130,[14]Respiration_sample_list!$AP$2:$AY$73,10,FALSE)</f>
        <v>#N/A</v>
      </c>
      <c r="AQ130" s="1">
        <f t="shared" si="13"/>
        <v>2200</v>
      </c>
      <c r="AR130" s="1">
        <f t="shared" si="14"/>
        <v>9.1999999999999993</v>
      </c>
      <c r="AT130" s="1" t="s">
        <v>877</v>
      </c>
    </row>
    <row r="131" spans="1:46" ht="23.25" x14ac:dyDescent="0.35">
      <c r="A131" s="19" t="s">
        <v>239</v>
      </c>
      <c r="B131" s="20">
        <v>130</v>
      </c>
      <c r="C131" s="19" t="s">
        <v>139</v>
      </c>
      <c r="D131" s="19" t="s">
        <v>1</v>
      </c>
      <c r="E131" s="19" t="s">
        <v>25</v>
      </c>
      <c r="F131" s="19" t="s">
        <v>830</v>
      </c>
      <c r="G131" s="20">
        <v>4</v>
      </c>
      <c r="H131" s="19" t="str">
        <f t="shared" ref="H131:H181" si="25">C131&amp;"_A"</f>
        <v>H.Larix.R.4.0.5_1_A</v>
      </c>
      <c r="I131" s="21" t="s">
        <v>700</v>
      </c>
      <c r="J131" s="21"/>
      <c r="K131" s="21">
        <v>50.47</v>
      </c>
      <c r="L131" s="2" t="s">
        <v>429</v>
      </c>
      <c r="M131" t="s">
        <v>432</v>
      </c>
      <c r="O131" s="1" t="s">
        <v>435</v>
      </c>
      <c r="P131" s="50">
        <f>VLOOKUP(H131,[1]Sheet1!$A$8:$U$230,19,FALSE)</f>
        <v>0.33856102635228846</v>
      </c>
      <c r="Q131" s="50">
        <f>VLOOKUP(H131,[1]Sheet1!$A$8:$U$230,20,FALSE)</f>
        <v>1.5556235883136729</v>
      </c>
      <c r="R131" s="50">
        <f>VLOOKUP(H131,[1]Sheet1!$A$8:$U$230,21,FALSE)</f>
        <v>0.33546710917376665</v>
      </c>
      <c r="S131" s="50">
        <f>VLOOKUP(I131,[2]Sheet1!A$5:J$554,10,FALSE)</f>
        <v>1.1872018228650683</v>
      </c>
      <c r="T131" s="50">
        <f t="shared" si="23"/>
        <v>2.2296517238397282</v>
      </c>
      <c r="U131" s="50">
        <f t="shared" ref="U131:U181" si="26">SUM(P131:S131)</f>
        <v>3.4168535467047967</v>
      </c>
      <c r="V131" s="29">
        <f>VLOOKUP(H131,[3]Sheet1!$A$3:$I$286,9,FALSE)</f>
        <v>7.7021058427201012</v>
      </c>
      <c r="W131" s="31">
        <f>VLOOKUP(C131,[4]Sheet1!$C$12:$AA$290,19,FALSE)</f>
        <v>-28.604505952043741</v>
      </c>
      <c r="X131" s="31">
        <f>VLOOKUP(H131,[5]Sheet1!$C$7:$Y$360,16,FALSE)</f>
        <v>-29.348545348773396</v>
      </c>
      <c r="Y131" s="31">
        <f>VLOOKUP(I131,[6]Sheet1!$D$8:$AI$400,32,FALSE)</f>
        <v>-27.238468305193024</v>
      </c>
      <c r="Z131" s="31" t="e">
        <f>VLOOKUP(I131,[7]Sheet1!$D$7:$R$202,15,FALSE)</f>
        <v>#N/A</v>
      </c>
      <c r="AA131" s="31" t="e">
        <f>VLOOKUP(C131,[8]Respiration_sample_list!$AO$2:$AR$73,2,FALSE)</f>
        <v>#N/A</v>
      </c>
      <c r="AB131" s="31" t="e">
        <f>VLOOKUP(C131,[8]Respiration_sample_list!$AO$2:$AR$73,4,FALSE)</f>
        <v>#N/A</v>
      </c>
      <c r="AC131" s="1">
        <f>VLOOKUP(H131,[9]Sheet1!B$2:F$250,4,FALSE)</f>
        <v>22</v>
      </c>
      <c r="AD131" s="1" t="e">
        <f>VLOOKUP(I131,[10]Sheet1!$B$2:$C$254,2, FALSE)</f>
        <v>#N/A</v>
      </c>
      <c r="AE131">
        <f>VLOOKUP(H131,[11]Sheet1!$B$2:$F$182,4,FALSE)</f>
        <v>34.6</v>
      </c>
      <c r="AF131">
        <f>VLOOKUP(C131,[12]Sheet1!$D$9:$Y$206,15,FALSE)</f>
        <v>-0.58876533821410526</v>
      </c>
      <c r="AG131">
        <v>6.74</v>
      </c>
      <c r="AH131">
        <f>VLOOKUP(C131,[12]Sheet1!$D$9:$Y$206,22,FALSE)</f>
        <v>0.49512469481825133</v>
      </c>
      <c r="AI131" s="1">
        <f>VLOOKUP(C131&amp;"C",[13]Sheet1!B$13:M$404,12,FALSE)</f>
        <v>47.5732231140137</v>
      </c>
      <c r="AJ131" s="1">
        <f>VLOOKUP(C131&amp;"N",[13]Sheet1!B$13:N$404,12,FALSE)</f>
        <v>0.47447392344474798</v>
      </c>
      <c r="AK131" s="31">
        <f t="shared" si="24"/>
        <v>100.26520060075241</v>
      </c>
      <c r="AL131" s="39">
        <v>1</v>
      </c>
      <c r="AM131" s="39"/>
      <c r="AN131" s="1" t="e">
        <f>VLOOKUP(C131,[14]Respiration_sample_list!$AP$2:$AV$73,5,FALSE)</f>
        <v>#N/A</v>
      </c>
      <c r="AO131" s="1" t="e">
        <f>VLOOKUP(C131,[15]Respiration_sample_list!$AP$2:$AV$73,7,FALSE)</f>
        <v>#N/A</v>
      </c>
      <c r="AP131" s="1" t="e">
        <f>VLOOKUP(C131,[14]Respiration_sample_list!$AP$2:$AY$73,10,FALSE)</f>
        <v>#N/A</v>
      </c>
      <c r="AQ131" s="1">
        <f t="shared" ref="AQ131:AQ181" si="27">IF(EXACT(D131,"High"),2200,IF(EXACT(D131,"Middle"),2080,IF(EXACT(D131,"Low"),2000,1560)))</f>
        <v>2200</v>
      </c>
      <c r="AR131" s="1">
        <f t="shared" ref="AR131:AR181" si="28">VLOOKUP(AQ131,$AU$2:$AV$5,2,FALSE)</f>
        <v>9.1999999999999993</v>
      </c>
      <c r="AT131" s="1" t="s">
        <v>877</v>
      </c>
    </row>
    <row r="132" spans="1:46" ht="24" thickBot="1" x14ac:dyDescent="0.4">
      <c r="A132" s="19" t="s">
        <v>239</v>
      </c>
      <c r="B132" s="20">
        <v>131</v>
      </c>
      <c r="C132" s="19" t="s">
        <v>140</v>
      </c>
      <c r="D132" s="19" t="s">
        <v>1</v>
      </c>
      <c r="E132" s="19" t="s">
        <v>25</v>
      </c>
      <c r="F132" s="19" t="s">
        <v>830</v>
      </c>
      <c r="G132" s="20">
        <v>5</v>
      </c>
      <c r="H132" s="19" t="str">
        <f t="shared" si="25"/>
        <v>H.Larix.R.5.0.5_1_A</v>
      </c>
      <c r="I132" s="21" t="s">
        <v>702</v>
      </c>
      <c r="J132" s="21"/>
      <c r="K132" s="21">
        <v>49.47</v>
      </c>
      <c r="L132" s="2" t="s">
        <v>429</v>
      </c>
      <c r="M132" t="s">
        <v>432</v>
      </c>
      <c r="O132" s="1" t="s">
        <v>435</v>
      </c>
      <c r="P132" s="50">
        <f>VLOOKUP(H132,[1]Sheet1!$A$8:$U$230,19,FALSE)</f>
        <v>0.37326713159490599</v>
      </c>
      <c r="Q132" s="50">
        <f>VLOOKUP(H132,[1]Sheet1!$A$8:$U$230,20,FALSE)</f>
        <v>0.94791575405698314</v>
      </c>
      <c r="R132" s="50">
        <f>VLOOKUP(H132,[1]Sheet1!$A$8:$U$230,21,FALSE)</f>
        <v>0.25637810794420862</v>
      </c>
      <c r="S132" s="50">
        <f>VLOOKUP(I132,[2]Sheet1!A$5:J$554,10,FALSE)</f>
        <v>0.7989271073377805</v>
      </c>
      <c r="T132" s="50">
        <f t="shared" si="23"/>
        <v>1.5775609935960977</v>
      </c>
      <c r="U132" s="50">
        <f t="shared" si="26"/>
        <v>2.3764881009338783</v>
      </c>
      <c r="V132" s="29">
        <f>VLOOKUP(H132,[3]Sheet1!$A$3:$I$286,9,FALSE)</f>
        <v>4.0170865447947266</v>
      </c>
      <c r="W132" s="31">
        <f>VLOOKUP(C132,[4]Sheet1!$C$12:$AA$290,19,FALSE)</f>
        <v>-28.172550936262073</v>
      </c>
      <c r="X132" s="31">
        <f>VLOOKUP(H132,[5]Sheet1!$C$7:$Y$360,16,FALSE)</f>
        <v>-29.501853716663359</v>
      </c>
      <c r="Y132" s="31">
        <f>VLOOKUP(I132,[6]Sheet1!$D$8:$AI$400,32,FALSE)</f>
        <v>-26.854867692970455</v>
      </c>
      <c r="Z132" s="31" t="e">
        <f>VLOOKUP(I132,[7]Sheet1!$D$7:$R$202,15,FALSE)</f>
        <v>#N/A</v>
      </c>
      <c r="AA132" s="31" t="e">
        <f>VLOOKUP(C132,[8]Respiration_sample_list!$AO$2:$AR$73,2,FALSE)</f>
        <v>#N/A</v>
      </c>
      <c r="AB132" s="31" t="e">
        <f>VLOOKUP(C132,[8]Respiration_sample_list!$AO$2:$AR$73,4,FALSE)</f>
        <v>#N/A</v>
      </c>
      <c r="AC132" s="1">
        <f>VLOOKUP(H132,[9]Sheet1!B$2:F$250,4,FALSE)</f>
        <v>32.9</v>
      </c>
      <c r="AD132" s="1" t="e">
        <f>VLOOKUP(I132,[10]Sheet1!$B$2:$C$254,2, FALSE)</f>
        <v>#N/A</v>
      </c>
      <c r="AE132">
        <f>VLOOKUP(H132,[11]Sheet1!$B$2:$F$182,4,FALSE)</f>
        <v>37.700000000000003</v>
      </c>
      <c r="AF132">
        <f>VLOOKUP(C132,[12]Sheet1!$D$9:$Y$206,15,FALSE)</f>
        <v>-0.32667319153192975</v>
      </c>
      <c r="AG132">
        <v>8.07</v>
      </c>
      <c r="AH132">
        <f>VLOOKUP(C132,[12]Sheet1!$D$9:$Y$206,22,FALSE)</f>
        <v>0.56993681742643787</v>
      </c>
      <c r="AI132" s="1">
        <f>VLOOKUP(C132&amp;"C",[13]Sheet1!B$13:M$404,12,FALSE)</f>
        <v>47.542270660400398</v>
      </c>
      <c r="AJ132" s="1">
        <f>VLOOKUP(C132&amp;"N",[13]Sheet1!B$13:N$404,12,FALSE)</f>
        <v>0.53860133886337302</v>
      </c>
      <c r="AK132" s="31">
        <f t="shared" si="24"/>
        <v>88.269870922954468</v>
      </c>
      <c r="AL132" s="37">
        <v>2.6666666666666665</v>
      </c>
      <c r="AM132" s="39"/>
      <c r="AN132" s="1" t="e">
        <f>VLOOKUP(C132,[14]Respiration_sample_list!$AP$2:$AV$73,5,FALSE)</f>
        <v>#N/A</v>
      </c>
      <c r="AO132" s="1" t="e">
        <f>VLOOKUP(C132,[15]Respiration_sample_list!$AP$2:$AV$73,7,FALSE)</f>
        <v>#N/A</v>
      </c>
      <c r="AP132" s="1" t="e">
        <f>VLOOKUP(C132,[14]Respiration_sample_list!$AP$2:$AY$73,10,FALSE)</f>
        <v>#N/A</v>
      </c>
      <c r="AQ132" s="1">
        <f t="shared" si="27"/>
        <v>2200</v>
      </c>
      <c r="AR132" s="1">
        <f t="shared" si="28"/>
        <v>9.1999999999999993</v>
      </c>
      <c r="AT132" s="1" t="s">
        <v>877</v>
      </c>
    </row>
    <row r="133" spans="1:46" ht="23.25" x14ac:dyDescent="0.35">
      <c r="A133" s="19" t="s">
        <v>239</v>
      </c>
      <c r="B133" s="20">
        <v>132</v>
      </c>
      <c r="C133" s="19" t="s">
        <v>141</v>
      </c>
      <c r="D133" s="19" t="s">
        <v>829</v>
      </c>
      <c r="E133" s="19" t="s">
        <v>25</v>
      </c>
      <c r="F133" s="19" t="s">
        <v>830</v>
      </c>
      <c r="G133" s="20">
        <v>6</v>
      </c>
      <c r="H133" s="19" t="str">
        <f t="shared" si="25"/>
        <v>M.Larix.R.6.0.5_1_A</v>
      </c>
      <c r="I133" s="21" t="s">
        <v>704</v>
      </c>
      <c r="J133" s="21"/>
      <c r="K133" s="22">
        <v>50.23</v>
      </c>
      <c r="L133" s="2" t="s">
        <v>429</v>
      </c>
      <c r="M133" t="s">
        <v>432</v>
      </c>
      <c r="O133" s="1" t="s">
        <v>435</v>
      </c>
      <c r="P133" s="50">
        <f>VLOOKUP(H133,[1]Sheet1!$A$8:$U$230,19,FALSE)</f>
        <v>0.36104817837945452</v>
      </c>
      <c r="Q133" s="50">
        <f>VLOOKUP(H133,[1]Sheet1!$A$8:$U$230,20,FALSE)</f>
        <v>0.66290251695836311</v>
      </c>
      <c r="R133" s="50">
        <f>VLOOKUP(H133,[1]Sheet1!$A$8:$U$230,21,FALSE)</f>
        <v>0.30768066892295443</v>
      </c>
      <c r="S133" s="50">
        <f>VLOOKUP(I133,[2]Sheet1!A$5:J$554,10,FALSE)</f>
        <v>0.51977499502289481</v>
      </c>
      <c r="T133" s="50">
        <f t="shared" si="23"/>
        <v>1.331631364260772</v>
      </c>
      <c r="U133" s="50">
        <f t="shared" si="26"/>
        <v>1.8514063592836667</v>
      </c>
      <c r="V133" s="29">
        <f>VLOOKUP(H133,[3]Sheet1!$A$3:$I$286,9,FALSE)</f>
        <v>5.1895435874443363</v>
      </c>
      <c r="W133" s="31">
        <f>VLOOKUP(C133,[4]Sheet1!$C$12:$AA$290,19,FALSE)</f>
        <v>-28.428158120559832</v>
      </c>
      <c r="X133" s="31">
        <f>VLOOKUP(H133,[5]Sheet1!$C$7:$Y$360,16,FALSE)</f>
        <v>-29.309742930403321</v>
      </c>
      <c r="Y133" s="31">
        <f>VLOOKUP(I133,[6]Sheet1!$D$8:$AI$400,32,FALSE)</f>
        <v>-26.913731565632855</v>
      </c>
      <c r="Z133" s="31" t="e">
        <f>VLOOKUP(I133,[7]Sheet1!$D$7:$R$202,15,FALSE)</f>
        <v>#N/A</v>
      </c>
      <c r="AA133" s="31" t="e">
        <f>VLOOKUP(C133,[8]Respiration_sample_list!$AO$2:$AR$73,2,FALSE)</f>
        <v>#N/A</v>
      </c>
      <c r="AB133" s="31" t="e">
        <f>VLOOKUP(C133,[8]Respiration_sample_list!$AO$2:$AR$73,4,FALSE)</f>
        <v>#N/A</v>
      </c>
      <c r="AC133" s="1">
        <f>VLOOKUP(H133,[9]Sheet1!B$2:F$250,4,FALSE)</f>
        <v>30.2</v>
      </c>
      <c r="AD133" s="1" t="e">
        <f>VLOOKUP(I133,[10]Sheet1!$B$2:$C$254,2, FALSE)</f>
        <v>#N/A</v>
      </c>
      <c r="AE133">
        <f>VLOOKUP(H133,[11]Sheet1!$B$2:$F$182,4,FALSE)</f>
        <v>31.4</v>
      </c>
      <c r="AF133">
        <f>VLOOKUP(C133,[12]Sheet1!$D$9:$Y$206,15,FALSE)</f>
        <v>1.577396216563145</v>
      </c>
      <c r="AG133">
        <v>6.55</v>
      </c>
      <c r="AH133">
        <f>VLOOKUP(C133,[12]Sheet1!$D$9:$Y$206,22,FALSE)</f>
        <v>0.61119108908487951</v>
      </c>
      <c r="AI133" s="1">
        <f>VLOOKUP(C133&amp;"C",[13]Sheet1!B$13:M$404,12,FALSE)</f>
        <v>48.522998809814503</v>
      </c>
      <c r="AJ133" s="1">
        <f>VLOOKUP(C133&amp;"N",[13]Sheet1!B$13:N$404,12,FALSE)</f>
        <v>0.62018239498138406</v>
      </c>
      <c r="AK133" s="31">
        <f t="shared" si="24"/>
        <v>78.239884270289565</v>
      </c>
      <c r="AL133" s="39">
        <v>0.5</v>
      </c>
      <c r="AM133" s="39"/>
      <c r="AN133" s="1" t="e">
        <f>VLOOKUP(C133,[14]Respiration_sample_list!$AP$2:$AV$73,5,FALSE)</f>
        <v>#N/A</v>
      </c>
      <c r="AO133" s="1" t="e">
        <f>VLOOKUP(C133,[15]Respiration_sample_list!$AP$2:$AV$73,7,FALSE)</f>
        <v>#N/A</v>
      </c>
      <c r="AP133" s="1" t="e">
        <f>VLOOKUP(C133,[14]Respiration_sample_list!$AP$2:$AY$73,10,FALSE)</f>
        <v>#N/A</v>
      </c>
      <c r="AQ133" s="1">
        <f t="shared" si="27"/>
        <v>2080</v>
      </c>
      <c r="AR133" s="1">
        <f t="shared" si="28"/>
        <v>8.9760691912108506</v>
      </c>
      <c r="AT133" s="1" t="s">
        <v>877</v>
      </c>
    </row>
    <row r="134" spans="1:46" ht="23.25" x14ac:dyDescent="0.35">
      <c r="A134" s="19" t="s">
        <v>239</v>
      </c>
      <c r="B134" s="20">
        <v>133</v>
      </c>
      <c r="C134" s="19" t="s">
        <v>142</v>
      </c>
      <c r="D134" s="19" t="s">
        <v>829</v>
      </c>
      <c r="E134" s="19" t="s">
        <v>25</v>
      </c>
      <c r="F134" s="19" t="s">
        <v>830</v>
      </c>
      <c r="G134" s="20">
        <v>7</v>
      </c>
      <c r="H134" s="19" t="str">
        <f t="shared" si="25"/>
        <v>M.Larix.R.7.0.5_1_A</v>
      </c>
      <c r="I134" s="21" t="s">
        <v>706</v>
      </c>
      <c r="J134" s="21"/>
      <c r="K134" s="22">
        <v>49.99</v>
      </c>
      <c r="L134" s="2" t="s">
        <v>429</v>
      </c>
      <c r="M134" t="s">
        <v>432</v>
      </c>
      <c r="O134" s="1" t="s">
        <v>435</v>
      </c>
      <c r="P134" s="50">
        <f>VLOOKUP(H134,[1]Sheet1!$A$8:$U$230,19,FALSE)</f>
        <v>0.35511652330466092</v>
      </c>
      <c r="Q134" s="50">
        <f>VLOOKUP(H134,[1]Sheet1!$A$8:$U$230,20,FALSE)</f>
        <v>0.76208744816447938</v>
      </c>
      <c r="R134" s="50">
        <f>VLOOKUP(H134,[1]Sheet1!$A$8:$U$230,21,FALSE)</f>
        <v>0.28635627125425084</v>
      </c>
      <c r="S134" s="50">
        <f>VLOOKUP(I134,[2]Sheet1!A$5:J$554,10,FALSE)</f>
        <v>0.85151918383676728</v>
      </c>
      <c r="T134" s="50">
        <f t="shared" si="23"/>
        <v>1.4035602427233911</v>
      </c>
      <c r="U134" s="50">
        <f t="shared" si="26"/>
        <v>2.2550794265601581</v>
      </c>
      <c r="V134" s="29">
        <f>VLOOKUP(H134,[3]Sheet1!$A$3:$I$286,9,FALSE)</f>
        <v>5.5482513086654635</v>
      </c>
      <c r="W134" s="31" t="e">
        <f>VLOOKUP(C134,[4]Sheet1!$C$12:$AA$290,19,FALSE)</f>
        <v>#N/A</v>
      </c>
      <c r="X134" s="31">
        <f>VLOOKUP(H134,[5]Sheet1!$C$7:$Y$360,16,FALSE)</f>
        <v>-28.889960396028204</v>
      </c>
      <c r="Y134" s="31">
        <f>VLOOKUP(I134,[6]Sheet1!$D$8:$AI$400,32,FALSE)</f>
        <v>-26.795567206765359</v>
      </c>
      <c r="Z134" s="31" t="e">
        <f>VLOOKUP(I134,[7]Sheet1!$D$7:$R$202,15,FALSE)</f>
        <v>#N/A</v>
      </c>
      <c r="AA134" s="31" t="e">
        <f>VLOOKUP(C134,[8]Respiration_sample_list!$AO$2:$AR$73,2,FALSE)</f>
        <v>#N/A</v>
      </c>
      <c r="AB134" s="31" t="e">
        <f>VLOOKUP(C134,[8]Respiration_sample_list!$AO$2:$AR$73,4,FALSE)</f>
        <v>#N/A</v>
      </c>
      <c r="AC134" s="1">
        <f>VLOOKUP(H134,[9]Sheet1!B$2:F$250,4,FALSE)</f>
        <v>12.8</v>
      </c>
      <c r="AD134" s="1" t="e">
        <f>VLOOKUP(I134,[10]Sheet1!$B$2:$C$254,2, FALSE)</f>
        <v>#N/A</v>
      </c>
      <c r="AE134">
        <f>VLOOKUP(H134,[11]Sheet1!$B$2:$F$182,4,FALSE)</f>
        <v>18.2</v>
      </c>
      <c r="AF134" t="e">
        <f>VLOOKUP(C134,[12]Sheet1!$D$9:$Y$206,15,FALSE)</f>
        <v>#N/A</v>
      </c>
      <c r="AG134">
        <v>7.07</v>
      </c>
      <c r="AH134" t="e">
        <f>VLOOKUP(C134,[12]Sheet1!$D$9:$Y$206,22,FALSE)</f>
        <v>#N/A</v>
      </c>
      <c r="AI134" s="1" t="e">
        <f>VLOOKUP(C134&amp;"C",[13]Sheet1!B$13:M$404,12,FALSE)</f>
        <v>#N/A</v>
      </c>
      <c r="AJ134" s="1" t="e">
        <f>VLOOKUP(C134&amp;"N",[13]Sheet1!B$13:N$404,12,FALSE)</f>
        <v>#N/A</v>
      </c>
      <c r="AK134" s="31" t="e">
        <f t="shared" si="24"/>
        <v>#N/A</v>
      </c>
      <c r="AL134" s="39">
        <v>1.5</v>
      </c>
      <c r="AM134" s="39"/>
      <c r="AN134" s="1" t="e">
        <f>VLOOKUP(C134,[14]Respiration_sample_list!$AP$2:$AV$73,5,FALSE)</f>
        <v>#N/A</v>
      </c>
      <c r="AO134" s="1" t="e">
        <f>VLOOKUP(C134,[15]Respiration_sample_list!$AP$2:$AV$73,7,FALSE)</f>
        <v>#N/A</v>
      </c>
      <c r="AP134" s="1" t="e">
        <f>VLOOKUP(C134,[14]Respiration_sample_list!$AP$2:$AY$73,10,FALSE)</f>
        <v>#N/A</v>
      </c>
      <c r="AQ134" s="1">
        <f t="shared" si="27"/>
        <v>2080</v>
      </c>
      <c r="AR134" s="1">
        <f t="shared" si="28"/>
        <v>8.9760691912108506</v>
      </c>
      <c r="AT134" s="1" t="s">
        <v>877</v>
      </c>
    </row>
    <row r="135" spans="1:46" ht="23.25" x14ac:dyDescent="0.35">
      <c r="A135" s="19" t="s">
        <v>239</v>
      </c>
      <c r="B135" s="20">
        <v>134</v>
      </c>
      <c r="C135" s="19" t="s">
        <v>143</v>
      </c>
      <c r="D135" s="19" t="s">
        <v>829</v>
      </c>
      <c r="E135" s="19" t="s">
        <v>25</v>
      </c>
      <c r="F135" s="19" t="s">
        <v>830</v>
      </c>
      <c r="G135" s="20">
        <v>8</v>
      </c>
      <c r="H135" s="19" t="str">
        <f t="shared" si="25"/>
        <v>M.Larix.R.8.0.5_1_A</v>
      </c>
      <c r="I135" s="21" t="s">
        <v>708</v>
      </c>
      <c r="J135" s="21"/>
      <c r="K135" s="22">
        <v>50.07</v>
      </c>
      <c r="L135" s="2" t="s">
        <v>429</v>
      </c>
      <c r="M135" t="s">
        <v>432</v>
      </c>
      <c r="O135" s="1" t="s">
        <v>435</v>
      </c>
      <c r="P135" s="50">
        <f>VLOOKUP(H135,[1]Sheet1!$A$8:$U$230,19,FALSE)</f>
        <v>0.36354104254044339</v>
      </c>
      <c r="Q135" s="50">
        <f>VLOOKUP(H135,[1]Sheet1!$A$8:$U$230,20,FALSE)</f>
        <v>1.0846344394797327</v>
      </c>
      <c r="R135" s="50">
        <f>VLOOKUP(H135,[1]Sheet1!$A$8:$U$230,21,FALSE)</f>
        <v>0.39318154583582982</v>
      </c>
      <c r="S135" s="50">
        <f>VLOOKUP(I135,[2]Sheet1!A$5:J$554,10,FALSE)</f>
        <v>1.2685718394248053</v>
      </c>
      <c r="T135" s="50">
        <f t="shared" si="23"/>
        <v>1.8413570278560061</v>
      </c>
      <c r="U135" s="50">
        <f t="shared" si="26"/>
        <v>3.1099288672808116</v>
      </c>
      <c r="V135" s="29">
        <f>VLOOKUP(H135,[3]Sheet1!$A$3:$I$286,9,FALSE)</f>
        <v>5.9644738812257643</v>
      </c>
      <c r="W135" s="31">
        <f>VLOOKUP(C135,[4]Sheet1!$C$12:$AA$290,19,FALSE)</f>
        <v>-27.484878218115707</v>
      </c>
      <c r="X135" s="31">
        <f>VLOOKUP(H135,[5]Sheet1!$C$7:$Y$360,16,FALSE)</f>
        <v>-28.628162423321736</v>
      </c>
      <c r="Y135" s="31">
        <f>VLOOKUP(I135,[6]Sheet1!$D$8:$AI$400,32,FALSE)</f>
        <v>-26.722721952220198</v>
      </c>
      <c r="Z135" s="31" t="e">
        <f>VLOOKUP(I135,[7]Sheet1!$D$7:$R$202,15,FALSE)</f>
        <v>#N/A</v>
      </c>
      <c r="AA135" s="31" t="e">
        <f>VLOOKUP(C135,[8]Respiration_sample_list!$AO$2:$AR$73,2,FALSE)</f>
        <v>#N/A</v>
      </c>
      <c r="AB135" s="31" t="e">
        <f>VLOOKUP(C135,[8]Respiration_sample_list!$AO$2:$AR$73,4,FALSE)</f>
        <v>#N/A</v>
      </c>
      <c r="AC135" s="1">
        <f>VLOOKUP(H135,[9]Sheet1!B$2:F$250,4,FALSE)</f>
        <v>21.8</v>
      </c>
      <c r="AD135" s="1" t="e">
        <f>VLOOKUP(I135,[10]Sheet1!$B$2:$C$254,2, FALSE)</f>
        <v>#N/A</v>
      </c>
      <c r="AE135">
        <f>VLOOKUP(H135,[11]Sheet1!$B$2:$F$182,4,FALSE)</f>
        <v>23.6</v>
      </c>
      <c r="AF135">
        <f>VLOOKUP(C135,[12]Sheet1!$D$9:$Y$206,15,FALSE)</f>
        <v>0.92408794594702792</v>
      </c>
      <c r="AG135">
        <v>6.07</v>
      </c>
      <c r="AH135">
        <f>VLOOKUP(C135,[12]Sheet1!$D$9:$Y$206,22,FALSE)</f>
        <v>0.86400864781865327</v>
      </c>
      <c r="AI135" s="1">
        <f>VLOOKUP(C135&amp;"C",[13]Sheet1!B$13:M$404,12,FALSE)</f>
        <v>47.547542572021499</v>
      </c>
      <c r="AJ135" s="1">
        <f>VLOOKUP(C135&amp;"N",[13]Sheet1!B$13:N$404,12,FALSE)</f>
        <v>0.83466351032257102</v>
      </c>
      <c r="AK135" s="31">
        <f t="shared" si="24"/>
        <v>56.966121058348264</v>
      </c>
      <c r="AL135" s="39">
        <v>1.5</v>
      </c>
      <c r="AM135" s="39"/>
      <c r="AN135" s="1" t="e">
        <f>VLOOKUP(C135,[14]Respiration_sample_list!$AP$2:$AV$73,5,FALSE)</f>
        <v>#N/A</v>
      </c>
      <c r="AO135" s="1" t="e">
        <f>VLOOKUP(C135,[15]Respiration_sample_list!$AP$2:$AV$73,7,FALSE)</f>
        <v>#N/A</v>
      </c>
      <c r="AP135" s="1" t="e">
        <f>VLOOKUP(C135,[14]Respiration_sample_list!$AP$2:$AY$73,10,FALSE)</f>
        <v>#N/A</v>
      </c>
      <c r="AQ135" s="1">
        <f t="shared" si="27"/>
        <v>2080</v>
      </c>
      <c r="AR135" s="1">
        <f t="shared" si="28"/>
        <v>8.9760691912108506</v>
      </c>
      <c r="AT135" s="1" t="s">
        <v>877</v>
      </c>
    </row>
    <row r="136" spans="1:46" ht="23.25" x14ac:dyDescent="0.35">
      <c r="A136" s="19" t="s">
        <v>239</v>
      </c>
      <c r="B136" s="20">
        <v>135</v>
      </c>
      <c r="C136" s="19" t="s">
        <v>144</v>
      </c>
      <c r="D136" s="19" t="s">
        <v>829</v>
      </c>
      <c r="E136" s="19" t="s">
        <v>25</v>
      </c>
      <c r="F136" s="19" t="s">
        <v>830</v>
      </c>
      <c r="G136" s="20">
        <v>9</v>
      </c>
      <c r="H136" s="19" t="str">
        <f t="shared" si="25"/>
        <v>M.Larix.R.9.0.5_1_A</v>
      </c>
      <c r="I136" s="21" t="s">
        <v>710</v>
      </c>
      <c r="J136" s="21"/>
      <c r="K136" s="22">
        <v>49.64</v>
      </c>
      <c r="L136" s="2" t="s">
        <v>429</v>
      </c>
      <c r="M136" t="s">
        <v>432</v>
      </c>
      <c r="O136" s="1" t="s">
        <v>435</v>
      </c>
      <c r="P136" s="50">
        <f>VLOOKUP(H136,[1]Sheet1!$A$8:$U$230,19,FALSE)</f>
        <v>0.28574637389202256</v>
      </c>
      <c r="Q136" s="50">
        <f>VLOOKUP(H136,[1]Sheet1!$A$8:$U$230,20,FALSE)</f>
        <v>0.9508574355870596</v>
      </c>
      <c r="R136" s="50">
        <f>VLOOKUP(H136,[1]Sheet1!$A$8:$U$230,21,FALSE)</f>
        <v>0.23198479049153908</v>
      </c>
      <c r="S136" s="50">
        <f>VLOOKUP(I136,[2]Sheet1!A$5:J$554,10,FALSE)</f>
        <v>1.0005360193392425</v>
      </c>
      <c r="T136" s="50">
        <f t="shared" si="23"/>
        <v>1.4685885999706212</v>
      </c>
      <c r="U136" s="50">
        <f t="shared" si="26"/>
        <v>2.4691246193098637</v>
      </c>
      <c r="V136" s="29">
        <f>VLOOKUP(H136,[3]Sheet1!$A$3:$I$286,9,FALSE)</f>
        <v>7.6224073438302522</v>
      </c>
      <c r="W136" s="31">
        <f>VLOOKUP(C136,[4]Sheet1!$C$12:$AA$290,19,FALSE)</f>
        <v>-27.738186923583701</v>
      </c>
      <c r="X136" s="31">
        <f>VLOOKUP(H136,[5]Sheet1!$C$7:$Y$360,16,FALSE)</f>
        <v>-29.162860117896187</v>
      </c>
      <c r="Y136" s="31">
        <f>VLOOKUP(I136,[6]Sheet1!$D$8:$AI$400,32,FALSE)</f>
        <v>-27.175082201426406</v>
      </c>
      <c r="Z136" s="31" t="e">
        <f>VLOOKUP(I136,[7]Sheet1!$D$7:$R$202,15,FALSE)</f>
        <v>#N/A</v>
      </c>
      <c r="AA136" s="31" t="e">
        <f>VLOOKUP(C136,[8]Respiration_sample_list!$AO$2:$AR$73,2,FALSE)</f>
        <v>#N/A</v>
      </c>
      <c r="AB136" s="31" t="e">
        <f>VLOOKUP(C136,[8]Respiration_sample_list!$AO$2:$AR$73,4,FALSE)</f>
        <v>#N/A</v>
      </c>
      <c r="AC136" s="1">
        <f>VLOOKUP(H136,[9]Sheet1!B$2:F$250,4,FALSE)</f>
        <v>28.1</v>
      </c>
      <c r="AD136" s="1" t="e">
        <f>VLOOKUP(I136,[10]Sheet1!$B$2:$C$254,2, FALSE)</f>
        <v>#N/A</v>
      </c>
      <c r="AE136">
        <f>VLOOKUP(H136,[11]Sheet1!$B$2:$F$182,4,FALSE)</f>
        <v>21.2</v>
      </c>
      <c r="AF136">
        <f>VLOOKUP(C136,[12]Sheet1!$D$9:$Y$206,15,FALSE)</f>
        <v>-2.6060513630862996</v>
      </c>
      <c r="AG136">
        <v>7.93</v>
      </c>
      <c r="AH136">
        <f>VLOOKUP(C136,[12]Sheet1!$D$9:$Y$206,22,FALSE)</f>
        <v>0.71991058074480929</v>
      </c>
      <c r="AI136" s="1">
        <f>VLOOKUP(C136&amp;"C",[13]Sheet1!B$13:M$404,12,FALSE)</f>
        <v>48.105575561523402</v>
      </c>
      <c r="AJ136" s="1">
        <f>VLOOKUP(C136&amp;"N",[13]Sheet1!B$13:N$404,12,FALSE)</f>
        <v>0.67284744977951105</v>
      </c>
      <c r="AK136" s="31">
        <f t="shared" si="24"/>
        <v>71.495515926065224</v>
      </c>
      <c r="AL136" s="39">
        <v>2</v>
      </c>
      <c r="AM136" s="39"/>
      <c r="AN136" s="1" t="e">
        <f>VLOOKUP(C136,[14]Respiration_sample_list!$AP$2:$AV$73,5,FALSE)</f>
        <v>#N/A</v>
      </c>
      <c r="AO136" s="1" t="e">
        <f>VLOOKUP(C136,[15]Respiration_sample_list!$AP$2:$AV$73,7,FALSE)</f>
        <v>#N/A</v>
      </c>
      <c r="AP136" s="1" t="e">
        <f>VLOOKUP(C136,[14]Respiration_sample_list!$AP$2:$AY$73,10,FALSE)</f>
        <v>#N/A</v>
      </c>
      <c r="AQ136" s="1">
        <f t="shared" si="27"/>
        <v>2080</v>
      </c>
      <c r="AR136" s="1">
        <f t="shared" si="28"/>
        <v>8.9760691912108506</v>
      </c>
      <c r="AT136" s="1" t="s">
        <v>877</v>
      </c>
    </row>
    <row r="137" spans="1:46" ht="24" thickBot="1" x14ac:dyDescent="0.4">
      <c r="A137" s="19" t="s">
        <v>239</v>
      </c>
      <c r="B137" s="20">
        <v>136</v>
      </c>
      <c r="C137" s="19" t="s">
        <v>145</v>
      </c>
      <c r="D137" s="19" t="s">
        <v>829</v>
      </c>
      <c r="E137" s="19" t="s">
        <v>25</v>
      </c>
      <c r="F137" s="19" t="s">
        <v>830</v>
      </c>
      <c r="G137" s="20">
        <v>10</v>
      </c>
      <c r="H137" s="19" t="str">
        <f t="shared" si="25"/>
        <v>M.Larix.R.10.0.5_1_A</v>
      </c>
      <c r="I137" s="21" t="s">
        <v>712</v>
      </c>
      <c r="J137" s="21"/>
      <c r="K137" s="22">
        <v>50.1</v>
      </c>
      <c r="L137" s="2" t="s">
        <v>429</v>
      </c>
      <c r="M137" t="s">
        <v>432</v>
      </c>
      <c r="O137" s="1" t="s">
        <v>435</v>
      </c>
      <c r="P137" s="50">
        <f>VLOOKUP(H137,[1]Sheet1!$A$8:$U$230,19,FALSE)</f>
        <v>0.46808532934131736</v>
      </c>
      <c r="Q137" s="50">
        <f>VLOOKUP(H137,[1]Sheet1!$A$8:$U$230,20,FALSE)</f>
        <v>0.61861770586784359</v>
      </c>
      <c r="R137" s="50">
        <f>VLOOKUP(H137,[1]Sheet1!$A$8:$U$230,21,FALSE)</f>
        <v>0.33644910179640719</v>
      </c>
      <c r="S137" s="50">
        <f>VLOOKUP(I137,[2]Sheet1!A$5:J$554,10,FALSE)</f>
        <v>0.62145916167664661</v>
      </c>
      <c r="T137" s="50">
        <f t="shared" si="23"/>
        <v>1.4231521370055682</v>
      </c>
      <c r="U137" s="50">
        <f t="shared" si="26"/>
        <v>2.0446112986822147</v>
      </c>
      <c r="V137" s="29">
        <f>VLOOKUP(H137,[3]Sheet1!$A$3:$I$286,9,FALSE)</f>
        <v>5.719141746622471</v>
      </c>
      <c r="W137" s="31">
        <f>VLOOKUP(C137,[4]Sheet1!$C$12:$AA$290,19,FALSE)</f>
        <v>-28.892668312479547</v>
      </c>
      <c r="X137" s="31">
        <f>VLOOKUP(H137,[5]Sheet1!$C$7:$Y$360,16,FALSE)</f>
        <v>-30.354620102020792</v>
      </c>
      <c r="Y137" s="31">
        <f>VLOOKUP(I137,[6]Sheet1!$D$8:$AI$400,32,FALSE)</f>
        <v>-28.27402257867595</v>
      </c>
      <c r="Z137" s="31" t="e">
        <f>VLOOKUP(I137,[7]Sheet1!$D$7:$R$202,15,FALSE)</f>
        <v>#N/A</v>
      </c>
      <c r="AA137" s="31" t="e">
        <f>VLOOKUP(C137,[8]Respiration_sample_list!$AO$2:$AR$73,2,FALSE)</f>
        <v>#N/A</v>
      </c>
      <c r="AB137" s="31" t="e">
        <f>VLOOKUP(C137,[8]Respiration_sample_list!$AO$2:$AR$73,4,FALSE)</f>
        <v>#N/A</v>
      </c>
      <c r="AC137" s="1">
        <f>VLOOKUP(H137,[9]Sheet1!B$2:F$250,4,FALSE)</f>
        <v>35.6</v>
      </c>
      <c r="AD137" s="1" t="e">
        <f>VLOOKUP(I137,[10]Sheet1!$B$2:$C$254,2, FALSE)</f>
        <v>#N/A</v>
      </c>
      <c r="AE137">
        <f>VLOOKUP(H137,[11]Sheet1!$B$2:$F$182,4,FALSE)</f>
        <v>38.799999999999997</v>
      </c>
      <c r="AF137">
        <f>VLOOKUP(C137,[12]Sheet1!$D$9:$Y$206,15,FALSE)</f>
        <v>-2.7977838804424642</v>
      </c>
      <c r="AG137">
        <v>7.81</v>
      </c>
      <c r="AH137">
        <f>VLOOKUP(C137,[12]Sheet1!$D$9:$Y$206,22,FALSE)</f>
        <v>0.58296509464632873</v>
      </c>
      <c r="AI137" s="1">
        <f>VLOOKUP(C137&amp;"C",[13]Sheet1!B$13:M$404,12,FALSE)</f>
        <v>48.8749389648438</v>
      </c>
      <c r="AJ137" s="1">
        <f>VLOOKUP(C137&amp;"N",[13]Sheet1!B$13:N$404,12,FALSE)</f>
        <v>0.56004869937896695</v>
      </c>
      <c r="AK137" s="31">
        <f t="shared" si="24"/>
        <v>87.269087525854061</v>
      </c>
      <c r="AL137" s="46">
        <v>2</v>
      </c>
      <c r="AM137" s="31"/>
      <c r="AN137" s="1" t="e">
        <f>VLOOKUP(C137,[14]Respiration_sample_list!$AP$2:$AV$73,5,FALSE)</f>
        <v>#N/A</v>
      </c>
      <c r="AO137" s="1" t="e">
        <f>VLOOKUP(C137,[15]Respiration_sample_list!$AP$2:$AV$73,7,FALSE)</f>
        <v>#N/A</v>
      </c>
      <c r="AP137" s="1" t="e">
        <f>VLOOKUP(C137,[14]Respiration_sample_list!$AP$2:$AY$73,10,FALSE)</f>
        <v>#N/A</v>
      </c>
      <c r="AQ137" s="1">
        <f t="shared" si="27"/>
        <v>2080</v>
      </c>
      <c r="AR137" s="1">
        <f t="shared" si="28"/>
        <v>8.9760691912108506</v>
      </c>
      <c r="AT137" s="1" t="s">
        <v>877</v>
      </c>
    </row>
    <row r="138" spans="1:46" ht="23.25" x14ac:dyDescent="0.35">
      <c r="A138" s="19" t="s">
        <v>239</v>
      </c>
      <c r="B138" s="20">
        <v>137</v>
      </c>
      <c r="C138" s="19" t="s">
        <v>146</v>
      </c>
      <c r="D138" s="19" t="s">
        <v>15</v>
      </c>
      <c r="E138" s="19" t="s">
        <v>25</v>
      </c>
      <c r="F138" s="19" t="s">
        <v>830</v>
      </c>
      <c r="G138" s="20">
        <v>11</v>
      </c>
      <c r="H138" s="19" t="str">
        <f t="shared" si="25"/>
        <v>L.Larix.R.11.0.5_1_A</v>
      </c>
      <c r="I138" s="21" t="s">
        <v>714</v>
      </c>
      <c r="J138" s="21"/>
      <c r="K138" s="22">
        <v>49.74</v>
      </c>
      <c r="L138" s="2" t="s">
        <v>429</v>
      </c>
      <c r="M138" t="s">
        <v>432</v>
      </c>
      <c r="O138" s="1" t="s">
        <v>435</v>
      </c>
      <c r="P138" s="50">
        <f>VLOOKUP(H138,[1]Sheet1!$A$8:$U$230,19,FALSE)</f>
        <v>0.25253015681544028</v>
      </c>
      <c r="Q138" s="50">
        <f>VLOOKUP(H138,[1]Sheet1!$A$8:$U$230,20,FALSE)</f>
        <v>0.576019135173366</v>
      </c>
      <c r="R138" s="50">
        <f>VLOOKUP(H138,[1]Sheet1!$A$8:$U$230,21,FALSE)</f>
        <v>0.18277744270205065</v>
      </c>
      <c r="S138" s="50">
        <f>VLOOKUP(I138,[2]Sheet1!A$5:J$554,10,FALSE)</f>
        <v>0.30428685162846797</v>
      </c>
      <c r="T138" s="50">
        <f t="shared" si="23"/>
        <v>1.011326734690857</v>
      </c>
      <c r="U138" s="50">
        <f t="shared" si="26"/>
        <v>1.315613586319325</v>
      </c>
      <c r="V138" s="29">
        <f>VLOOKUP(H138,[3]Sheet1!$A$3:$I$286,9,FALSE)</f>
        <v>4.8460473252593346</v>
      </c>
      <c r="W138" s="31">
        <f>VLOOKUP(C138,[4]Sheet1!$C$12:$AA$290,19,FALSE)</f>
        <v>-28.181818412568834</v>
      </c>
      <c r="X138" s="31">
        <f>VLOOKUP(H138,[5]Sheet1!$C$7:$Y$360,16,FALSE)</f>
        <v>-29.431175845700373</v>
      </c>
      <c r="Y138" s="31">
        <f>VLOOKUP(I138,[6]Sheet1!$D$8:$AI$400,32,FALSE)</f>
        <v>-28.405100955642684</v>
      </c>
      <c r="Z138" s="31" t="e">
        <f>VLOOKUP(I138,[7]Sheet1!$D$7:$R$202,15,FALSE)</f>
        <v>#N/A</v>
      </c>
      <c r="AA138" s="31" t="e">
        <f>VLOOKUP(C138,[8]Respiration_sample_list!$AO$2:$AR$73,2,FALSE)</f>
        <v>#N/A</v>
      </c>
      <c r="AB138" s="31" t="e">
        <f>VLOOKUP(C138,[8]Respiration_sample_list!$AO$2:$AR$73,4,FALSE)</f>
        <v>#N/A</v>
      </c>
      <c r="AC138" s="1">
        <f>VLOOKUP(H138,[9]Sheet1!B$2:F$250,4,FALSE)</f>
        <v>33</v>
      </c>
      <c r="AD138" s="1" t="e">
        <f>VLOOKUP(I138,[10]Sheet1!$B$2:$C$254,2, FALSE)</f>
        <v>#N/A</v>
      </c>
      <c r="AE138">
        <f>VLOOKUP(H138,[11]Sheet1!$B$2:$F$182,4,FALSE)</f>
        <v>42.4</v>
      </c>
      <c r="AF138">
        <f>VLOOKUP(C138,[12]Sheet1!$D$9:$Y$206,15,FALSE)</f>
        <v>-0.37883798734188978</v>
      </c>
      <c r="AG138">
        <v>7.58</v>
      </c>
      <c r="AH138">
        <f>VLOOKUP(C138,[12]Sheet1!$D$9:$Y$206,22,FALSE)</f>
        <v>0.80115287334888496</v>
      </c>
      <c r="AI138" s="1">
        <f>VLOOKUP(C138&amp;"C",[13]Sheet1!B$13:M$404,12,FALSE)</f>
        <v>49.6649169921875</v>
      </c>
      <c r="AJ138" s="1">
        <f>VLOOKUP(C138&amp;"N",[13]Sheet1!B$13:N$404,12,FALSE)</f>
        <v>0.75928586721420299</v>
      </c>
      <c r="AK138" s="31">
        <f t="shared" si="24"/>
        <v>65.410037426887172</v>
      </c>
      <c r="AL138" s="35">
        <v>1.5</v>
      </c>
      <c r="AM138" s="31"/>
      <c r="AN138" s="1" t="e">
        <f>VLOOKUP(C138,[14]Respiration_sample_list!$AP$2:$AV$73,5,FALSE)</f>
        <v>#N/A</v>
      </c>
      <c r="AO138" s="1" t="e">
        <f>VLOOKUP(C138,[15]Respiration_sample_list!$AP$2:$AV$73,7,FALSE)</f>
        <v>#N/A</v>
      </c>
      <c r="AP138" s="1" t="e">
        <f>VLOOKUP(C138,[14]Respiration_sample_list!$AP$2:$AY$73,10,FALSE)</f>
        <v>#N/A</v>
      </c>
      <c r="AQ138" s="1">
        <f t="shared" si="27"/>
        <v>2000</v>
      </c>
      <c r="AR138" s="1">
        <f t="shared" si="28"/>
        <v>9.1881325385694304</v>
      </c>
      <c r="AT138" s="1" t="s">
        <v>877</v>
      </c>
    </row>
    <row r="139" spans="1:46" ht="23.25" x14ac:dyDescent="0.35">
      <c r="A139" s="25" t="s">
        <v>239</v>
      </c>
      <c r="B139" s="26">
        <v>138</v>
      </c>
      <c r="C139" s="25" t="s">
        <v>147</v>
      </c>
      <c r="D139" s="25" t="s">
        <v>15</v>
      </c>
      <c r="E139" s="25" t="s">
        <v>25</v>
      </c>
      <c r="F139" s="25" t="s">
        <v>830</v>
      </c>
      <c r="G139" s="26">
        <v>12</v>
      </c>
      <c r="H139" s="25" t="str">
        <f t="shared" si="25"/>
        <v>L.Larix.R.12.0.5_1_A</v>
      </c>
      <c r="I139" s="21" t="s">
        <v>716</v>
      </c>
      <c r="J139" s="21"/>
      <c r="K139" s="22">
        <v>50.2</v>
      </c>
      <c r="L139" s="2" t="s">
        <v>429</v>
      </c>
      <c r="M139" t="s">
        <v>432</v>
      </c>
      <c r="O139" s="1" t="s">
        <v>435</v>
      </c>
      <c r="P139" s="50">
        <f>VLOOKUP(H139,[1]Sheet1!$A$8:$U$230,19,FALSE)</f>
        <v>0.23081324701195219</v>
      </c>
      <c r="Q139" s="50">
        <f>VLOOKUP(H139,[1]Sheet1!$A$8:$U$230,20,FALSE)</f>
        <v>0.44377170371973979</v>
      </c>
      <c r="R139" s="50">
        <f>VLOOKUP(H139,[1]Sheet1!$A$8:$U$230,21,FALSE)</f>
        <v>0.17148854581673306</v>
      </c>
      <c r="S139" s="50">
        <f>VLOOKUP(I139,[2]Sheet1!A$5:J$554,10,FALSE)</f>
        <v>0.46903733067729075</v>
      </c>
      <c r="T139" s="50">
        <f t="shared" si="23"/>
        <v>0.84607349654842512</v>
      </c>
      <c r="U139" s="50">
        <f t="shared" si="26"/>
        <v>1.3151108272257159</v>
      </c>
      <c r="V139" s="29">
        <f>VLOOKUP(H139,[3]Sheet1!$A$3:$I$286,9,FALSE)</f>
        <v>3.0272892024384013</v>
      </c>
      <c r="W139" s="31">
        <f>VLOOKUP(C139,[4]Sheet1!$C$12:$AA$290,19,FALSE)</f>
        <v>-27.917192147364851</v>
      </c>
      <c r="X139" s="31">
        <f>VLOOKUP(H139,[5]Sheet1!$C$7:$Y$360,16,FALSE)</f>
        <v>-28.546245801594594</v>
      </c>
      <c r="Y139" s="31">
        <f>VLOOKUP(I139,[6]Sheet1!$D$8:$AI$400,32,FALSE)</f>
        <v>-27.085535269317386</v>
      </c>
      <c r="Z139" s="31" t="e">
        <f>VLOOKUP(I139,[7]Sheet1!$D$7:$R$202,15,FALSE)</f>
        <v>#N/A</v>
      </c>
      <c r="AA139" s="31" t="e">
        <f>VLOOKUP(C139,[8]Respiration_sample_list!$AO$2:$AR$73,2,FALSE)</f>
        <v>#N/A</v>
      </c>
      <c r="AB139" s="31" t="e">
        <f>VLOOKUP(C139,[8]Respiration_sample_list!$AO$2:$AR$73,4,FALSE)</f>
        <v>#N/A</v>
      </c>
      <c r="AC139" s="1">
        <f>VLOOKUP(H139,[9]Sheet1!B$2:F$250,4,FALSE)</f>
        <v>26.3</v>
      </c>
      <c r="AD139" s="1" t="e">
        <f>VLOOKUP(I139,[10]Sheet1!$B$2:$C$254,2, FALSE)</f>
        <v>#N/A</v>
      </c>
      <c r="AE139">
        <f>VLOOKUP(H139,[11]Sheet1!$B$2:$F$182,4,FALSE)</f>
        <v>39.6</v>
      </c>
      <c r="AF139">
        <f>VLOOKUP(C139,[12]Sheet1!$D$9:$Y$206,15,FALSE)</f>
        <v>1.2921072490018299</v>
      </c>
      <c r="AG139">
        <v>6.37</v>
      </c>
      <c r="AH139">
        <f>VLOOKUP(C139,[12]Sheet1!$D$9:$Y$206,22,FALSE)</f>
        <v>1.0932144730499866</v>
      </c>
      <c r="AI139" s="1">
        <f>VLOOKUP(C139&amp;"C",[13]Sheet1!B$13:M$404,12,FALSE)</f>
        <v>46.6960639953613</v>
      </c>
      <c r="AJ139" s="1">
        <f>VLOOKUP(C139&amp;"N",[13]Sheet1!B$13:N$404,12,FALSE)</f>
        <v>1.0591632127761801</v>
      </c>
      <c r="AK139" s="31">
        <f t="shared" si="24"/>
        <v>44.087694353513207</v>
      </c>
      <c r="AL139" s="31">
        <v>1</v>
      </c>
      <c r="AM139" s="31"/>
      <c r="AN139" s="1" t="e">
        <f>VLOOKUP(C139,[14]Respiration_sample_list!$AP$2:$AV$73,5,FALSE)</f>
        <v>#N/A</v>
      </c>
      <c r="AO139" s="1" t="e">
        <f>VLOOKUP(C139,[15]Respiration_sample_list!$AP$2:$AV$73,7,FALSE)</f>
        <v>#N/A</v>
      </c>
      <c r="AP139" s="1" t="e">
        <f>VLOOKUP(C139,[14]Respiration_sample_list!$AP$2:$AY$73,10,FALSE)</f>
        <v>#N/A</v>
      </c>
      <c r="AQ139" s="1">
        <f t="shared" si="27"/>
        <v>2000</v>
      </c>
      <c r="AR139" s="1">
        <f t="shared" si="28"/>
        <v>9.1881325385694304</v>
      </c>
      <c r="AT139" s="1" t="s">
        <v>877</v>
      </c>
    </row>
    <row r="140" spans="1:46" ht="23.25" x14ac:dyDescent="0.35">
      <c r="A140" s="25" t="s">
        <v>239</v>
      </c>
      <c r="B140" s="26">
        <v>139</v>
      </c>
      <c r="C140" s="25" t="s">
        <v>148</v>
      </c>
      <c r="D140" s="25" t="s">
        <v>15</v>
      </c>
      <c r="E140" s="25" t="s">
        <v>25</v>
      </c>
      <c r="F140" s="25" t="s">
        <v>830</v>
      </c>
      <c r="G140" s="26">
        <v>13</v>
      </c>
      <c r="H140" s="25" t="str">
        <f t="shared" si="25"/>
        <v>L.Larix.R.13.0.5_1_A</v>
      </c>
      <c r="I140" s="21" t="s">
        <v>718</v>
      </c>
      <c r="J140" s="21"/>
      <c r="K140" s="21">
        <v>49.84</v>
      </c>
      <c r="L140" s="2" t="s">
        <v>813</v>
      </c>
      <c r="M140" t="s">
        <v>814</v>
      </c>
      <c r="O140" s="1" t="s">
        <v>815</v>
      </c>
      <c r="P140" s="50">
        <f>VLOOKUP(H140,[1]Sheet1!$A$8:$U$230,19,FALSE)</f>
        <v>0.28350270866773675</v>
      </c>
      <c r="Q140" s="50">
        <f>VLOOKUP(H140,[1]Sheet1!$A$8:$U$230,20,FALSE)</f>
        <v>0.35474864658933125</v>
      </c>
      <c r="R140" s="50">
        <f>VLOOKUP(H140,[1]Sheet1!$A$8:$U$230,21,FALSE)</f>
        <v>0.2818323635634028</v>
      </c>
      <c r="S140" s="50">
        <f>VLOOKUP(I140,[2]Sheet1!A$5:J$554,10,FALSE)</f>
        <v>0.12958158105939008</v>
      </c>
      <c r="T140" s="50">
        <f t="shared" si="23"/>
        <v>0.9200837188204708</v>
      </c>
      <c r="U140" s="50">
        <f t="shared" si="26"/>
        <v>1.0496652998798608</v>
      </c>
      <c r="V140" s="29">
        <f>VLOOKUP(H140,[3]Sheet1!$A$3:$I$286,9,FALSE)</f>
        <v>4.1506046045582652</v>
      </c>
      <c r="W140" s="31">
        <f>VLOOKUP(C140,[4]Sheet1!$C$12:$AA$290,19,FALSE)</f>
        <v>-28.245290984088889</v>
      </c>
      <c r="X140" s="31">
        <f>VLOOKUP(H140,[5]Sheet1!$C$7:$Y$360,16,FALSE)</f>
        <v>-28.934771691374831</v>
      </c>
      <c r="Y140" s="31">
        <f>VLOOKUP(I140,[6]Sheet1!$D$8:$AI$400,32,FALSE)</f>
        <v>-27.16391480719507</v>
      </c>
      <c r="Z140" s="31" t="e">
        <f>VLOOKUP(I140,[7]Sheet1!$D$7:$R$202,15,FALSE)</f>
        <v>#N/A</v>
      </c>
      <c r="AA140" s="31" t="e">
        <f>VLOOKUP(C140,[8]Respiration_sample_list!$AO$2:$AR$73,2,FALSE)</f>
        <v>#N/A</v>
      </c>
      <c r="AB140" s="31" t="e">
        <f>VLOOKUP(C140,[8]Respiration_sample_list!$AO$2:$AR$73,4,FALSE)</f>
        <v>#N/A</v>
      </c>
      <c r="AC140" s="1">
        <f>VLOOKUP(H140,[9]Sheet1!B$2:F$250,4,FALSE)</f>
        <v>84.6</v>
      </c>
      <c r="AD140" s="1" t="e">
        <f>VLOOKUP(I140,[10]Sheet1!$B$2:$C$254,2, FALSE)</f>
        <v>#N/A</v>
      </c>
      <c r="AE140">
        <f>VLOOKUP(H140,[11]Sheet1!$B$2:$F$182,4,FALSE)</f>
        <v>114.4</v>
      </c>
      <c r="AF140">
        <f>VLOOKUP(C140,[12]Sheet1!$D$9:$Y$206,15,FALSE)</f>
        <v>-0.56505104476187462</v>
      </c>
      <c r="AG140">
        <v>6.25</v>
      </c>
      <c r="AH140">
        <f>VLOOKUP(C140,[12]Sheet1!$D$9:$Y$206,22,FALSE)</f>
        <v>0.67380027472149306</v>
      </c>
      <c r="AI140" s="1">
        <f>VLOOKUP(C140&amp;"C",[13]Sheet1!B$13:M$404,12,FALSE)</f>
        <v>47.949333190917997</v>
      </c>
      <c r="AJ140" s="1">
        <f>VLOOKUP(C140&amp;"N",[13]Sheet1!B$13:N$404,12,FALSE)</f>
        <v>0.63667058944702104</v>
      </c>
      <c r="AK140" s="31">
        <f t="shared" si="24"/>
        <v>75.31262474769612</v>
      </c>
      <c r="AL140" s="31">
        <v>1.1666666666666667</v>
      </c>
      <c r="AM140" s="31"/>
      <c r="AN140" s="1" t="e">
        <f>VLOOKUP(C140,[14]Respiration_sample_list!$AP$2:$AV$73,5,FALSE)</f>
        <v>#N/A</v>
      </c>
      <c r="AO140" s="1" t="e">
        <f>VLOOKUP(C140,[15]Respiration_sample_list!$AP$2:$AV$73,7,FALSE)</f>
        <v>#N/A</v>
      </c>
      <c r="AP140" s="1" t="e">
        <f>VLOOKUP(C140,[14]Respiration_sample_list!$AP$2:$AY$73,10,FALSE)</f>
        <v>#N/A</v>
      </c>
      <c r="AQ140" s="1">
        <f t="shared" si="27"/>
        <v>2000</v>
      </c>
      <c r="AR140" s="1">
        <f t="shared" si="28"/>
        <v>9.1881325385694304</v>
      </c>
      <c r="AT140" s="1" t="s">
        <v>877</v>
      </c>
    </row>
    <row r="141" spans="1:46" ht="23.25" x14ac:dyDescent="0.35">
      <c r="A141" s="25" t="s">
        <v>239</v>
      </c>
      <c r="B141" s="26">
        <v>140</v>
      </c>
      <c r="C141" s="25" t="s">
        <v>149</v>
      </c>
      <c r="D141" s="25" t="s">
        <v>15</v>
      </c>
      <c r="E141" s="25" t="s">
        <v>25</v>
      </c>
      <c r="F141" s="25" t="s">
        <v>830</v>
      </c>
      <c r="G141" s="26">
        <v>14</v>
      </c>
      <c r="H141" s="25" t="str">
        <f t="shared" si="25"/>
        <v>L.Larix.R.14.0.5_1_A</v>
      </c>
      <c r="I141" s="21" t="s">
        <v>720</v>
      </c>
      <c r="J141" s="21"/>
      <c r="K141" s="21">
        <v>49.28</v>
      </c>
      <c r="L141" s="2" t="s">
        <v>813</v>
      </c>
      <c r="M141" t="s">
        <v>814</v>
      </c>
      <c r="O141" s="1" t="s">
        <v>815</v>
      </c>
      <c r="P141" s="50">
        <f>VLOOKUP(H141,[1]Sheet1!$A$8:$U$230,19,FALSE)</f>
        <v>0.57517907873376617</v>
      </c>
      <c r="Q141" s="50">
        <f>VLOOKUP(H141,[1]Sheet1!$A$8:$U$230,20,FALSE)</f>
        <v>0.87335543838282648</v>
      </c>
      <c r="R141" s="50">
        <f>VLOOKUP(H141,[1]Sheet1!$A$8:$U$230,21,FALSE)</f>
        <v>0.49731483360389617</v>
      </c>
      <c r="S141" s="50">
        <f>VLOOKUP(I141,[2]Sheet1!A$5:J$554,10,FALSE)</f>
        <v>0.54703490259740251</v>
      </c>
      <c r="T141" s="50">
        <f t="shared" si="23"/>
        <v>1.9458493507204888</v>
      </c>
      <c r="U141" s="50">
        <f t="shared" si="26"/>
        <v>2.4928842533178912</v>
      </c>
      <c r="V141" s="29">
        <f>VLOOKUP(H141,[3]Sheet1!$A$3:$I$286,9,FALSE)</f>
        <v>7.4989409966217266</v>
      </c>
      <c r="W141" s="31">
        <f>VLOOKUP(C141,[4]Sheet1!$C$12:$AA$290,19,FALSE)</f>
        <v>-28.750950974751138</v>
      </c>
      <c r="X141" s="31">
        <f>VLOOKUP(H141,[5]Sheet1!$C$7:$Y$360,16,FALSE)</f>
        <v>-29.68065389029298</v>
      </c>
      <c r="Y141" s="31">
        <f>VLOOKUP(I141,[6]Sheet1!$D$8:$AI$400,32,FALSE)</f>
        <v>-28.212857589292518</v>
      </c>
      <c r="Z141" s="31" t="e">
        <f>VLOOKUP(I141,[7]Sheet1!$D$7:$R$202,15,FALSE)</f>
        <v>#N/A</v>
      </c>
      <c r="AA141" s="31" t="e">
        <f>VLOOKUP(C141,[8]Respiration_sample_list!$AO$2:$AR$73,2,FALSE)</f>
        <v>#N/A</v>
      </c>
      <c r="AB141" s="31" t="e">
        <f>VLOOKUP(C141,[8]Respiration_sample_list!$AO$2:$AR$73,4,FALSE)</f>
        <v>#N/A</v>
      </c>
      <c r="AC141" s="1">
        <f>VLOOKUP(H141,[9]Sheet1!B$2:F$250,4,FALSE)</f>
        <v>28.9</v>
      </c>
      <c r="AD141" s="1" t="e">
        <f>VLOOKUP(I141,[10]Sheet1!$B$2:$C$254,2, FALSE)</f>
        <v>#N/A</v>
      </c>
      <c r="AE141">
        <f>VLOOKUP(H141,[11]Sheet1!$B$2:$F$182,4,FALSE)</f>
        <v>40.4</v>
      </c>
      <c r="AF141">
        <f>VLOOKUP(C141,[12]Sheet1!$D$9:$Y$206,15,FALSE)</f>
        <v>0.49638283498869118</v>
      </c>
      <c r="AG141">
        <v>5.81</v>
      </c>
      <c r="AH141">
        <f>VLOOKUP(C141,[12]Sheet1!$D$9:$Y$206,22,FALSE)</f>
        <v>0.89806067964395608</v>
      </c>
      <c r="AI141" s="1">
        <f>VLOOKUP(C141&amp;"C",[13]Sheet1!B$13:M$404,12,FALSE)</f>
        <v>48.142177581787102</v>
      </c>
      <c r="AJ141" s="1">
        <f>VLOOKUP(C141&amp;"N",[13]Sheet1!B$13:N$404,12,FALSE)</f>
        <v>0.93113827705383301</v>
      </c>
      <c r="AK141" s="31">
        <f t="shared" si="24"/>
        <v>51.702500872492649</v>
      </c>
      <c r="AL141" s="31">
        <v>0.66666666666666663</v>
      </c>
      <c r="AM141" s="31"/>
      <c r="AN141" s="1" t="e">
        <f>VLOOKUP(C141,[14]Respiration_sample_list!$AP$2:$AV$73,5,FALSE)</f>
        <v>#N/A</v>
      </c>
      <c r="AO141" s="1" t="e">
        <f>VLOOKUP(C141,[15]Respiration_sample_list!$AP$2:$AV$73,7,FALSE)</f>
        <v>#N/A</v>
      </c>
      <c r="AP141" s="1" t="e">
        <f>VLOOKUP(C141,[14]Respiration_sample_list!$AP$2:$AY$73,10,FALSE)</f>
        <v>#N/A</v>
      </c>
      <c r="AQ141" s="1">
        <f t="shared" si="27"/>
        <v>2000</v>
      </c>
      <c r="AR141" s="1">
        <f t="shared" si="28"/>
        <v>9.1881325385694304</v>
      </c>
      <c r="AT141" s="1" t="s">
        <v>877</v>
      </c>
    </row>
    <row r="142" spans="1:46" ht="24" thickBot="1" x14ac:dyDescent="0.4">
      <c r="A142" s="25" t="s">
        <v>239</v>
      </c>
      <c r="B142" s="26">
        <v>141</v>
      </c>
      <c r="C142" s="25" t="s">
        <v>150</v>
      </c>
      <c r="D142" s="25" t="s">
        <v>15</v>
      </c>
      <c r="E142" s="25" t="s">
        <v>25</v>
      </c>
      <c r="F142" s="25" t="s">
        <v>830</v>
      </c>
      <c r="G142" s="26">
        <v>15</v>
      </c>
      <c r="H142" s="25" t="str">
        <f t="shared" si="25"/>
        <v>L.Larix.R.15.0.5_1_A</v>
      </c>
      <c r="I142" s="21" t="s">
        <v>722</v>
      </c>
      <c r="J142" s="21"/>
      <c r="K142" s="22">
        <v>51.05</v>
      </c>
      <c r="L142" s="2" t="s">
        <v>429</v>
      </c>
      <c r="M142" t="s">
        <v>432</v>
      </c>
      <c r="O142" s="1" t="s">
        <v>435</v>
      </c>
      <c r="P142" s="50">
        <f>VLOOKUP(H142,[1]Sheet1!$A$8:$U$230,19,FALSE)</f>
        <v>0.68493437806072477</v>
      </c>
      <c r="Q142" s="50">
        <f>VLOOKUP(H142,[1]Sheet1!$A$8:$U$230,20,FALSE)</f>
        <v>1.2928800912648577</v>
      </c>
      <c r="R142" s="50">
        <f>VLOOKUP(H142,[1]Sheet1!$A$8:$U$230,21,FALSE)</f>
        <v>0.46723016650342813</v>
      </c>
      <c r="S142" s="50">
        <f>VLOOKUP(I142,[2]Sheet1!A$5:J$554,10,FALSE)</f>
        <v>1.5507509500489718</v>
      </c>
      <c r="T142" s="50">
        <f t="shared" si="23"/>
        <v>2.4450446358290105</v>
      </c>
      <c r="U142" s="50">
        <f t="shared" si="26"/>
        <v>3.9957955858779823</v>
      </c>
      <c r="V142" s="29">
        <f>VLOOKUP(H142,[3]Sheet1!$A$3:$I$286,9,FALSE)</f>
        <v>8.3367137064322065</v>
      </c>
      <c r="W142" s="31">
        <f>VLOOKUP(C142,[4]Sheet1!$C$12:$AA$290,19,FALSE)</f>
        <v>-28.548578331014777</v>
      </c>
      <c r="X142" s="31">
        <f>VLOOKUP(H142,[5]Sheet1!$C$7:$Y$360,16,FALSE)</f>
        <v>-29.306199995795598</v>
      </c>
      <c r="Y142" s="31">
        <f>VLOOKUP(I142,[6]Sheet1!$D$8:$AI$400,32,FALSE)</f>
        <v>-27.514015385473922</v>
      </c>
      <c r="Z142" s="31" t="e">
        <f>VLOOKUP(I142,[7]Sheet1!$D$7:$R$202,15,FALSE)</f>
        <v>#N/A</v>
      </c>
      <c r="AA142" s="31" t="e">
        <f>VLOOKUP(C142,[8]Respiration_sample_list!$AO$2:$AR$73,2,FALSE)</f>
        <v>#N/A</v>
      </c>
      <c r="AB142" s="31" t="e">
        <f>VLOOKUP(C142,[8]Respiration_sample_list!$AO$2:$AR$73,4,FALSE)</f>
        <v>#N/A</v>
      </c>
      <c r="AC142" s="1">
        <f>VLOOKUP(H142,[9]Sheet1!B$2:F$250,4,FALSE)</f>
        <v>53</v>
      </c>
      <c r="AD142" s="1" t="e">
        <f>VLOOKUP(I142,[10]Sheet1!$B$2:$C$254,2, FALSE)</f>
        <v>#N/A</v>
      </c>
      <c r="AE142">
        <f>VLOOKUP(H142,[11]Sheet1!$B$2:$F$182,4,FALSE)</f>
        <v>81.099999999999994</v>
      </c>
      <c r="AF142">
        <f>VLOOKUP(C142,[12]Sheet1!$D$9:$Y$206,15,FALSE)</f>
        <v>-0.64157251035830876</v>
      </c>
      <c r="AG142">
        <v>7.91</v>
      </c>
      <c r="AH142">
        <f>VLOOKUP(C142,[12]Sheet1!$D$9:$Y$206,22,FALSE)</f>
        <v>0.72876681166510215</v>
      </c>
      <c r="AI142" s="1">
        <f>VLOOKUP(C142&amp;"C",[13]Sheet1!B$13:M$404,12,FALSE)</f>
        <v>49.378097534179702</v>
      </c>
      <c r="AJ142" s="1">
        <f>VLOOKUP(C142&amp;"N",[13]Sheet1!B$13:N$404,12,FALSE)</f>
        <v>0.70372557640075695</v>
      </c>
      <c r="AK142" s="31">
        <f t="shared" si="24"/>
        <v>70.166694504307614</v>
      </c>
      <c r="AL142" s="46">
        <v>2.1666666666666665</v>
      </c>
      <c r="AM142" s="31"/>
      <c r="AN142" s="1" t="e">
        <f>VLOOKUP(C142,[14]Respiration_sample_list!$AP$2:$AV$73,5,FALSE)</f>
        <v>#N/A</v>
      </c>
      <c r="AO142" s="1" t="e">
        <f>VLOOKUP(C142,[15]Respiration_sample_list!$AP$2:$AV$73,7,FALSE)</f>
        <v>#N/A</v>
      </c>
      <c r="AP142" s="1" t="e">
        <f>VLOOKUP(C142,[14]Respiration_sample_list!$AP$2:$AY$73,10,FALSE)</f>
        <v>#N/A</v>
      </c>
      <c r="AQ142" s="1">
        <f t="shared" si="27"/>
        <v>2000</v>
      </c>
      <c r="AR142" s="1">
        <f t="shared" si="28"/>
        <v>9.1881325385694304</v>
      </c>
      <c r="AT142" s="1" t="s">
        <v>877</v>
      </c>
    </row>
    <row r="143" spans="1:46" ht="23.25" x14ac:dyDescent="0.35">
      <c r="A143" s="25" t="s">
        <v>239</v>
      </c>
      <c r="B143" s="26">
        <v>142</v>
      </c>
      <c r="C143" s="25" t="s">
        <v>151</v>
      </c>
      <c r="D143" s="25" t="s">
        <v>828</v>
      </c>
      <c r="E143" s="25" t="s">
        <v>25</v>
      </c>
      <c r="F143" s="25" t="s">
        <v>830</v>
      </c>
      <c r="G143" s="26">
        <v>16</v>
      </c>
      <c r="H143" s="25" t="str">
        <f t="shared" si="25"/>
        <v>D.Larix.R.16.0.5_1_A</v>
      </c>
      <c r="I143" s="21" t="s">
        <v>724</v>
      </c>
      <c r="J143" s="21"/>
      <c r="K143" s="22">
        <v>50.07</v>
      </c>
      <c r="L143" s="2" t="s">
        <v>429</v>
      </c>
      <c r="M143" t="s">
        <v>432</v>
      </c>
      <c r="O143" s="1" t="s">
        <v>435</v>
      </c>
      <c r="P143" s="50">
        <f>VLOOKUP(H143,[1]Sheet1!$A$8:$U$230,19,FALSE)</f>
        <v>0.2829328939484721</v>
      </c>
      <c r="Q143" s="50">
        <f>VLOOKUP(H143,[1]Sheet1!$A$8:$U$230,20,FALSE)</f>
        <v>0.8132074013996532</v>
      </c>
      <c r="R143" s="50">
        <f>VLOOKUP(H143,[1]Sheet1!$A$8:$U$230,21,FALSE)</f>
        <v>0.10385410425404434</v>
      </c>
      <c r="S143" s="50">
        <f>VLOOKUP(I143,[2]Sheet1!A$5:J$554,10,FALSE)</f>
        <v>1.7675665668064708</v>
      </c>
      <c r="T143" s="50">
        <f t="shared" si="23"/>
        <v>1.1999943996021696</v>
      </c>
      <c r="U143" s="50">
        <f t="shared" si="26"/>
        <v>2.9675609664086404</v>
      </c>
      <c r="V143" s="29">
        <f>VLOOKUP(H143,[3]Sheet1!$A$3:$I$286,9,FALSE)</f>
        <v>6.2735003377710443</v>
      </c>
      <c r="W143" s="31">
        <f>VLOOKUP(C143,[4]Sheet1!$C$12:$AA$290,19,FALSE)</f>
        <v>-28.168905290865951</v>
      </c>
      <c r="X143" s="31">
        <f>VLOOKUP(H143,[5]Sheet1!$C$7:$Y$360,16,FALSE)</f>
        <v>-29.196346975160985</v>
      </c>
      <c r="Y143" s="31">
        <f>VLOOKUP(I143,[6]Sheet1!$D$8:$AI$400,32,FALSE)</f>
        <v>-26.979889923502427</v>
      </c>
      <c r="Z143" s="31" t="e">
        <f>VLOOKUP(I143,[7]Sheet1!$D$7:$R$202,15,FALSE)</f>
        <v>#N/A</v>
      </c>
      <c r="AA143" s="31" t="e">
        <f>VLOOKUP(C143,[8]Respiration_sample_list!$AO$2:$AR$73,2,FALSE)</f>
        <v>#N/A</v>
      </c>
      <c r="AB143" s="31" t="e">
        <f>VLOOKUP(C143,[8]Respiration_sample_list!$AO$2:$AR$73,4,FALSE)</f>
        <v>#N/A</v>
      </c>
      <c r="AC143" s="1">
        <f>VLOOKUP(H143,[9]Sheet1!B$2:F$250,4,FALSE)</f>
        <v>23.1</v>
      </c>
      <c r="AD143" s="1" t="e">
        <f>VLOOKUP(I143,[10]Sheet1!$B$2:$C$254,2, FALSE)</f>
        <v>#N/A</v>
      </c>
      <c r="AE143">
        <f>VLOOKUP(H143,[11]Sheet1!$B$2:$F$182,4,FALSE)</f>
        <v>24.4</v>
      </c>
      <c r="AF143">
        <f>VLOOKUP(C143,[12]Sheet1!$D$9:$Y$206,15,FALSE)</f>
        <v>1.4125491413439026</v>
      </c>
      <c r="AG143">
        <v>6.31</v>
      </c>
      <c r="AH143">
        <f>VLOOKUP(C143,[12]Sheet1!$D$9:$Y$206,22,FALSE)</f>
        <v>0.87260093438580111</v>
      </c>
      <c r="AI143" s="1">
        <f>VLOOKUP(C143&amp;"C",[13]Sheet1!B$13:M$404,12,FALSE)</f>
        <v>47.390377044677699</v>
      </c>
      <c r="AJ143" s="1">
        <f>VLOOKUP(C143&amp;"N",[13]Sheet1!B$13:N$404,12,FALSE)</f>
        <v>0.85760354995727495</v>
      </c>
      <c r="AK143" s="31">
        <f t="shared" si="24"/>
        <v>55.259072851364301</v>
      </c>
      <c r="AL143" s="35">
        <v>2.3333333333333335</v>
      </c>
      <c r="AM143" s="31"/>
      <c r="AN143" s="1" t="e">
        <f>VLOOKUP(C143,[14]Respiration_sample_list!$AP$2:$AV$73,5,FALSE)</f>
        <v>#N/A</v>
      </c>
      <c r="AO143" s="1" t="e">
        <f>VLOOKUP(C143,[15]Respiration_sample_list!$AP$2:$AV$73,7,FALSE)</f>
        <v>#N/A</v>
      </c>
      <c r="AP143" s="1" t="e">
        <f>VLOOKUP(C143,[14]Respiration_sample_list!$AP$2:$AY$73,10,FALSE)</f>
        <v>#N/A</v>
      </c>
      <c r="AQ143" s="1">
        <f t="shared" si="27"/>
        <v>1560</v>
      </c>
      <c r="AR143" s="1">
        <f t="shared" si="28"/>
        <v>13.04</v>
      </c>
      <c r="AT143" s="1" t="s">
        <v>877</v>
      </c>
    </row>
    <row r="144" spans="1:46" ht="23.25" x14ac:dyDescent="0.35">
      <c r="A144" s="25" t="s">
        <v>239</v>
      </c>
      <c r="B144" s="26">
        <v>143</v>
      </c>
      <c r="C144" s="25" t="s">
        <v>152</v>
      </c>
      <c r="D144" s="25" t="s">
        <v>828</v>
      </c>
      <c r="E144" s="25" t="s">
        <v>25</v>
      </c>
      <c r="F144" s="25" t="s">
        <v>830</v>
      </c>
      <c r="G144" s="26">
        <v>17</v>
      </c>
      <c r="H144" s="25" t="str">
        <f t="shared" si="25"/>
        <v>D.Larix.R.17.0.5_1_A</v>
      </c>
      <c r="I144" s="21" t="s">
        <v>726</v>
      </c>
      <c r="J144" s="21"/>
      <c r="K144" s="21">
        <v>49.77</v>
      </c>
      <c r="L144" s="2" t="s">
        <v>813</v>
      </c>
      <c r="M144" t="s">
        <v>814</v>
      </c>
      <c r="O144" s="1" t="s">
        <v>815</v>
      </c>
      <c r="P144" s="50">
        <f>VLOOKUP(H144,[1]Sheet1!$A$8:$U$230,19,FALSE)</f>
        <v>0.40142857142857147</v>
      </c>
      <c r="Q144" s="50">
        <f>VLOOKUP(H144,[1]Sheet1!$A$8:$U$230,20,FALSE)</f>
        <v>0.87369350986492289</v>
      </c>
      <c r="R144" s="50">
        <f>VLOOKUP(H144,[1]Sheet1!$A$8:$U$230,21,FALSE)</f>
        <v>0.23495027124773962</v>
      </c>
      <c r="S144" s="50">
        <f>VLOOKUP(I144,[2]Sheet1!A$5:J$554,10,FALSE)</f>
        <v>1.0125482820976492</v>
      </c>
      <c r="T144" s="50">
        <f t="shared" si="23"/>
        <v>1.5100723525412338</v>
      </c>
      <c r="U144" s="50">
        <f t="shared" si="26"/>
        <v>2.5226206346388831</v>
      </c>
      <c r="V144" s="29">
        <f>VLOOKUP(H144,[3]Sheet1!$A$3:$I$286,9,FALSE)</f>
        <v>8.3317276287294444</v>
      </c>
      <c r="W144" s="31">
        <f>VLOOKUP(C144,[4]Sheet1!$C$12:$AA$290,19,FALSE)</f>
        <v>-27.549672322953249</v>
      </c>
      <c r="X144" s="31">
        <f>VLOOKUP(H144,[5]Sheet1!$C$7:$Y$360,16,FALSE)</f>
        <v>-28.482803333057788</v>
      </c>
      <c r="Y144" s="31" t="e">
        <f>VLOOKUP(I144,[6]Sheet1!$D$8:$AI$400,32,FALSE)</f>
        <v>#N/A</v>
      </c>
      <c r="Z144" s="31" t="e">
        <f>VLOOKUP(I144,[7]Sheet1!$D$7:$R$202,15,FALSE)</f>
        <v>#N/A</v>
      </c>
      <c r="AA144" s="31" t="e">
        <f>VLOOKUP(C144,[8]Respiration_sample_list!$AO$2:$AR$73,2,FALSE)</f>
        <v>#N/A</v>
      </c>
      <c r="AB144" s="31" t="e">
        <f>VLOOKUP(C144,[8]Respiration_sample_list!$AO$2:$AR$73,4,FALSE)</f>
        <v>#N/A</v>
      </c>
      <c r="AC144" s="1">
        <f>VLOOKUP(H144,[9]Sheet1!B$2:F$250,4,FALSE)</f>
        <v>4.7</v>
      </c>
      <c r="AD144" s="1" t="e">
        <f>VLOOKUP(I144,[10]Sheet1!$B$2:$C$254,2, FALSE)</f>
        <v>#N/A</v>
      </c>
      <c r="AE144">
        <f>VLOOKUP(H144,[11]Sheet1!$B$2:$F$182,4,FALSE)</f>
        <v>10.3</v>
      </c>
      <c r="AF144">
        <f>VLOOKUP(C144,[12]Sheet1!$D$9:$Y$206,15,FALSE)</f>
        <v>1.571822989467796</v>
      </c>
      <c r="AG144">
        <v>7.11</v>
      </c>
      <c r="AH144">
        <f>VLOOKUP(C144,[12]Sheet1!$D$9:$Y$206,22,FALSE)</f>
        <v>1.0715484638840143</v>
      </c>
      <c r="AI144" s="1">
        <f>VLOOKUP(C144&amp;"C",[13]Sheet1!B$13:M$404,12,FALSE)</f>
        <v>46.210487365722699</v>
      </c>
      <c r="AJ144" s="1">
        <f>VLOOKUP(C144&amp;"N",[13]Sheet1!B$13:N$404,12,FALSE)</f>
        <v>1.0323828458786</v>
      </c>
      <c r="AK144" s="31">
        <f t="shared" si="24"/>
        <v>44.760998838948829</v>
      </c>
      <c r="AL144" s="31">
        <v>2</v>
      </c>
      <c r="AM144" s="31"/>
      <c r="AN144" s="1" t="e">
        <f>VLOOKUP(C144,[14]Respiration_sample_list!$AP$2:$AV$73,5,FALSE)</f>
        <v>#N/A</v>
      </c>
      <c r="AO144" s="1" t="e">
        <f>VLOOKUP(C144,[15]Respiration_sample_list!$AP$2:$AV$73,7,FALSE)</f>
        <v>#N/A</v>
      </c>
      <c r="AP144" s="1" t="e">
        <f>VLOOKUP(C144,[14]Respiration_sample_list!$AP$2:$AY$73,10,FALSE)</f>
        <v>#N/A</v>
      </c>
      <c r="AQ144" s="1">
        <f t="shared" si="27"/>
        <v>1560</v>
      </c>
      <c r="AR144" s="1">
        <f t="shared" si="28"/>
        <v>13.04</v>
      </c>
      <c r="AT144" s="1" t="s">
        <v>877</v>
      </c>
    </row>
    <row r="145" spans="1:46" ht="24" thickBot="1" x14ac:dyDescent="0.4">
      <c r="A145" s="25" t="s">
        <v>239</v>
      </c>
      <c r="B145" s="26">
        <v>144</v>
      </c>
      <c r="C145" s="25" t="s">
        <v>153</v>
      </c>
      <c r="D145" s="25" t="s">
        <v>828</v>
      </c>
      <c r="E145" s="25" t="s">
        <v>25</v>
      </c>
      <c r="F145" s="25" t="s">
        <v>830</v>
      </c>
      <c r="G145" s="26">
        <v>18</v>
      </c>
      <c r="H145" s="25" t="str">
        <f t="shared" si="25"/>
        <v>D.Larix.R.18.0.5_1_A</v>
      </c>
      <c r="I145" s="21" t="s">
        <v>728</v>
      </c>
      <c r="J145" s="21"/>
      <c r="K145" s="21">
        <v>50.18</v>
      </c>
      <c r="L145" s="2" t="s">
        <v>813</v>
      </c>
      <c r="M145" t="s">
        <v>814</v>
      </c>
      <c r="O145" s="1" t="s">
        <v>815</v>
      </c>
      <c r="P145" s="50">
        <f>VLOOKUP(H145,[1]Sheet1!$A$8:$U$230,19,FALSE)</f>
        <v>0.40269081307293747</v>
      </c>
      <c r="Q145" s="50">
        <f>VLOOKUP(H145,[1]Sheet1!$A$8:$U$230,20,FALSE)</f>
        <v>1.3768428111035156</v>
      </c>
      <c r="R145" s="50">
        <f>VLOOKUP(H145,[1]Sheet1!$A$8:$U$230,21,FALSE)</f>
        <v>0.32324133120765247</v>
      </c>
      <c r="S145" s="50">
        <f>VLOOKUP(I145,[2]Sheet1!A$5:J$554,10,FALSE)</f>
        <v>1.3784054204862495</v>
      </c>
      <c r="T145" s="50">
        <f t="shared" si="23"/>
        <v>2.1027749553841053</v>
      </c>
      <c r="U145" s="50">
        <f t="shared" si="26"/>
        <v>3.4811803758703546</v>
      </c>
      <c r="V145" s="29">
        <f>VLOOKUP(H145,[3]Sheet1!$A$3:$I$286,9,FALSE)</f>
        <v>8.3320026218839924</v>
      </c>
      <c r="W145" s="31">
        <f>VLOOKUP(C145,[4]Sheet1!$C$12:$AA$290,19,FALSE)</f>
        <v>-27.155684225458753</v>
      </c>
      <c r="X145" s="31">
        <f>VLOOKUP(H145,[5]Sheet1!$C$7:$Y$360,16,FALSE)</f>
        <v>-27.797857637188763</v>
      </c>
      <c r="Y145" s="31" t="e">
        <f>VLOOKUP(I145,[6]Sheet1!$D$8:$AI$400,32,FALSE)</f>
        <v>#VALUE!</v>
      </c>
      <c r="Z145" s="31" t="e">
        <f>VLOOKUP(I145,[7]Sheet1!$D$7:$R$202,15,FALSE)</f>
        <v>#N/A</v>
      </c>
      <c r="AA145" s="31" t="e">
        <f>VLOOKUP(C145,[8]Respiration_sample_list!$AO$2:$AR$73,2,FALSE)</f>
        <v>#N/A</v>
      </c>
      <c r="AB145" s="31" t="e">
        <f>VLOOKUP(C145,[8]Respiration_sample_list!$AO$2:$AR$73,4,FALSE)</f>
        <v>#N/A</v>
      </c>
      <c r="AC145" s="1">
        <f>VLOOKUP(H145,[9]Sheet1!B$2:F$250,4,FALSE)</f>
        <v>16</v>
      </c>
      <c r="AD145" s="1" t="e">
        <f>VLOOKUP(I145,[10]Sheet1!$B$2:$C$254,2, FALSE)</f>
        <v>#N/A</v>
      </c>
      <c r="AE145">
        <f>VLOOKUP(H145,[11]Sheet1!$B$2:$F$182,4,FALSE)</f>
        <v>3</v>
      </c>
      <c r="AF145">
        <f>VLOOKUP(C145,[12]Sheet1!$D$9:$Y$206,15,FALSE)</f>
        <v>0.93672968844069593</v>
      </c>
      <c r="AG145">
        <v>5.83</v>
      </c>
      <c r="AH145">
        <f>VLOOKUP(C145,[12]Sheet1!$D$9:$Y$206,22,FALSE)</f>
        <v>0.88097040817897132</v>
      </c>
      <c r="AI145" s="1">
        <f>VLOOKUP(C145&amp;"C",[13]Sheet1!B$13:M$404,12,FALSE)</f>
        <v>48.626640319824197</v>
      </c>
      <c r="AJ145" s="1">
        <f>VLOOKUP(C145&amp;"N",[13]Sheet1!B$13:N$404,12,FALSE)</f>
        <v>0.86152386665344205</v>
      </c>
      <c r="AK145" s="31">
        <f t="shared" si="24"/>
        <v>56.442592250766779</v>
      </c>
      <c r="AL145" s="46">
        <v>1</v>
      </c>
      <c r="AM145" s="31"/>
      <c r="AN145" s="1" t="e">
        <f>VLOOKUP(C145,[14]Respiration_sample_list!$AP$2:$AV$73,5,FALSE)</f>
        <v>#N/A</v>
      </c>
      <c r="AO145" s="1" t="e">
        <f>VLOOKUP(C145,[15]Respiration_sample_list!$AP$2:$AV$73,7,FALSE)</f>
        <v>#N/A</v>
      </c>
      <c r="AP145" s="1" t="e">
        <f>VLOOKUP(C145,[14]Respiration_sample_list!$AP$2:$AY$73,10,FALSE)</f>
        <v>#N/A</v>
      </c>
      <c r="AQ145" s="1">
        <f t="shared" si="27"/>
        <v>1560</v>
      </c>
      <c r="AR145" s="1">
        <f t="shared" si="28"/>
        <v>13.04</v>
      </c>
      <c r="AT145" s="1" t="s">
        <v>877</v>
      </c>
    </row>
    <row r="146" spans="1:46" ht="23.25" x14ac:dyDescent="0.35">
      <c r="A146" s="25" t="s">
        <v>239</v>
      </c>
      <c r="B146" s="26">
        <v>145</v>
      </c>
      <c r="C146" s="25" t="s">
        <v>154</v>
      </c>
      <c r="D146" s="25" t="s">
        <v>1</v>
      </c>
      <c r="E146" s="25" t="s">
        <v>2</v>
      </c>
      <c r="F146" s="25" t="s">
        <v>831</v>
      </c>
      <c r="G146" s="26">
        <v>1</v>
      </c>
      <c r="H146" s="25" t="str">
        <f t="shared" si="25"/>
        <v>H.Mugo.R.1.1_2_A</v>
      </c>
      <c r="I146" s="21" t="s">
        <v>730</v>
      </c>
      <c r="J146" s="21"/>
      <c r="K146" s="21">
        <v>50.16</v>
      </c>
      <c r="L146" s="2" t="s">
        <v>810</v>
      </c>
      <c r="M146" s="1" t="s">
        <v>811</v>
      </c>
      <c r="O146" s="1" t="s">
        <v>812</v>
      </c>
      <c r="P146" s="50">
        <f>VLOOKUP(H146,[1]Sheet1!$A$8:$U$230,19,FALSE)</f>
        <v>0.84586722488038268</v>
      </c>
      <c r="Q146" s="50">
        <f>VLOOKUP(H146,[1]Sheet1!$A$8:$U$230,20,FALSE)</f>
        <v>1.4684747427862741</v>
      </c>
      <c r="R146" s="50">
        <f>VLOOKUP(H146,[1]Sheet1!$A$8:$U$230,21,FALSE)</f>
        <v>0.99954096889952171</v>
      </c>
      <c r="S146" s="50">
        <f>VLOOKUP(I146,[2]Sheet1!A$5:J$554,10,FALSE)</f>
        <v>2.8590028708133977</v>
      </c>
      <c r="T146" s="50">
        <f t="shared" si="23"/>
        <v>3.3138829365661784</v>
      </c>
      <c r="U146" s="50">
        <f t="shared" si="26"/>
        <v>6.1728858073795756</v>
      </c>
      <c r="V146" s="29">
        <f>VLOOKUP(H146,[3]Sheet1!$A$3:$I$286,9,FALSE)</f>
        <v>7.232540670142555</v>
      </c>
      <c r="W146" s="31">
        <f>VLOOKUP(C146,[4]Sheet1!$C$12:$AA$290,19,FALSE)</f>
        <v>-27.159658076431857</v>
      </c>
      <c r="X146" s="31">
        <f>VLOOKUP(H146,[5]Sheet1!$C$7:$Y$360,16,FALSE)</f>
        <v>-27.365208571130747</v>
      </c>
      <c r="Y146" s="31">
        <f>VLOOKUP(I146,[6]Sheet1!$D$8:$AI$400,32,FALSE)</f>
        <v>-25.577587569469593</v>
      </c>
      <c r="Z146" s="31">
        <f>VLOOKUP(I146,[7]Sheet1!$D$7:$R$202,15,FALSE)</f>
        <v>-29.679630192142234</v>
      </c>
      <c r="AA146" s="31">
        <f>VLOOKUP(C146,[8]Respiration_sample_list!$AO$2:$AR$73,2,FALSE)</f>
        <v>-27.875124669270857</v>
      </c>
      <c r="AB146" s="31">
        <f>VLOOKUP(C146,[8]Respiration_sample_list!$AO$2:$AR$73,4,FALSE)</f>
        <v>5.8509539919805329</v>
      </c>
      <c r="AC146" s="1">
        <f>VLOOKUP(H146,[9]Sheet1!B$2:F$250,4,FALSE)</f>
        <v>0.8</v>
      </c>
      <c r="AD146" s="1" t="e">
        <f>VLOOKUP(I146,[10]Sheet1!$B$2:$C$254,2, FALSE)</f>
        <v>#N/A</v>
      </c>
      <c r="AE146">
        <f>VLOOKUP(H146,[11]Sheet1!$B$2:$F$182,4,FALSE)</f>
        <v>11</v>
      </c>
      <c r="AF146">
        <f>VLOOKUP(C146,[12]Sheet1!$D$9:$Y$206,15,FALSE)</f>
        <v>-4.0959933768740564</v>
      </c>
      <c r="AG146">
        <v>8.5399999999999991</v>
      </c>
      <c r="AH146">
        <f>VLOOKUP(C146,[12]Sheet1!$D$9:$Y$206,22,FALSE)</f>
        <v>0.46190535697602469</v>
      </c>
      <c r="AI146" s="1">
        <f>VLOOKUP(C146&amp;"C",[13]Sheet1!B$13:M$404,12,FALSE)</f>
        <v>47.675045013427699</v>
      </c>
      <c r="AJ146" s="1">
        <f>VLOOKUP(C146&amp;"N",[13]Sheet1!B$13:N$404,12,FALSE)</f>
        <v>1.02231192588806</v>
      </c>
      <c r="AK146" s="31">
        <f t="shared" si="24"/>
        <v>46.63453864339246</v>
      </c>
      <c r="AL146" s="35">
        <v>4.666666666666667</v>
      </c>
      <c r="AM146" s="31"/>
      <c r="AN146" s="1">
        <f>VLOOKUP(C146,[14]Respiration_sample_list!$AP$2:$AV$73,5,FALSE)</f>
        <v>0.98013692413704812</v>
      </c>
      <c r="AO146" s="1">
        <f>VLOOKUP(C146,[15]Respiration_sample_list!$AP$2:$AV$73,7,FALSE)</f>
        <v>0.13859688780851931</v>
      </c>
      <c r="AP146" s="1">
        <f>VLOOKUP(C146,[14]Respiration_sample_list!$AP$2:$AY$73,10,FALSE)</f>
        <v>0.99336290004891403</v>
      </c>
      <c r="AQ146" s="1">
        <f t="shared" si="27"/>
        <v>2200</v>
      </c>
      <c r="AR146" s="1">
        <f t="shared" si="28"/>
        <v>9.1999999999999993</v>
      </c>
      <c r="AT146" s="1" t="s">
        <v>877</v>
      </c>
    </row>
    <row r="147" spans="1:46" ht="23.25" x14ac:dyDescent="0.35">
      <c r="A147" s="25" t="s">
        <v>239</v>
      </c>
      <c r="B147" s="26">
        <v>146</v>
      </c>
      <c r="C147" s="25" t="s">
        <v>156</v>
      </c>
      <c r="D147" s="25" t="s">
        <v>1</v>
      </c>
      <c r="E147" s="25" t="s">
        <v>2</v>
      </c>
      <c r="F147" s="25" t="s">
        <v>831</v>
      </c>
      <c r="G147" s="26">
        <v>2</v>
      </c>
      <c r="H147" s="25" t="str">
        <f t="shared" si="25"/>
        <v>H.Mugo.R.2.1_2_A</v>
      </c>
      <c r="I147" s="21" t="s">
        <v>732</v>
      </c>
      <c r="J147" s="21"/>
      <c r="K147" s="21">
        <v>50.7</v>
      </c>
      <c r="L147" s="2" t="s">
        <v>810</v>
      </c>
      <c r="M147" s="1" t="s">
        <v>811</v>
      </c>
      <c r="O147" s="1" t="s">
        <v>812</v>
      </c>
      <c r="P147" s="50">
        <f>VLOOKUP(H147,[1]Sheet1!$A$8:$U$230,19,FALSE)</f>
        <v>0.41570414201183437</v>
      </c>
      <c r="Q147" s="50">
        <f>VLOOKUP(H147,[1]Sheet1!$A$8:$U$230,20,FALSE)</f>
        <v>1.1813512192149518</v>
      </c>
      <c r="R147" s="50">
        <f>VLOOKUP(H147,[1]Sheet1!$A$8:$U$230,21,FALSE)</f>
        <v>0.56485650887573957</v>
      </c>
      <c r="S147" s="50">
        <f>VLOOKUP(I147,[2]Sheet1!A$5:J$554,10,FALSE)</f>
        <v>1.2632549112426037</v>
      </c>
      <c r="T147" s="50">
        <f t="shared" si="23"/>
        <v>2.1619118701025259</v>
      </c>
      <c r="U147" s="50">
        <f t="shared" si="26"/>
        <v>3.4251667813451299</v>
      </c>
      <c r="V147" s="29">
        <f>VLOOKUP(H147,[3]Sheet1!$A$3:$I$286,9,FALSE)</f>
        <v>6.258535865892811</v>
      </c>
      <c r="W147" s="31">
        <f>VLOOKUP(C147,[4]Sheet1!$C$12:$AA$290,19,FALSE)</f>
        <v>-27.288698004949268</v>
      </c>
      <c r="X147" s="31">
        <f>VLOOKUP(H147,[5]Sheet1!$C$7:$Y$360,16,FALSE)</f>
        <v>-28.475338499341149</v>
      </c>
      <c r="Y147" s="31">
        <f>VLOOKUP(I147,[6]Sheet1!$D$8:$AI$400,32,FALSE)</f>
        <v>-25.153060716890455</v>
      </c>
      <c r="Z147" s="31">
        <f>VLOOKUP(I147,[7]Sheet1!$D$7:$R$202,15,FALSE)</f>
        <v>-29.502570039960833</v>
      </c>
      <c r="AA147" s="31">
        <f>VLOOKUP(C147,[8]Respiration_sample_list!$AO$2:$AR$73,2,FALSE)</f>
        <v>-27.418333449185965</v>
      </c>
      <c r="AB147" s="31">
        <f>VLOOKUP(C147,[8]Respiration_sample_list!$AO$2:$AR$73,4,FALSE)</f>
        <v>3.3111279208851294</v>
      </c>
      <c r="AC147" s="1">
        <f>VLOOKUP(H147,[9]Sheet1!B$2:F$250,4,FALSE)</f>
        <v>29.5</v>
      </c>
      <c r="AD147" s="1" t="e">
        <f>VLOOKUP(I147,[10]Sheet1!$B$2:$C$254,2, FALSE)</f>
        <v>#N/A</v>
      </c>
      <c r="AE147">
        <f>VLOOKUP(H147,[11]Sheet1!$B$2:$F$182,4,FALSE)</f>
        <v>38.9</v>
      </c>
      <c r="AF147">
        <f>VLOOKUP(C147,[12]Sheet1!$D$9:$Y$206,15,FALSE)</f>
        <v>-4.2763112993859274</v>
      </c>
      <c r="AG147">
        <v>7.76</v>
      </c>
      <c r="AH147">
        <f>VLOOKUP(C147,[12]Sheet1!$D$9:$Y$206,22,FALSE)</f>
        <v>0.56122511258039598</v>
      </c>
      <c r="AI147" s="1">
        <f>VLOOKUP(C147&amp;"C",[13]Sheet1!B$13:M$404,12,FALSE)</f>
        <v>47.706851959228501</v>
      </c>
      <c r="AJ147" s="1">
        <f>VLOOKUP(C147&amp;"N",[13]Sheet1!B$13:N$404,12,FALSE)</f>
        <v>0.46075505018234297</v>
      </c>
      <c r="AK147" s="31">
        <f t="shared" si="24"/>
        <v>103.54059481355354</v>
      </c>
      <c r="AL147" s="1">
        <v>5</v>
      </c>
      <c r="AN147" s="1">
        <f>VLOOKUP(C147,[14]Respiration_sample_list!$AP$2:$AV$73,5,FALSE)</f>
        <v>1.4750210364793808</v>
      </c>
      <c r="AO147" s="1">
        <f>VLOOKUP(C147,[15]Respiration_sample_list!$AP$2:$AV$73,7,FALSE)</f>
        <v>0.18925320273042645</v>
      </c>
      <c r="AP147" s="1">
        <f>VLOOKUP(C147,[14]Respiration_sample_list!$AP$2:$AY$73,10,FALSE)</f>
        <v>1.5174885774131908</v>
      </c>
      <c r="AQ147" s="1">
        <f t="shared" si="27"/>
        <v>2200</v>
      </c>
      <c r="AR147" s="1">
        <f t="shared" si="28"/>
        <v>9.1999999999999993</v>
      </c>
      <c r="AT147" s="1" t="s">
        <v>877</v>
      </c>
    </row>
    <row r="148" spans="1:46" ht="23.25" x14ac:dyDescent="0.35">
      <c r="A148" s="25" t="s">
        <v>239</v>
      </c>
      <c r="B148" s="26">
        <v>147</v>
      </c>
      <c r="C148" s="25" t="s">
        <v>157</v>
      </c>
      <c r="D148" s="25" t="s">
        <v>1</v>
      </c>
      <c r="E148" s="25" t="s">
        <v>2</v>
      </c>
      <c r="F148" s="25" t="s">
        <v>831</v>
      </c>
      <c r="G148" s="26">
        <v>3</v>
      </c>
      <c r="H148" s="25" t="str">
        <f t="shared" si="25"/>
        <v>H.Mugo.R.3.1_2_A</v>
      </c>
      <c r="I148" s="21" t="s">
        <v>734</v>
      </c>
      <c r="J148" s="21"/>
      <c r="K148" s="21">
        <v>51.13</v>
      </c>
      <c r="L148" s="2" t="s">
        <v>810</v>
      </c>
      <c r="M148" s="1" t="s">
        <v>811</v>
      </c>
      <c r="O148" s="1" t="s">
        <v>812</v>
      </c>
      <c r="P148" s="50">
        <f>VLOOKUP(H148,[1]Sheet1!$A$8:$U$230,19,FALSE)</f>
        <v>0.36776256600821439</v>
      </c>
      <c r="Q148" s="50">
        <f>VLOOKUP(H148,[1]Sheet1!$A$8:$U$230,20,FALSE)</f>
        <v>1.1825884009123862</v>
      </c>
      <c r="R148" s="50">
        <f>VLOOKUP(H148,[1]Sheet1!$A$8:$U$230,21,FALSE)</f>
        <v>0.56190592607079992</v>
      </c>
      <c r="S148" s="50" t="e">
        <f>VLOOKUP(I148,[2]Sheet1!A$5:J$554,10,FALSE)</f>
        <v>#N/A</v>
      </c>
      <c r="T148" s="50">
        <f t="shared" si="23"/>
        <v>2.1122568929914003</v>
      </c>
      <c r="U148" s="50" t="e">
        <f t="shared" si="26"/>
        <v>#N/A</v>
      </c>
      <c r="V148" s="29">
        <f>VLOOKUP(H148,[3]Sheet1!$A$3:$I$286,9,FALSE)</f>
        <v>4.5150168309523524</v>
      </c>
      <c r="W148" s="31">
        <f>VLOOKUP(C148,[4]Sheet1!$C$12:$AA$290,19,FALSE)</f>
        <v>-28.586561890211044</v>
      </c>
      <c r="X148" s="31">
        <f>VLOOKUP(H148,[5]Sheet1!$C$7:$Y$360,16,FALSE)</f>
        <v>-29.600738772228638</v>
      </c>
      <c r="Y148" s="31" t="e">
        <f>VLOOKUP(I148,[6]Sheet1!$D$8:$AI$400,32,FALSE)</f>
        <v>#VALUE!</v>
      </c>
      <c r="Z148" s="31">
        <f>VLOOKUP(I148,[7]Sheet1!$D$7:$R$202,15,FALSE)</f>
        <v>-30.619299389654163</v>
      </c>
      <c r="AA148" s="31">
        <f>VLOOKUP(C148,[8]Respiration_sample_list!$AO$2:$AR$73,2,FALSE)</f>
        <v>-28.874290575593925</v>
      </c>
      <c r="AB148" s="31">
        <f>VLOOKUP(C148,[8]Respiration_sample_list!$AO$2:$AR$73,4,FALSE)</f>
        <v>-9.0385607957809455</v>
      </c>
      <c r="AC148" s="1">
        <f>VLOOKUP(H148,[9]Sheet1!B$2:F$250,4,FALSE)</f>
        <v>46.1</v>
      </c>
      <c r="AD148" s="1" t="e">
        <f>VLOOKUP(I148,[10]Sheet1!$B$2:$C$254,2, FALSE)</f>
        <v>#N/A</v>
      </c>
      <c r="AE148">
        <f>VLOOKUP(H148,[11]Sheet1!$B$2:$F$182,4,FALSE)</f>
        <v>69.400000000000006</v>
      </c>
      <c r="AF148">
        <f>VLOOKUP(C148,[12]Sheet1!$D$9:$Y$206,15,FALSE)</f>
        <v>-2.7524815424726565</v>
      </c>
      <c r="AG148">
        <v>8.0399999999999991</v>
      </c>
      <c r="AH148">
        <f>VLOOKUP(C148,[12]Sheet1!$D$9:$Y$206,22,FALSE)</f>
        <v>0.53866414031413312</v>
      </c>
      <c r="AI148" s="1">
        <f>VLOOKUP(C148&amp;"C",[13]Sheet1!B$13:M$404,12,FALSE)</f>
        <v>49.059642791747997</v>
      </c>
      <c r="AJ148" s="1">
        <f>VLOOKUP(C148&amp;"N",[13]Sheet1!B$13:N$404,12,FALSE)</f>
        <v>0.51352423429489102</v>
      </c>
      <c r="AK148" s="31">
        <f t="shared" si="24"/>
        <v>95.535204602584585</v>
      </c>
      <c r="AL148" s="31">
        <v>3.3333333333333335</v>
      </c>
      <c r="AM148" s="31"/>
      <c r="AN148" s="1">
        <f>VLOOKUP(C148,[14]Respiration_sample_list!$AP$2:$AV$73,5,FALSE)</f>
        <v>0.96883313928092718</v>
      </c>
      <c r="AO148" s="1">
        <f>VLOOKUP(C148,[15]Respiration_sample_list!$AP$2:$AV$73,7,FALSE)</f>
        <v>0.15069767136699322</v>
      </c>
      <c r="AP148" s="1">
        <f>VLOOKUP(C148,[14]Respiration_sample_list!$AP$2:$AY$73,10,FALSE)</f>
        <v>0.96274130313382744</v>
      </c>
      <c r="AQ148" s="1">
        <f t="shared" si="27"/>
        <v>2200</v>
      </c>
      <c r="AR148" s="1">
        <f t="shared" si="28"/>
        <v>9.1999999999999993</v>
      </c>
      <c r="AT148" s="1" t="s">
        <v>877</v>
      </c>
    </row>
    <row r="149" spans="1:46" ht="23.25" x14ac:dyDescent="0.35">
      <c r="A149" s="25" t="s">
        <v>239</v>
      </c>
      <c r="B149" s="26">
        <v>148</v>
      </c>
      <c r="C149" s="25" t="s">
        <v>158</v>
      </c>
      <c r="D149" s="25" t="s">
        <v>1</v>
      </c>
      <c r="E149" s="25" t="s">
        <v>2</v>
      </c>
      <c r="F149" s="25" t="s">
        <v>831</v>
      </c>
      <c r="G149" s="26">
        <v>4</v>
      </c>
      <c r="H149" s="25" t="str">
        <f t="shared" si="25"/>
        <v>H.Mugo.R.4.1_2_A</v>
      </c>
      <c r="I149" s="21" t="s">
        <v>736</v>
      </c>
      <c r="J149" s="21"/>
      <c r="K149" s="21">
        <v>50.05</v>
      </c>
      <c r="L149" s="2" t="s">
        <v>810</v>
      </c>
      <c r="M149" s="1" t="s">
        <v>811</v>
      </c>
      <c r="O149" s="1" t="s">
        <v>812</v>
      </c>
      <c r="P149" s="50">
        <f>VLOOKUP(H149,[1]Sheet1!$A$8:$U$230,19,FALSE)</f>
        <v>0.57879620379620378</v>
      </c>
      <c r="Q149" s="50">
        <f>VLOOKUP(H149,[1]Sheet1!$A$8:$U$230,20,FALSE)</f>
        <v>1.4956597828114042</v>
      </c>
      <c r="R149" s="50">
        <f>VLOOKUP(H149,[1]Sheet1!$A$8:$U$230,21,FALSE)</f>
        <v>0.97915684315684315</v>
      </c>
      <c r="S149" s="50">
        <f>VLOOKUP(I149,[2]Sheet1!A$5:J$554,10,FALSE)</f>
        <v>0.51709882117882122</v>
      </c>
      <c r="T149" s="50">
        <f t="shared" si="23"/>
        <v>3.0536128297644511</v>
      </c>
      <c r="U149" s="50">
        <f t="shared" si="26"/>
        <v>3.5707116509432724</v>
      </c>
      <c r="V149" s="29">
        <f>VLOOKUP(H149,[3]Sheet1!$A$3:$I$286,9,FALSE)</f>
        <v>6.7505636085833762</v>
      </c>
      <c r="W149" s="31">
        <f>VLOOKUP(C149,[4]Sheet1!$C$12:$AA$290,19,FALSE)</f>
        <v>-26.955769444967068</v>
      </c>
      <c r="X149" s="31">
        <f>VLOOKUP(H149,[5]Sheet1!$C$7:$Y$360,16,FALSE)</f>
        <v>-27.381632770677498</v>
      </c>
      <c r="Y149" s="31">
        <f>VLOOKUP(I149,[6]Sheet1!$D$8:$AI$400,32,FALSE)</f>
        <v>-24.86170239062557</v>
      </c>
      <c r="Z149" s="31">
        <f>VLOOKUP(I149,[7]Sheet1!$D$7:$R$202,15,FALSE)</f>
        <v>-30.73718207773609</v>
      </c>
      <c r="AA149" s="31">
        <f>VLOOKUP(C149,[8]Respiration_sample_list!$AO$2:$AR$73,2,FALSE)</f>
        <v>-27.61600954323124</v>
      </c>
      <c r="AB149" s="31">
        <f>VLOOKUP(C149,[8]Respiration_sample_list!$AO$2:$AR$73,4,FALSE)</f>
        <v>3.5708788496477917</v>
      </c>
      <c r="AC149" s="1">
        <f>VLOOKUP(H149,[9]Sheet1!B$2:F$250,4,FALSE)</f>
        <v>21.4</v>
      </c>
      <c r="AD149" s="1" t="e">
        <f>VLOOKUP(I149,[10]Sheet1!$B$2:$C$254,2, FALSE)</f>
        <v>#N/A</v>
      </c>
      <c r="AE149">
        <f>VLOOKUP(H149,[11]Sheet1!$B$2:$F$182,4,FALSE)</f>
        <v>19.600000000000001</v>
      </c>
      <c r="AF149">
        <f>VLOOKUP(C149,[12]Sheet1!$D$9:$Y$206,15,FALSE)</f>
        <v>-4.1213802510509341</v>
      </c>
      <c r="AG149">
        <v>7.23</v>
      </c>
      <c r="AH149">
        <f>VLOOKUP(C149,[12]Sheet1!$D$9:$Y$206,22,FALSE)</f>
        <v>0.59920952294447305</v>
      </c>
      <c r="AI149" s="1">
        <f>VLOOKUP(C149&amp;"C",[13]Sheet1!B$13:M$404,12,FALSE)</f>
        <v>48.188804626464801</v>
      </c>
      <c r="AJ149" s="1">
        <f>VLOOKUP(C149&amp;"N",[13]Sheet1!B$13:N$404,12,FALSE)</f>
        <v>0.59603774547576904</v>
      </c>
      <c r="AK149" s="31">
        <f t="shared" si="24"/>
        <v>80.848578789250254</v>
      </c>
      <c r="AL149" s="31">
        <v>4</v>
      </c>
      <c r="AM149" s="31"/>
      <c r="AN149" s="1">
        <f>VLOOKUP(C149,[14]Respiration_sample_list!$AP$2:$AV$73,5,FALSE)</f>
        <v>1.5085559761632177</v>
      </c>
      <c r="AO149" s="1">
        <f>VLOOKUP(C149,[15]Respiration_sample_list!$AP$2:$AV$73,7,FALSE)</f>
        <v>0.20737290104716719</v>
      </c>
      <c r="AP149" s="1">
        <f>VLOOKUP(C149,[14]Respiration_sample_list!$AP$2:$AY$73,10,FALSE)</f>
        <v>1.5816369068203553</v>
      </c>
      <c r="AQ149" s="1">
        <f t="shared" si="27"/>
        <v>2200</v>
      </c>
      <c r="AR149" s="1">
        <f t="shared" si="28"/>
        <v>9.1999999999999993</v>
      </c>
      <c r="AT149" s="1" t="s">
        <v>877</v>
      </c>
    </row>
    <row r="150" spans="1:46" ht="24" thickBot="1" x14ac:dyDescent="0.4">
      <c r="A150" s="25" t="s">
        <v>239</v>
      </c>
      <c r="B150" s="26">
        <v>149</v>
      </c>
      <c r="C150" s="25" t="s">
        <v>159</v>
      </c>
      <c r="D150" s="25" t="s">
        <v>1</v>
      </c>
      <c r="E150" s="25" t="s">
        <v>2</v>
      </c>
      <c r="F150" s="25" t="s">
        <v>831</v>
      </c>
      <c r="G150" s="26">
        <v>5</v>
      </c>
      <c r="H150" s="25" t="str">
        <f t="shared" si="25"/>
        <v>H.Mugo.R.5.1_2_A</v>
      </c>
      <c r="I150" s="21" t="s">
        <v>738</v>
      </c>
      <c r="J150" s="21"/>
      <c r="K150" s="21">
        <v>50.33</v>
      </c>
      <c r="L150" s="2" t="s">
        <v>810</v>
      </c>
      <c r="M150" s="1" t="s">
        <v>811</v>
      </c>
      <c r="O150" s="1" t="s">
        <v>812</v>
      </c>
      <c r="P150" s="50">
        <f>VLOOKUP(H150,[1]Sheet1!$A$8:$U$230,19,FALSE)</f>
        <v>0.41887641565666606</v>
      </c>
      <c r="Q150" s="50">
        <f>VLOOKUP(H150,[1]Sheet1!$A$8:$U$230,20,FALSE)</f>
        <v>0.84554526017852727</v>
      </c>
      <c r="R150" s="50">
        <f>VLOOKUP(H150,[1]Sheet1!$A$8:$U$230,21,FALSE)</f>
        <v>0.54124726803099554</v>
      </c>
      <c r="S150" s="50">
        <f>VLOOKUP(I150,[2]Sheet1!A$5:J$554,10,FALSE)</f>
        <v>1.4035751241804095</v>
      </c>
      <c r="T150" s="50">
        <f t="shared" si="23"/>
        <v>1.805668943866189</v>
      </c>
      <c r="U150" s="50">
        <f t="shared" si="26"/>
        <v>3.2092440680465986</v>
      </c>
      <c r="V150" s="29">
        <f>VLOOKUP(H150,[3]Sheet1!$A$3:$I$286,9,FALSE)</f>
        <v>4.9553994954533485</v>
      </c>
      <c r="W150" s="31">
        <f>VLOOKUP(C150,[4]Sheet1!$C$12:$AA$290,19,FALSE)</f>
        <v>-27.067207751806297</v>
      </c>
      <c r="X150" s="31">
        <f>VLOOKUP(H150,[5]Sheet1!$C$7:$Y$360,16,FALSE)</f>
        <v>-28.343098601547613</v>
      </c>
      <c r="Y150" s="31">
        <f>VLOOKUP(I150,[6]Sheet1!$D$8:$AI$400,32,FALSE)</f>
        <v>-25.821228785507003</v>
      </c>
      <c r="Z150" s="31">
        <f>VLOOKUP(I150,[7]Sheet1!$D$7:$R$202,15,FALSE)</f>
        <v>-30.235278342705126</v>
      </c>
      <c r="AA150" s="31">
        <f>VLOOKUP(C150,[8]Respiration_sample_list!$AO$2:$AR$73,2,FALSE)</f>
        <v>-29.117848126839402</v>
      </c>
      <c r="AB150" s="31">
        <f>VLOOKUP(C150,[8]Respiration_sample_list!$AO$2:$AR$73,4,FALSE)</f>
        <v>21.90149065948377</v>
      </c>
      <c r="AC150" s="1">
        <f>VLOOKUP(H150,[9]Sheet1!B$2:F$250,4,FALSE)</f>
        <v>45</v>
      </c>
      <c r="AD150" s="1" t="e">
        <f>VLOOKUP(I150,[10]Sheet1!$B$2:$C$254,2, FALSE)</f>
        <v>#N/A</v>
      </c>
      <c r="AE150">
        <f>VLOOKUP(H150,[11]Sheet1!$B$2:$F$182,4,FALSE)</f>
        <v>58.2</v>
      </c>
      <c r="AF150">
        <f>VLOOKUP(C150,[12]Sheet1!$D$9:$Y$206,15,FALSE)</f>
        <v>-2.4024663514970399</v>
      </c>
      <c r="AG150">
        <v>8.86</v>
      </c>
      <c r="AH150">
        <f>VLOOKUP(C150,[12]Sheet1!$D$9:$Y$206,22,FALSE)</f>
        <v>0.39725428107800509</v>
      </c>
      <c r="AI150" s="1">
        <f>VLOOKUP(C150&amp;"C",[13]Sheet1!B$13:M$404,12,FALSE)</f>
        <v>47.964630126953097</v>
      </c>
      <c r="AJ150" s="1">
        <f>VLOOKUP(C150&amp;"N",[13]Sheet1!B$13:N$404,12,FALSE)</f>
        <v>0.393846064805985</v>
      </c>
      <c r="AK150" s="31">
        <f t="shared" si="24"/>
        <v>121.78522121474353</v>
      </c>
      <c r="AL150" s="31">
        <v>3.6666666666666665</v>
      </c>
      <c r="AM150" s="31"/>
      <c r="AN150" s="1">
        <f>VLOOKUP(C150,[14]Respiration_sample_list!$AP$2:$AV$73,5,FALSE)</f>
        <v>0.95252070336310091</v>
      </c>
      <c r="AO150" s="1">
        <f>VLOOKUP(C150,[15]Respiration_sample_list!$AP$2:$AV$73,7,FALSE)</f>
        <v>0.12585776030513524</v>
      </c>
      <c r="AP150" s="1">
        <f>VLOOKUP(C150,[14]Respiration_sample_list!$AP$2:$AY$73,10,FALSE)</f>
        <v>0.9908218107025496</v>
      </c>
      <c r="AQ150" s="1">
        <f t="shared" si="27"/>
        <v>2200</v>
      </c>
      <c r="AR150" s="1">
        <f t="shared" si="28"/>
        <v>9.1999999999999993</v>
      </c>
      <c r="AT150" s="1" t="s">
        <v>877</v>
      </c>
    </row>
    <row r="151" spans="1:46" ht="23.25" x14ac:dyDescent="0.35">
      <c r="A151" s="25" t="s">
        <v>239</v>
      </c>
      <c r="B151" s="26">
        <v>150</v>
      </c>
      <c r="C151" s="25" t="s">
        <v>160</v>
      </c>
      <c r="D151" s="25" t="s">
        <v>829</v>
      </c>
      <c r="E151" s="25" t="s">
        <v>2</v>
      </c>
      <c r="F151" s="25" t="s">
        <v>831</v>
      </c>
      <c r="G151" s="26">
        <v>6</v>
      </c>
      <c r="H151" s="25" t="str">
        <f t="shared" si="25"/>
        <v>M.Mugo.R.6.1_2_A</v>
      </c>
      <c r="I151" s="21" t="s">
        <v>740</v>
      </c>
      <c r="J151" s="21"/>
      <c r="K151" s="21">
        <v>50.93</v>
      </c>
      <c r="L151" s="2" t="s">
        <v>810</v>
      </c>
      <c r="M151" s="1" t="s">
        <v>811</v>
      </c>
      <c r="O151" s="1" t="s">
        <v>812</v>
      </c>
      <c r="P151" s="50">
        <f>VLOOKUP(H151,[1]Sheet1!$A$8:$U$230,19,FALSE)</f>
        <v>0.5556832907912822</v>
      </c>
      <c r="Q151" s="50">
        <f>VLOOKUP(H151,[1]Sheet1!$A$8:$U$230,20,FALSE)</f>
        <v>1.0781307475005217</v>
      </c>
      <c r="R151" s="50">
        <f>VLOOKUP(H151,[1]Sheet1!$A$8:$U$230,21,FALSE)</f>
        <v>0.63497889259768314</v>
      </c>
      <c r="S151" s="50">
        <f>VLOOKUP(I151,[2]Sheet1!A$5:J$554,10,FALSE)</f>
        <v>1.6630982132338503</v>
      </c>
      <c r="T151" s="50">
        <f t="shared" si="23"/>
        <v>2.2687929308894872</v>
      </c>
      <c r="U151" s="50">
        <f t="shared" si="26"/>
        <v>3.9318911441233375</v>
      </c>
      <c r="V151" s="29">
        <f>VLOOKUP(H151,[3]Sheet1!$A$3:$I$286,9,FALSE)</f>
        <v>6.1607784815528044</v>
      </c>
      <c r="W151" s="31">
        <f>VLOOKUP(C151,[4]Sheet1!$C$12:$AA$290,19,FALSE)</f>
        <v>-27.185190413701484</v>
      </c>
      <c r="X151" s="31">
        <f>VLOOKUP(H151,[5]Sheet1!$C$7:$Y$360,16,FALSE)</f>
        <v>-28.464273574448423</v>
      </c>
      <c r="Y151" s="31">
        <f>VLOOKUP(I151,[6]Sheet1!$D$8:$AI$400,32,FALSE)</f>
        <v>-25.942684805275892</v>
      </c>
      <c r="Z151" s="31" t="e">
        <f>VLOOKUP(I151,[7]Sheet1!$D$7:$R$202,15,FALSE)</f>
        <v>#N/A</v>
      </c>
      <c r="AA151" s="31">
        <f>VLOOKUP(C151,[8]Respiration_sample_list!$AO$2:$AR$73,2,FALSE)</f>
        <v>-29.649426556310161</v>
      </c>
      <c r="AB151" s="31">
        <f>VLOOKUP(C151,[8]Respiration_sample_list!$AO$2:$AR$73,4,FALSE)</f>
        <v>14.944775089332182</v>
      </c>
      <c r="AC151" s="1">
        <f>VLOOKUP(H151,[9]Sheet1!B$2:F$250,4,FALSE)</f>
        <v>36.799999999999997</v>
      </c>
      <c r="AD151" s="1" t="e">
        <f>VLOOKUP(I151,[10]Sheet1!$B$2:$C$254,2, FALSE)</f>
        <v>#N/A</v>
      </c>
      <c r="AE151">
        <f>VLOOKUP(H151,[11]Sheet1!$B$2:$F$182,4,FALSE)</f>
        <v>66.900000000000006</v>
      </c>
      <c r="AF151">
        <f>VLOOKUP(C151,[12]Sheet1!$D$9:$Y$206,15,FALSE)</f>
        <v>-3.5922363892048779</v>
      </c>
      <c r="AG151">
        <v>8.1999999999999993</v>
      </c>
      <c r="AH151">
        <f>VLOOKUP(C151,[12]Sheet1!$D$9:$Y$206,22,FALSE)</f>
        <v>0.43105359118761338</v>
      </c>
      <c r="AI151" s="1">
        <f>VLOOKUP(C151&amp;"C",[13]Sheet1!B$13:M$404,12,FALSE)</f>
        <v>48.841224670410199</v>
      </c>
      <c r="AJ151" s="1">
        <f>VLOOKUP(C151&amp;"N",[13]Sheet1!B$13:N$404,12,FALSE)</f>
        <v>0.40844655036926297</v>
      </c>
      <c r="AK151" s="31">
        <f t="shared" si="24"/>
        <v>119.57800751715119</v>
      </c>
      <c r="AL151" s="35">
        <v>2.3333333333333335</v>
      </c>
      <c r="AM151" s="31"/>
      <c r="AN151" s="1">
        <f>VLOOKUP(C151,[14]Respiration_sample_list!$AP$2:$AV$73,5,FALSE)</f>
        <v>0.99003392509048682</v>
      </c>
      <c r="AO151" s="1" t="e">
        <f>VLOOKUP(C151,[15]Respiration_sample_list!$AP$2:$AV$73,7,FALSE)</f>
        <v>#N/A</v>
      </c>
      <c r="AP151" s="1">
        <f>VLOOKUP(C151,[14]Respiration_sample_list!$AP$2:$AY$73,10,FALSE)</f>
        <v>1.0371773279961836</v>
      </c>
      <c r="AQ151" s="1">
        <f t="shared" si="27"/>
        <v>2080</v>
      </c>
      <c r="AR151" s="1">
        <f t="shared" si="28"/>
        <v>8.9760691912108506</v>
      </c>
      <c r="AT151" s="1" t="s">
        <v>877</v>
      </c>
    </row>
    <row r="152" spans="1:46" ht="23.25" x14ac:dyDescent="0.35">
      <c r="A152" s="25" t="s">
        <v>239</v>
      </c>
      <c r="B152" s="26">
        <v>151</v>
      </c>
      <c r="C152" s="25" t="s">
        <v>161</v>
      </c>
      <c r="D152" s="25" t="s">
        <v>829</v>
      </c>
      <c r="E152" s="25" t="s">
        <v>2</v>
      </c>
      <c r="F152" s="25" t="s">
        <v>831</v>
      </c>
      <c r="G152" s="26">
        <v>7</v>
      </c>
      <c r="H152" s="25" t="str">
        <f t="shared" si="25"/>
        <v>M.Mugo.R.7.1_2_A</v>
      </c>
      <c r="I152" s="21" t="s">
        <v>742</v>
      </c>
      <c r="J152" s="21"/>
      <c r="K152" s="21">
        <v>49.68</v>
      </c>
      <c r="L152" s="2" t="s">
        <v>810</v>
      </c>
      <c r="M152" s="1" t="s">
        <v>811</v>
      </c>
      <c r="O152" s="1" t="s">
        <v>812</v>
      </c>
      <c r="P152" s="50">
        <f>VLOOKUP(H152,[1]Sheet1!$A$8:$U$230,19,FALSE)</f>
        <v>0.45227807971014494</v>
      </c>
      <c r="Q152" s="50">
        <f>VLOOKUP(H152,[1]Sheet1!$A$8:$U$230,20,FALSE)</f>
        <v>0.8327056897712406</v>
      </c>
      <c r="R152" s="50">
        <f>VLOOKUP(H152,[1]Sheet1!$A$8:$U$230,21,FALSE)</f>
        <v>0.49073822463768119</v>
      </c>
      <c r="S152" s="50">
        <f>VLOOKUP(I152,[2]Sheet1!A$5:J$554,10,FALSE)</f>
        <v>1.8596608695652175</v>
      </c>
      <c r="T152" s="50">
        <f t="shared" si="23"/>
        <v>1.7757219941190667</v>
      </c>
      <c r="U152" s="50">
        <f t="shared" si="26"/>
        <v>3.635382863684284</v>
      </c>
      <c r="V152" s="29">
        <f>VLOOKUP(H152,[3]Sheet1!$A$3:$I$286,9,FALSE)</f>
        <v>6.1693584530339836</v>
      </c>
      <c r="W152" s="31">
        <f>VLOOKUP(C152,[4]Sheet1!$C$12:$AA$290,19,FALSE)</f>
        <v>-26.700364279715892</v>
      </c>
      <c r="X152" s="31">
        <f>VLOOKUP(H152,[5]Sheet1!$C$7:$Y$360,16,FALSE)</f>
        <v>-28.569202750907817</v>
      </c>
      <c r="Y152" s="31">
        <f>VLOOKUP(I152,[6]Sheet1!$D$8:$AI$400,32,FALSE)</f>
        <v>-25.122198271879732</v>
      </c>
      <c r="Z152" s="31">
        <f>VLOOKUP(I152,[7]Sheet1!$D$7:$R$202,15,FALSE)</f>
        <v>-29.394693418980484</v>
      </c>
      <c r="AA152" s="31">
        <f>VLOOKUP(C152,[8]Respiration_sample_list!$AO$2:$AR$73,2,FALSE)</f>
        <v>-28.235997698924944</v>
      </c>
      <c r="AB152" s="31">
        <f>VLOOKUP(C152,[8]Respiration_sample_list!$AO$2:$AR$73,4,FALSE)</f>
        <v>7.1079300234709182</v>
      </c>
      <c r="AC152" s="1">
        <f>VLOOKUP(H152,[9]Sheet1!B$2:F$250,4,FALSE)</f>
        <v>40</v>
      </c>
      <c r="AD152" s="1" t="e">
        <f>VLOOKUP(I152,[10]Sheet1!$B$2:$C$254,2, FALSE)</f>
        <v>#N/A</v>
      </c>
      <c r="AE152">
        <f>VLOOKUP(H152,[11]Sheet1!$B$2:$F$182,4,FALSE)</f>
        <v>51.3</v>
      </c>
      <c r="AF152">
        <f>VLOOKUP(C152,[12]Sheet1!$D$9:$Y$206,15,FALSE)</f>
        <v>-3.7499553513979915</v>
      </c>
      <c r="AG152">
        <v>8.09</v>
      </c>
      <c r="AH152">
        <f>VLOOKUP(C152,[12]Sheet1!$D$9:$Y$206,22,FALSE)</f>
        <v>0.4169599267429504</v>
      </c>
      <c r="AI152" s="1">
        <f>VLOOKUP(C152&amp;"C",[13]Sheet1!B$13:M$404,12,FALSE)</f>
        <v>49.812160491943402</v>
      </c>
      <c r="AJ152" s="1">
        <f>VLOOKUP(C152&amp;"N",[13]Sheet1!B$13:N$404,12,FALSE)</f>
        <v>0.40201723575592002</v>
      </c>
      <c r="AK152" s="31">
        <f t="shared" si="24"/>
        <v>123.90553454326586</v>
      </c>
      <c r="AL152" s="31">
        <v>5.666666666666667</v>
      </c>
      <c r="AM152" s="31"/>
      <c r="AN152" s="1">
        <f>VLOOKUP(C152,[14]Respiration_sample_list!$AP$2:$AV$73,5,FALSE)</f>
        <v>0.66987446995206512</v>
      </c>
      <c r="AO152" s="1">
        <f>VLOOKUP(C152,[15]Respiration_sample_list!$AP$2:$AV$73,7,FALSE)</f>
        <v>0.12538261142245696</v>
      </c>
      <c r="AP152" s="1">
        <f>VLOOKUP(C152,[14]Respiration_sample_list!$AP$2:$AY$73,10,FALSE)</f>
        <v>0.70788549598273454</v>
      </c>
      <c r="AQ152" s="1">
        <f t="shared" si="27"/>
        <v>2080</v>
      </c>
      <c r="AR152" s="1">
        <f t="shared" si="28"/>
        <v>8.9760691912108506</v>
      </c>
      <c r="AT152" s="1" t="s">
        <v>877</v>
      </c>
    </row>
    <row r="153" spans="1:46" ht="23.25" x14ac:dyDescent="0.35">
      <c r="A153" s="25" t="s">
        <v>239</v>
      </c>
      <c r="B153" s="26">
        <v>152</v>
      </c>
      <c r="C153" s="25" t="s">
        <v>162</v>
      </c>
      <c r="D153" s="25" t="s">
        <v>829</v>
      </c>
      <c r="E153" s="25" t="s">
        <v>2</v>
      </c>
      <c r="F153" s="25" t="s">
        <v>831</v>
      </c>
      <c r="G153" s="26">
        <v>8</v>
      </c>
      <c r="H153" s="25" t="str">
        <f t="shared" si="25"/>
        <v>M.Mugo.R.8.1_2_A</v>
      </c>
      <c r="I153" s="21" t="s">
        <v>744</v>
      </c>
      <c r="J153" s="21"/>
      <c r="K153" s="21">
        <v>49.23</v>
      </c>
      <c r="L153" s="2" t="s">
        <v>810</v>
      </c>
      <c r="M153" s="1" t="s">
        <v>811</v>
      </c>
      <c r="O153" s="1" t="s">
        <v>812</v>
      </c>
      <c r="P153" s="50">
        <f>VLOOKUP(H153,[1]Sheet1!$A$8:$U$230,19,FALSE)</f>
        <v>0.56551188299817179</v>
      </c>
      <c r="Q153" s="50">
        <f>VLOOKUP(H153,[1]Sheet1!$A$8:$U$230,20,FALSE)</f>
        <v>1.2708526109269429</v>
      </c>
      <c r="R153" s="50">
        <f>VLOOKUP(H153,[1]Sheet1!$A$8:$U$230,21,FALSE)</f>
        <v>0.60040676416819028</v>
      </c>
      <c r="S153" s="50">
        <f>VLOOKUP(I153,[2]Sheet1!A$5:J$554,10,FALSE)</f>
        <v>1.4013937842778794</v>
      </c>
      <c r="T153" s="50">
        <f t="shared" si="23"/>
        <v>2.4367712580933052</v>
      </c>
      <c r="U153" s="50">
        <f t="shared" si="26"/>
        <v>3.8381650423711848</v>
      </c>
      <c r="V153" s="29">
        <f>VLOOKUP(H153,[3]Sheet1!$A$3:$I$286,9,FALSE)</f>
        <v>4.9757539387470908</v>
      </c>
      <c r="W153" s="31">
        <f>VLOOKUP(C153,[4]Sheet1!$C$12:$AA$290,19,FALSE)</f>
        <v>-28.354816161630467</v>
      </c>
      <c r="X153" s="31">
        <f>VLOOKUP(H153,[5]Sheet1!$C$7:$Y$360,16,FALSE)</f>
        <v>-28.85602370317519</v>
      </c>
      <c r="Y153" s="31">
        <f>VLOOKUP(I153,[6]Sheet1!$D$8:$AI$400,32,FALSE)</f>
        <v>-27.090011046386739</v>
      </c>
      <c r="Z153" s="31" t="e">
        <f>VLOOKUP(I153,[7]Sheet1!$D$7:$R$202,15,FALSE)</f>
        <v>#N/A</v>
      </c>
      <c r="AA153" s="31">
        <f>VLOOKUP(C153,[8]Respiration_sample_list!$AO$2:$AR$73,2,FALSE)</f>
        <v>-30.032110144711098</v>
      </c>
      <c r="AB153" s="31">
        <f>VLOOKUP(C153,[8]Respiration_sample_list!$AO$2:$AR$73,4,FALSE)</f>
        <v>6.0543842518285649</v>
      </c>
      <c r="AC153" s="1">
        <f>VLOOKUP(H153,[9]Sheet1!B$2:F$250,4,FALSE)</f>
        <v>12</v>
      </c>
      <c r="AD153" s="1" t="e">
        <f>VLOOKUP(I153,[10]Sheet1!$B$2:$C$254,2, FALSE)</f>
        <v>#N/A</v>
      </c>
      <c r="AE153">
        <f>VLOOKUP(H153,[11]Sheet1!$B$2:$F$182,4,FALSE)</f>
        <v>9.3000000000000007</v>
      </c>
      <c r="AF153">
        <f>VLOOKUP(C153,[12]Sheet1!$D$9:$Y$206,15,FALSE)</f>
        <v>-2.3465023352652237</v>
      </c>
      <c r="AG153">
        <v>5.7</v>
      </c>
      <c r="AH153">
        <f>VLOOKUP(C153,[12]Sheet1!$D$9:$Y$206,22,FALSE)</f>
        <v>0.76975920374397433</v>
      </c>
      <c r="AI153" s="1">
        <f>VLOOKUP(C153&amp;"C",[13]Sheet1!B$13:M$404,12,FALSE)</f>
        <v>49.208095550537102</v>
      </c>
      <c r="AJ153" s="1">
        <f>VLOOKUP(C153&amp;"N",[13]Sheet1!B$13:N$404,12,FALSE)</f>
        <v>0.75309354066848799</v>
      </c>
      <c r="AK153" s="31">
        <f t="shared" si="24"/>
        <v>65.341279526653807</v>
      </c>
      <c r="AL153" s="31">
        <v>2</v>
      </c>
      <c r="AM153" s="31"/>
      <c r="AN153" s="1">
        <f>VLOOKUP(C153,[14]Respiration_sample_list!$AP$2:$AV$73,5,FALSE)</f>
        <v>1.4139714622716846</v>
      </c>
      <c r="AO153" s="1" t="e">
        <f>VLOOKUP(C153,[15]Respiration_sample_list!$AP$2:$AV$73,7,FALSE)</f>
        <v>#N/A</v>
      </c>
      <c r="AP153" s="1">
        <f>VLOOKUP(C153,[14]Respiration_sample_list!$AP$2:$AY$73,10,FALSE)</f>
        <v>1.3809182330843697</v>
      </c>
      <c r="AQ153" s="1">
        <f t="shared" si="27"/>
        <v>2080</v>
      </c>
      <c r="AR153" s="1">
        <f t="shared" si="28"/>
        <v>8.9760691912108506</v>
      </c>
      <c r="AT153" s="1" t="s">
        <v>877</v>
      </c>
    </row>
    <row r="154" spans="1:46" ht="23.25" x14ac:dyDescent="0.35">
      <c r="A154" s="25" t="s">
        <v>239</v>
      </c>
      <c r="B154" s="26">
        <v>153</v>
      </c>
      <c r="C154" s="25" t="s">
        <v>163</v>
      </c>
      <c r="D154" s="25" t="s">
        <v>829</v>
      </c>
      <c r="E154" s="25" t="s">
        <v>2</v>
      </c>
      <c r="F154" s="25" t="s">
        <v>831</v>
      </c>
      <c r="G154" s="26">
        <v>9</v>
      </c>
      <c r="H154" s="25" t="str">
        <f t="shared" si="25"/>
        <v>M.Mugo.R.9.1_2_A</v>
      </c>
      <c r="I154" s="21" t="s">
        <v>746</v>
      </c>
      <c r="J154" s="21"/>
      <c r="K154" s="21">
        <v>51.72</v>
      </c>
      <c r="L154" s="2" t="s">
        <v>810</v>
      </c>
      <c r="M154" s="1" t="s">
        <v>811</v>
      </c>
      <c r="O154" s="1" t="s">
        <v>812</v>
      </c>
      <c r="P154" s="50">
        <f>VLOOKUP(H154,[1]Sheet1!$A$8:$U$230,19,FALSE)</f>
        <v>0.40140226218097452</v>
      </c>
      <c r="Q154" s="50">
        <f>VLOOKUP(H154,[1]Sheet1!$A$8:$U$230,20,FALSE)</f>
        <v>1.1353910788761437</v>
      </c>
      <c r="R154" s="50">
        <f>VLOOKUP(H154,[1]Sheet1!$A$8:$U$230,21,FALSE)</f>
        <v>0.48634280742459396</v>
      </c>
      <c r="S154" s="50">
        <f>VLOOKUP(I154,[2]Sheet1!A$5:J$554,10,FALSE)</f>
        <v>1.2793322505800462</v>
      </c>
      <c r="T154" s="50">
        <f t="shared" si="23"/>
        <v>2.0231361484817123</v>
      </c>
      <c r="U154" s="50">
        <f t="shared" si="26"/>
        <v>3.3024683990617585</v>
      </c>
      <c r="V154" s="29">
        <f>VLOOKUP(H154,[3]Sheet1!$A$3:$I$286,9,FALSE)</f>
        <v>6.6161576201975647</v>
      </c>
      <c r="W154" s="31">
        <f>VLOOKUP(C154,[4]Sheet1!$C$12:$AA$290,19,FALSE)</f>
        <v>-27.395693978195418</v>
      </c>
      <c r="X154" s="31">
        <f>VLOOKUP(H154,[5]Sheet1!$C$7:$Y$360,16,FALSE)</f>
        <v>-28.641250690331734</v>
      </c>
      <c r="Y154" s="31">
        <f>VLOOKUP(I154,[6]Sheet1!$D$8:$AI$400,32,FALSE)</f>
        <v>-25.788740703305709</v>
      </c>
      <c r="Z154" s="31" t="e">
        <f>VLOOKUP(I154,[7]Sheet1!$D$7:$R$202,15,FALSE)</f>
        <v>#N/A</v>
      </c>
      <c r="AA154" s="31">
        <f>VLOOKUP(C154,[8]Respiration_sample_list!$AO$2:$AR$73,2,FALSE)</f>
        <v>-28.960598048761767</v>
      </c>
      <c r="AB154" s="31">
        <f>VLOOKUP(C154,[8]Respiration_sample_list!$AO$2:$AR$73,4,FALSE)</f>
        <v>11.346953545602238</v>
      </c>
      <c r="AC154" s="1">
        <f>VLOOKUP(H154,[9]Sheet1!B$2:F$250,4,FALSE)</f>
        <v>66.599999999999994</v>
      </c>
      <c r="AD154" s="1" t="e">
        <f>VLOOKUP(I154,[10]Sheet1!$B$2:$C$254,2, FALSE)</f>
        <v>#N/A</v>
      </c>
      <c r="AE154">
        <f>VLOOKUP(H154,[11]Sheet1!$B$2:$F$182,4,FALSE)</f>
        <v>111.8</v>
      </c>
      <c r="AF154">
        <f>VLOOKUP(C154,[12]Sheet1!$D$9:$Y$206,15,FALSE)</f>
        <v>-0.88298652343171846</v>
      </c>
      <c r="AG154">
        <v>7.13</v>
      </c>
      <c r="AH154">
        <f>VLOOKUP(C154,[12]Sheet1!$D$9:$Y$206,22,FALSE)</f>
        <v>0.48248174132369248</v>
      </c>
      <c r="AI154" s="1">
        <f>VLOOKUP(C154&amp;"C",[13]Sheet1!B$13:M$404,12,FALSE)</f>
        <v>47.788616180419901</v>
      </c>
      <c r="AJ154" s="1">
        <f>VLOOKUP(C154&amp;"N",[13]Sheet1!B$13:N$404,12,FALSE)</f>
        <v>0.46283292770385698</v>
      </c>
      <c r="AK154" s="31">
        <f t="shared" si="24"/>
        <v>103.25241209069158</v>
      </c>
      <c r="AL154" s="36">
        <v>3</v>
      </c>
      <c r="AM154" s="36"/>
      <c r="AN154" s="1">
        <f>VLOOKUP(C154,[14]Respiration_sample_list!$AP$2:$AV$73,5,FALSE)</f>
        <v>0.79826428567068697</v>
      </c>
      <c r="AO154" s="1">
        <f>VLOOKUP(C154,[15]Respiration_sample_list!$AP$2:$AV$73,7,FALSE)</f>
        <v>0.12844901192190955</v>
      </c>
      <c r="AP154" s="1">
        <f>VLOOKUP(C154,[14]Respiration_sample_list!$AP$2:$AY$73,10,FALSE)</f>
        <v>0.804583137176069</v>
      </c>
      <c r="AQ154" s="1">
        <f t="shared" si="27"/>
        <v>2080</v>
      </c>
      <c r="AR154" s="1">
        <f t="shared" si="28"/>
        <v>8.9760691912108506</v>
      </c>
      <c r="AT154" s="1" t="s">
        <v>877</v>
      </c>
    </row>
    <row r="155" spans="1:46" ht="24" thickBot="1" x14ac:dyDescent="0.4">
      <c r="A155" s="25" t="s">
        <v>239</v>
      </c>
      <c r="B155" s="26">
        <v>154</v>
      </c>
      <c r="C155" s="25" t="s">
        <v>164</v>
      </c>
      <c r="D155" s="25" t="s">
        <v>829</v>
      </c>
      <c r="E155" s="25" t="s">
        <v>2</v>
      </c>
      <c r="F155" s="25" t="s">
        <v>831</v>
      </c>
      <c r="G155" s="26">
        <v>10</v>
      </c>
      <c r="H155" s="25" t="str">
        <f t="shared" si="25"/>
        <v>M.Mugo.R.10.1_2_A</v>
      </c>
      <c r="I155" s="21" t="s">
        <v>748</v>
      </c>
      <c r="J155" s="21"/>
      <c r="K155" s="21">
        <v>51.02</v>
      </c>
      <c r="L155" s="2" t="s">
        <v>810</v>
      </c>
      <c r="M155" s="1" t="s">
        <v>811</v>
      </c>
      <c r="O155" s="1" t="s">
        <v>812</v>
      </c>
      <c r="P155" s="50">
        <f>VLOOKUP(H155,[1]Sheet1!$A$8:$U$230,19,FALSE)</f>
        <v>0.64623774990199923</v>
      </c>
      <c r="Q155" s="50">
        <f>VLOOKUP(H155,[1]Sheet1!$A$8:$U$230,20,FALSE)</f>
        <v>1.3683739810409281</v>
      </c>
      <c r="R155" s="50">
        <f>VLOOKUP(H155,[1]Sheet1!$A$8:$U$230,21,FALSE)</f>
        <v>0.72563602508820069</v>
      </c>
      <c r="S155" s="50">
        <f>VLOOKUP(I155,[2]Sheet1!A$5:J$554,10,FALSE)</f>
        <v>1.9492264210113679</v>
      </c>
      <c r="T155" s="50">
        <f t="shared" si="23"/>
        <v>2.740247756031128</v>
      </c>
      <c r="U155" s="50">
        <f t="shared" si="26"/>
        <v>4.6894741770424959</v>
      </c>
      <c r="V155" s="29">
        <f>VLOOKUP(H155,[3]Sheet1!$A$3:$I$286,9,FALSE)</f>
        <v>7.5814155728780541</v>
      </c>
      <c r="W155" s="31">
        <f>VLOOKUP(C155,[4]Sheet1!$C$12:$AA$290,19,FALSE)</f>
        <v>-26.872350199753473</v>
      </c>
      <c r="X155" s="31">
        <f>VLOOKUP(H155,[5]Sheet1!$C$7:$Y$360,16,FALSE)</f>
        <v>-28.165065162545122</v>
      </c>
      <c r="Y155" s="31">
        <f>VLOOKUP(I155,[6]Sheet1!$D$8:$AI$400,32,FALSE)</f>
        <v>-24.66840260194142</v>
      </c>
      <c r="Z155" s="31" t="e">
        <f>VLOOKUP(I155,[7]Sheet1!$D$7:$R$202,15,FALSE)</f>
        <v>#N/A</v>
      </c>
      <c r="AA155" s="31">
        <f>VLOOKUP(C155,[8]Respiration_sample_list!$AO$2:$AR$73,2,FALSE)</f>
        <v>-27.708820966166062</v>
      </c>
      <c r="AB155" s="31">
        <f>VLOOKUP(C155,[8]Respiration_sample_list!$AO$2:$AR$73,4,FALSE)</f>
        <v>6.3131843384479165</v>
      </c>
      <c r="AC155" s="1">
        <f>VLOOKUP(H155,[9]Sheet1!B$2:F$250,4,FALSE)</f>
        <v>17.3</v>
      </c>
      <c r="AD155" s="1" t="e">
        <f>VLOOKUP(I155,[10]Sheet1!$B$2:$C$254,2, FALSE)</f>
        <v>#N/A</v>
      </c>
      <c r="AE155" t="e">
        <f>VLOOKUP(H155,[11]Sheet1!$B$2:$F$182,4,FALSE)</f>
        <v>#N/A</v>
      </c>
      <c r="AF155">
        <f>VLOOKUP(C155,[12]Sheet1!$D$9:$Y$206,15,FALSE)</f>
        <v>-3.8517693505764123</v>
      </c>
      <c r="AG155">
        <v>5.35</v>
      </c>
      <c r="AH155">
        <f>VLOOKUP(C155,[12]Sheet1!$D$9:$Y$206,22,FALSE)</f>
        <v>0.71355343250003289</v>
      </c>
      <c r="AI155" s="1">
        <f>VLOOKUP(C155&amp;"C",[13]Sheet1!B$13:M$404,12,FALSE)</f>
        <v>49.020496368408203</v>
      </c>
      <c r="AJ155" s="1">
        <f>VLOOKUP(C155&amp;"N",[13]Sheet1!B$13:N$404,12,FALSE)</f>
        <v>0.70900154113769498</v>
      </c>
      <c r="AK155" s="31">
        <f t="shared" si="24"/>
        <v>69.140183094310018</v>
      </c>
      <c r="AL155" s="46">
        <v>5</v>
      </c>
      <c r="AM155" s="31"/>
      <c r="AN155" s="1">
        <f>VLOOKUP(C155,[14]Respiration_sample_list!$AP$2:$AV$73,5,FALSE)</f>
        <v>0.93414336252101116</v>
      </c>
      <c r="AO155" s="1">
        <f>VLOOKUP(C155,[15]Respiration_sample_list!$AP$2:$AV$73,7,FALSE)</f>
        <v>0.14035487959755252</v>
      </c>
      <c r="AP155" s="1">
        <f>VLOOKUP(C155,[14]Respiration_sample_list!$AP$2:$AY$73,10,FALSE)</f>
        <v>0.92680700047242803</v>
      </c>
      <c r="AQ155" s="1">
        <f t="shared" si="27"/>
        <v>2080</v>
      </c>
      <c r="AR155" s="1">
        <f t="shared" si="28"/>
        <v>8.9760691912108506</v>
      </c>
      <c r="AT155" s="1" t="s">
        <v>877</v>
      </c>
    </row>
    <row r="156" spans="1:46" ht="23.25" x14ac:dyDescent="0.35">
      <c r="A156" s="25" t="s">
        <v>239</v>
      </c>
      <c r="B156" s="26">
        <v>155</v>
      </c>
      <c r="C156" s="25" t="s">
        <v>165</v>
      </c>
      <c r="D156" s="25" t="s">
        <v>15</v>
      </c>
      <c r="E156" s="25" t="s">
        <v>2</v>
      </c>
      <c r="F156" s="25" t="s">
        <v>831</v>
      </c>
      <c r="G156" s="26">
        <v>11</v>
      </c>
      <c r="H156" s="25" t="str">
        <f t="shared" si="25"/>
        <v>L.Mugo.R.11.1_2_A</v>
      </c>
      <c r="I156" s="21" t="s">
        <v>750</v>
      </c>
      <c r="J156" s="21"/>
      <c r="K156" s="21">
        <v>50.92</v>
      </c>
      <c r="L156" s="2" t="s">
        <v>810</v>
      </c>
      <c r="M156" s="1" t="s">
        <v>811</v>
      </c>
      <c r="O156" s="1" t="s">
        <v>812</v>
      </c>
      <c r="P156" s="50">
        <f>VLOOKUP(H156,[1]Sheet1!$A$8:$U$230,19,FALSE)</f>
        <v>0.39850451688923794</v>
      </c>
      <c r="Q156" s="50">
        <f>VLOOKUP(H156,[1]Sheet1!$A$8:$U$230,20,FALSE)</f>
        <v>1.0556546309517501</v>
      </c>
      <c r="R156" s="50">
        <f>VLOOKUP(H156,[1]Sheet1!$A$8:$U$230,21,FALSE)</f>
        <v>0.49698399450117831</v>
      </c>
      <c r="S156" s="50">
        <f>VLOOKUP(I156,[2]Sheet1!A$5:J$554,10,FALSE)</f>
        <v>5.5143205027494112E-2</v>
      </c>
      <c r="T156" s="50">
        <f t="shared" si="23"/>
        <v>1.9511431423421663</v>
      </c>
      <c r="U156" s="50">
        <f t="shared" si="26"/>
        <v>2.0062863473696604</v>
      </c>
      <c r="V156" s="29">
        <f>VLOOKUP(H156,[3]Sheet1!$A$3:$I$286,9,FALSE)</f>
        <v>6.5396062881475894</v>
      </c>
      <c r="W156" s="31">
        <f>VLOOKUP(C156,[4]Sheet1!$C$12:$AA$290,19,FALSE)</f>
        <v>-28.582458474082564</v>
      </c>
      <c r="X156" s="31">
        <f>VLOOKUP(H156,[5]Sheet1!$C$7:$Y$360,16,FALSE)</f>
        <v>-30.172718523806143</v>
      </c>
      <c r="Y156" s="31">
        <f>VLOOKUP(I156,[6]Sheet1!$D$8:$AI$400,32,FALSE)</f>
        <v>-28.107192184873636</v>
      </c>
      <c r="Z156" s="31" t="e">
        <f>VLOOKUP(I156,[7]Sheet1!$D$7:$R$202,15,FALSE)</f>
        <v>#N/A</v>
      </c>
      <c r="AA156" s="31">
        <f>VLOOKUP(C156,[8]Respiration_sample_list!$AO$2:$AR$73,2,FALSE)</f>
        <v>0</v>
      </c>
      <c r="AB156" s="31">
        <f>VLOOKUP(C156,[8]Respiration_sample_list!$AO$2:$AR$73,4,FALSE)</f>
        <v>-18.772056187285106</v>
      </c>
      <c r="AC156" s="1">
        <f>VLOOKUP(H156,[9]Sheet1!B$2:F$250,4,FALSE)</f>
        <v>42.4</v>
      </c>
      <c r="AD156" s="1" t="e">
        <f>VLOOKUP(I156,[10]Sheet1!$B$2:$C$254,2, FALSE)</f>
        <v>#N/A</v>
      </c>
      <c r="AE156">
        <f>VLOOKUP(H156,[11]Sheet1!$B$2:$F$182,4,FALSE)</f>
        <v>53.7</v>
      </c>
      <c r="AF156">
        <f>VLOOKUP(C156,[12]Sheet1!$D$9:$Y$206,15,FALSE)</f>
        <v>-2.5914523310838513</v>
      </c>
      <c r="AG156">
        <v>7.17</v>
      </c>
      <c r="AH156">
        <f>VLOOKUP(C156,[12]Sheet1!$D$9:$Y$206,22,FALSE)</f>
        <v>0.48042967702469785</v>
      </c>
      <c r="AI156" s="1">
        <f>VLOOKUP(C156&amp;"C",[13]Sheet1!B$13:M$404,12,FALSE)</f>
        <v>49.075881958007798</v>
      </c>
      <c r="AJ156" s="1">
        <f>VLOOKUP(C156&amp;"N",[13]Sheet1!B$13:N$404,12,FALSE)</f>
        <v>0.47577750682830799</v>
      </c>
      <c r="AK156" s="31">
        <f t="shared" si="24"/>
        <v>103.1488064351004</v>
      </c>
      <c r="AL156" s="35">
        <v>3.6666666666666665</v>
      </c>
      <c r="AM156" s="31"/>
      <c r="AN156" s="1">
        <f>VLOOKUP(C156,[14]Respiration_sample_list!$AP$2:$AV$73,5,FALSE)</f>
        <v>0</v>
      </c>
      <c r="AO156" s="1" t="e">
        <f>VLOOKUP(C156,[15]Respiration_sample_list!$AP$2:$AV$73,7,FALSE)</f>
        <v>#N/A</v>
      </c>
      <c r="AP156" s="1">
        <f>VLOOKUP(C156,[14]Respiration_sample_list!$AP$2:$AY$73,10,FALSE)</f>
        <v>0</v>
      </c>
      <c r="AQ156" s="1">
        <f t="shared" si="27"/>
        <v>2000</v>
      </c>
      <c r="AR156" s="1">
        <f t="shared" si="28"/>
        <v>9.1881325385694304</v>
      </c>
      <c r="AT156" s="1" t="s">
        <v>877</v>
      </c>
    </row>
    <row r="157" spans="1:46" ht="23.25" x14ac:dyDescent="0.35">
      <c r="A157" s="25" t="s">
        <v>239</v>
      </c>
      <c r="B157" s="26">
        <v>156</v>
      </c>
      <c r="C157" s="25" t="s">
        <v>166</v>
      </c>
      <c r="D157" s="25" t="s">
        <v>15</v>
      </c>
      <c r="E157" s="25" t="s">
        <v>2</v>
      </c>
      <c r="F157" s="25" t="s">
        <v>831</v>
      </c>
      <c r="G157" s="26">
        <v>12</v>
      </c>
      <c r="H157" s="25" t="str">
        <f t="shared" si="25"/>
        <v>L.Mugo.R.12.1_2_A</v>
      </c>
      <c r="I157" s="21" t="s">
        <v>752</v>
      </c>
      <c r="J157" s="21"/>
      <c r="K157" s="21">
        <v>49.7</v>
      </c>
      <c r="L157" s="2" t="s">
        <v>429</v>
      </c>
      <c r="M157" t="s">
        <v>432</v>
      </c>
      <c r="O157" s="1" t="s">
        <v>435</v>
      </c>
      <c r="P157" s="50">
        <f>VLOOKUP(H157,[1]Sheet1!$A$8:$U$230,19,FALSE)</f>
        <v>0.47606287726358154</v>
      </c>
      <c r="Q157" s="50">
        <f>VLOOKUP(H157,[1]Sheet1!$A$8:$U$230,20,FALSE)</f>
        <v>1.7993064076836125</v>
      </c>
      <c r="R157" s="50">
        <f>VLOOKUP(H157,[1]Sheet1!$A$8:$U$230,21,FALSE)</f>
        <v>0.63714386317907445</v>
      </c>
      <c r="S157" s="50">
        <f>VLOOKUP(I157,[2]Sheet1!A$5:J$554,10,FALSE)</f>
        <v>2.1286539235412478</v>
      </c>
      <c r="T157" s="50">
        <f t="shared" si="23"/>
        <v>2.9125131481262687</v>
      </c>
      <c r="U157" s="50">
        <f t="shared" si="26"/>
        <v>5.0411670716675161</v>
      </c>
      <c r="V157" s="29">
        <f>VLOOKUP(H157,[3]Sheet1!$A$3:$I$286,9,FALSE)</f>
        <v>9.1325020145690807</v>
      </c>
      <c r="W157" s="31">
        <f>VLOOKUP(C157,[4]Sheet1!$C$12:$AA$290,19,FALSE)</f>
        <v>-27.331302163934289</v>
      </c>
      <c r="X157" s="31">
        <f>VLOOKUP(H157,[5]Sheet1!$C$7:$Y$360,16,FALSE)</f>
        <v>-28.800110824655405</v>
      </c>
      <c r="Y157" s="31">
        <f>VLOOKUP(I157,[6]Sheet1!$D$8:$AI$400,32,FALSE)</f>
        <v>-25.599030027435539</v>
      </c>
      <c r="Z157" s="31" t="e">
        <f>VLOOKUP(I157,[7]Sheet1!$D$7:$R$202,15,FALSE)</f>
        <v>#N/A</v>
      </c>
      <c r="AA157" s="31">
        <f>VLOOKUP(C157,[8]Respiration_sample_list!$AO$2:$AR$73,2,FALSE)</f>
        <v>-27.946185913139413</v>
      </c>
      <c r="AB157" s="31">
        <f>VLOOKUP(C157,[8]Respiration_sample_list!$AO$2:$AR$73,4,FALSE)</f>
        <v>2.0045788481133795</v>
      </c>
      <c r="AC157" s="1">
        <f>VLOOKUP(H157,[9]Sheet1!B$2:F$250,4,FALSE)</f>
        <v>41.6</v>
      </c>
      <c r="AD157" s="1" t="e">
        <f>VLOOKUP(I157,[10]Sheet1!$B$2:$C$254,2, FALSE)</f>
        <v>#N/A</v>
      </c>
      <c r="AE157">
        <f>VLOOKUP(H157,[11]Sheet1!$B$2:$F$182,4,FALSE)</f>
        <v>42.6</v>
      </c>
      <c r="AF157">
        <f>VLOOKUP(C157,[12]Sheet1!$D$9:$Y$206,15,FALSE)</f>
        <v>-4.4412396252311144</v>
      </c>
      <c r="AG157">
        <v>4.5999999999999996</v>
      </c>
      <c r="AH157">
        <f>VLOOKUP(C157,[12]Sheet1!$D$9:$Y$206,22,FALSE)</f>
        <v>0.51839619147919069</v>
      </c>
      <c r="AI157" s="1">
        <f>VLOOKUP(C157&amp;"C",[13]Sheet1!B$13:M$404,12,FALSE)</f>
        <v>50.419361114502003</v>
      </c>
      <c r="AJ157" s="1">
        <f>VLOOKUP(C157&amp;"N",[13]Sheet1!B$13:N$404,12,FALSE)</f>
        <v>0.496715307235718</v>
      </c>
      <c r="AK157" s="31">
        <f t="shared" si="24"/>
        <v>101.50555132897348</v>
      </c>
      <c r="AL157" s="31">
        <v>2</v>
      </c>
      <c r="AM157" s="31"/>
      <c r="AN157" s="1">
        <f>VLOOKUP(C157,[14]Respiration_sample_list!$AP$2:$AV$73,5,FALSE)</f>
        <v>1.1754731256050261</v>
      </c>
      <c r="AO157" s="1">
        <f>VLOOKUP(C157,[15]Respiration_sample_list!$AP$2:$AV$73,7,FALSE)</f>
        <v>0.18197501853422973</v>
      </c>
      <c r="AP157" s="1">
        <f>VLOOKUP(C157,[14]Respiration_sample_list!$AP$2:$AY$73,10,FALSE)</f>
        <v>1.1479950727158039</v>
      </c>
      <c r="AQ157" s="1">
        <f t="shared" si="27"/>
        <v>2000</v>
      </c>
      <c r="AR157" s="1">
        <f t="shared" si="28"/>
        <v>9.1881325385694304</v>
      </c>
      <c r="AT157" s="1" t="s">
        <v>877</v>
      </c>
    </row>
    <row r="158" spans="1:46" ht="23.25" x14ac:dyDescent="0.35">
      <c r="A158" s="25" t="s">
        <v>239</v>
      </c>
      <c r="B158" s="26">
        <v>157</v>
      </c>
      <c r="C158" s="25" t="s">
        <v>167</v>
      </c>
      <c r="D158" s="25" t="s">
        <v>15</v>
      </c>
      <c r="E158" s="25" t="s">
        <v>2</v>
      </c>
      <c r="F158" s="25" t="s">
        <v>831</v>
      </c>
      <c r="G158" s="26">
        <v>13</v>
      </c>
      <c r="H158" s="25" t="str">
        <f t="shared" si="25"/>
        <v>L.Mugo.R.13.1_2_A</v>
      </c>
      <c r="I158" s="21" t="s">
        <v>754</v>
      </c>
      <c r="J158" s="21"/>
      <c r="K158" s="21">
        <v>50.48</v>
      </c>
      <c r="L158" s="2" t="s">
        <v>810</v>
      </c>
      <c r="M158" s="1" t="s">
        <v>811</v>
      </c>
      <c r="O158" s="1" t="s">
        <v>812</v>
      </c>
      <c r="P158" s="50">
        <f>VLOOKUP(H158,[1]Sheet1!$A$8:$U$230,19,FALSE)</f>
        <v>0.28030507131537247</v>
      </c>
      <c r="Q158" s="50">
        <f>VLOOKUP(H158,[1]Sheet1!$A$8:$U$230,20,FALSE)</f>
        <v>1.0629184291797864</v>
      </c>
      <c r="R158" s="50">
        <f>VLOOKUP(H158,[1]Sheet1!$A$8:$U$230,21,FALSE)</f>
        <v>0.46061261885895399</v>
      </c>
      <c r="S158" s="50">
        <f>VLOOKUP(I158,[2]Sheet1!A$5:J$554,10,FALSE)</f>
        <v>1.670358637083994</v>
      </c>
      <c r="T158" s="50">
        <f t="shared" si="23"/>
        <v>1.8038361193541128</v>
      </c>
      <c r="U158" s="50">
        <f t="shared" si="26"/>
        <v>3.4741947564381066</v>
      </c>
      <c r="V158" s="29">
        <f>VLOOKUP(H158,[3]Sheet1!$A$3:$I$286,9,FALSE)</f>
        <v>7.1808679649304237</v>
      </c>
      <c r="W158" s="31">
        <f>VLOOKUP(C158,[4]Sheet1!$C$12:$AA$290,19,FALSE)</f>
        <v>-27.885010032797545</v>
      </c>
      <c r="X158" s="31">
        <f>VLOOKUP(H158,[5]Sheet1!$C$7:$Y$360,16,FALSE)</f>
        <v>-29.174502318047967</v>
      </c>
      <c r="Y158" s="31">
        <f>VLOOKUP(I158,[6]Sheet1!$D$8:$AI$400,32,FALSE)</f>
        <v>-26.257455266767</v>
      </c>
      <c r="Z158" s="31" t="e">
        <f>VLOOKUP(I158,[7]Sheet1!$D$7:$R$202,15,FALSE)</f>
        <v>#N/A</v>
      </c>
      <c r="AA158" s="31">
        <f>VLOOKUP(C158,[8]Respiration_sample_list!$AO$2:$AR$73,2,FALSE)</f>
        <v>-27.963518955802879</v>
      </c>
      <c r="AB158" s="31">
        <f>VLOOKUP(C158,[8]Respiration_sample_list!$AO$2:$AR$73,4,FALSE)</f>
        <v>8.9090071130402411</v>
      </c>
      <c r="AC158" s="1">
        <f>VLOOKUP(H158,[9]Sheet1!B$2:F$250,4,FALSE)</f>
        <v>85.3</v>
      </c>
      <c r="AD158" s="1" t="e">
        <f>VLOOKUP(I158,[10]Sheet1!$B$2:$C$254,2, FALSE)</f>
        <v>#N/A</v>
      </c>
      <c r="AE158">
        <f>VLOOKUP(H158,[11]Sheet1!$B$2:$F$182,4,FALSE)</f>
        <v>99.2</v>
      </c>
      <c r="AF158">
        <f>VLOOKUP(C158,[12]Sheet1!$D$9:$Y$206,15,FALSE)</f>
        <v>-1.0654029856748644</v>
      </c>
      <c r="AG158">
        <v>7</v>
      </c>
      <c r="AH158">
        <f>VLOOKUP(C158,[12]Sheet1!$D$9:$Y$206,22,FALSE)</f>
        <v>0.43214103662245995</v>
      </c>
      <c r="AI158" s="1">
        <f>VLOOKUP(C158&amp;"C",[13]Sheet1!B$13:M$404,12,FALSE)</f>
        <v>50.726963043212898</v>
      </c>
      <c r="AJ158" s="1">
        <f>VLOOKUP(C158&amp;"N",[13]Sheet1!B$13:N$404,12,FALSE)</f>
        <v>0.43155565857887301</v>
      </c>
      <c r="AK158" s="31">
        <f t="shared" si="24"/>
        <v>117.54442801250354</v>
      </c>
      <c r="AL158" s="31">
        <v>4.333333333333333</v>
      </c>
      <c r="AM158" s="31"/>
      <c r="AN158" s="1">
        <f>VLOOKUP(C158,[14]Respiration_sample_list!$AP$2:$AV$73,5,FALSE)</f>
        <v>0</v>
      </c>
      <c r="AO158" s="1">
        <f>VLOOKUP(C158,[15]Respiration_sample_list!$AP$2:$AV$73,7,FALSE)</f>
        <v>0.1097481461467579</v>
      </c>
      <c r="AP158" s="1">
        <f>VLOOKUP(C158,[14]Respiration_sample_list!$AP$2:$AY$73,10,FALSE)</f>
        <v>0</v>
      </c>
      <c r="AQ158" s="1">
        <f t="shared" si="27"/>
        <v>2000</v>
      </c>
      <c r="AR158" s="1">
        <f t="shared" si="28"/>
        <v>9.1881325385694304</v>
      </c>
      <c r="AT158" s="1" t="s">
        <v>877</v>
      </c>
    </row>
    <row r="159" spans="1:46" ht="23.25" x14ac:dyDescent="0.35">
      <c r="A159" s="25" t="s">
        <v>239</v>
      </c>
      <c r="B159" s="26">
        <v>158</v>
      </c>
      <c r="C159" s="25" t="s">
        <v>168</v>
      </c>
      <c r="D159" s="25" t="s">
        <v>15</v>
      </c>
      <c r="E159" s="25" t="s">
        <v>2</v>
      </c>
      <c r="F159" s="25" t="s">
        <v>831</v>
      </c>
      <c r="G159" s="26">
        <v>14</v>
      </c>
      <c r="H159" s="25" t="str">
        <f t="shared" si="25"/>
        <v>L.Mugo.R.14.1_2_A</v>
      </c>
      <c r="I159" s="21" t="s">
        <v>756</v>
      </c>
      <c r="J159" s="21"/>
      <c r="K159" s="21">
        <v>50.16</v>
      </c>
      <c r="L159" s="2" t="s">
        <v>810</v>
      </c>
      <c r="M159" s="1" t="s">
        <v>811</v>
      </c>
      <c r="O159" s="1" t="s">
        <v>812</v>
      </c>
      <c r="P159" s="50">
        <f>VLOOKUP(H159,[1]Sheet1!$A$8:$U$230,19,FALSE)</f>
        <v>0.1189593301435407</v>
      </c>
      <c r="Q159" s="50">
        <f>VLOOKUP(H159,[1]Sheet1!$A$8:$U$230,20,FALSE)</f>
        <v>0.57347178380628094</v>
      </c>
      <c r="R159" s="50">
        <f>VLOOKUP(H159,[1]Sheet1!$A$8:$U$230,21,FALSE)</f>
        <v>7.4461722488038284E-2</v>
      </c>
      <c r="S159" s="50">
        <f>VLOOKUP(I159,[2]Sheet1!A$5:J$554,10,FALSE)</f>
        <v>0.58620143540669856</v>
      </c>
      <c r="T159" s="50">
        <f t="shared" si="23"/>
        <v>0.76689283643785988</v>
      </c>
      <c r="U159" s="50">
        <f t="shared" si="26"/>
        <v>1.3530942718445584</v>
      </c>
      <c r="V159" s="29">
        <f>VLOOKUP(H159,[3]Sheet1!$A$3:$I$286,9,FALSE)</f>
        <v>5.1343920222993287</v>
      </c>
      <c r="W159" s="31">
        <f>VLOOKUP(C159,[4]Sheet1!$C$12:$AA$290,19,FALSE)</f>
        <v>-27.786683528088155</v>
      </c>
      <c r="X159" s="31">
        <f>VLOOKUP(H159,[5]Sheet1!$C$7:$Y$360,16,FALSE)</f>
        <v>-29.465670917081315</v>
      </c>
      <c r="Y159" s="31">
        <f>VLOOKUP(I159,[6]Sheet1!$D$8:$AI$400,32,FALSE)</f>
        <v>-26.344186814646076</v>
      </c>
      <c r="Z159" s="31" t="e">
        <f>VLOOKUP(I159,[7]Sheet1!$D$7:$R$202,15,FALSE)</f>
        <v>#N/A</v>
      </c>
      <c r="AA159" s="31">
        <f>VLOOKUP(C159,[8]Respiration_sample_list!$AO$2:$AR$73,2,FALSE)</f>
        <v>-28.555455824410458</v>
      </c>
      <c r="AB159" s="31">
        <f>VLOOKUP(C159,[8]Respiration_sample_list!$AO$2:$AR$73,4,FALSE)</f>
        <v>9.1412028618566712</v>
      </c>
      <c r="AC159" s="1">
        <f>VLOOKUP(H159,[9]Sheet1!B$2:F$250,4,FALSE)</f>
        <v>48.2</v>
      </c>
      <c r="AD159" s="1" t="e">
        <f>VLOOKUP(I159,[10]Sheet1!$B$2:$C$254,2, FALSE)</f>
        <v>#N/A</v>
      </c>
      <c r="AE159">
        <f>VLOOKUP(H159,[11]Sheet1!$B$2:$F$182,4,FALSE)</f>
        <v>53</v>
      </c>
      <c r="AF159">
        <f>VLOOKUP(C159,[12]Sheet1!$D$9:$Y$206,15,FALSE)</f>
        <v>-1.4102671043175892</v>
      </c>
      <c r="AG159">
        <v>8.2799999999999994</v>
      </c>
      <c r="AH159">
        <f>VLOOKUP(C159,[12]Sheet1!$D$9:$Y$206,22,FALSE)</f>
        <v>0.38227110191433455</v>
      </c>
      <c r="AI159" s="1">
        <f>VLOOKUP(C159&amp;"C",[13]Sheet1!B$13:M$404,12,FALSE)</f>
        <v>49.630287170410199</v>
      </c>
      <c r="AJ159" s="1">
        <f>VLOOKUP(C159&amp;"N",[13]Sheet1!B$13:N$404,12,FALSE)</f>
        <v>0.3694708943367</v>
      </c>
      <c r="AK159" s="31">
        <f t="shared" si="24"/>
        <v>134.32800237082265</v>
      </c>
      <c r="AL159" s="31">
        <v>3.3333333333333335</v>
      </c>
      <c r="AM159" s="31"/>
      <c r="AN159" s="1">
        <f>VLOOKUP(C159,[14]Respiration_sample_list!$AP$2:$AV$73,5,FALSE)</f>
        <v>0</v>
      </c>
      <c r="AO159" s="1">
        <f>VLOOKUP(C159,[15]Respiration_sample_list!$AP$2:$AV$73,7,FALSE)</f>
        <v>0.11105317185871344</v>
      </c>
      <c r="AP159" s="1">
        <f>VLOOKUP(C159,[14]Respiration_sample_list!$AP$2:$AY$73,10,FALSE)</f>
        <v>0</v>
      </c>
      <c r="AQ159" s="1">
        <f t="shared" si="27"/>
        <v>2000</v>
      </c>
      <c r="AR159" s="1">
        <f t="shared" si="28"/>
        <v>9.1881325385694304</v>
      </c>
      <c r="AT159" s="1" t="s">
        <v>877</v>
      </c>
    </row>
    <row r="160" spans="1:46" ht="24" thickBot="1" x14ac:dyDescent="0.4">
      <c r="A160" s="25" t="s">
        <v>239</v>
      </c>
      <c r="B160" s="26">
        <v>159</v>
      </c>
      <c r="C160" s="25" t="s">
        <v>169</v>
      </c>
      <c r="D160" s="25" t="s">
        <v>15</v>
      </c>
      <c r="E160" s="25" t="s">
        <v>2</v>
      </c>
      <c r="F160" s="25" t="s">
        <v>831</v>
      </c>
      <c r="G160" s="26">
        <v>15</v>
      </c>
      <c r="H160" s="25" t="str">
        <f t="shared" si="25"/>
        <v>L.Mugo.R.15.1_2_A</v>
      </c>
      <c r="I160" s="21" t="s">
        <v>758</v>
      </c>
      <c r="J160" s="21"/>
      <c r="K160" s="21">
        <v>49.5</v>
      </c>
      <c r="L160" s="2" t="s">
        <v>810</v>
      </c>
      <c r="M160" s="1" t="s">
        <v>811</v>
      </c>
      <c r="O160" s="1" t="s">
        <v>812</v>
      </c>
      <c r="P160" s="50">
        <f>VLOOKUP(H160,[1]Sheet1!$A$8:$U$230,19,FALSE)</f>
        <v>0.16457272727272726</v>
      </c>
      <c r="Q160" s="50">
        <f>VLOOKUP(H160,[1]Sheet1!$A$8:$U$230,20,FALSE)</f>
        <v>0.70773453509680506</v>
      </c>
      <c r="R160" s="50">
        <f>VLOOKUP(H160,[1]Sheet1!$A$8:$U$230,21,FALSE)</f>
        <v>0.11943636363636363</v>
      </c>
      <c r="S160" s="50">
        <f>VLOOKUP(I160,[2]Sheet1!A$5:J$554,10,FALSE)</f>
        <v>1.5913309090909094</v>
      </c>
      <c r="T160" s="50">
        <f t="shared" si="23"/>
        <v>0.99174362600589594</v>
      </c>
      <c r="U160" s="50">
        <f t="shared" si="26"/>
        <v>2.5830745350968054</v>
      </c>
      <c r="V160" s="29">
        <f>VLOOKUP(H160,[3]Sheet1!$A$3:$I$286,9,FALSE)</f>
        <v>6.0477775813651808</v>
      </c>
      <c r="W160" s="31">
        <f>VLOOKUP(C160,[4]Sheet1!$C$12:$AA$290,19,FALSE)</f>
        <v>-26.567227341871213</v>
      </c>
      <c r="X160" s="31">
        <f>VLOOKUP(H160,[5]Sheet1!$C$7:$Y$360,16,FALSE)</f>
        <v>-27.99577213074997</v>
      </c>
      <c r="Y160" s="31">
        <f>VLOOKUP(I160,[6]Sheet1!$D$8:$AI$400,32,FALSE)</f>
        <v>-24.368930744868187</v>
      </c>
      <c r="Z160" s="31" t="e">
        <f>VLOOKUP(I160,[7]Sheet1!$D$7:$R$202,15,FALSE)</f>
        <v>#N/A</v>
      </c>
      <c r="AA160" s="31">
        <f>VLOOKUP(C160,[8]Respiration_sample_list!$AO$2:$AR$73,2,FALSE)</f>
        <v>-26.987774342884752</v>
      </c>
      <c r="AB160" s="31">
        <f>VLOOKUP(C160,[8]Respiration_sample_list!$AO$2:$AR$73,4,FALSE)</f>
        <v>1.1364226995135163</v>
      </c>
      <c r="AC160" s="1">
        <f>VLOOKUP(H160,[9]Sheet1!B$2:F$250,4,FALSE)</f>
        <v>59.6</v>
      </c>
      <c r="AD160" s="1" t="e">
        <f>VLOOKUP(I160,[10]Sheet1!$B$2:$C$254,2, FALSE)</f>
        <v>#N/A</v>
      </c>
      <c r="AE160">
        <f>VLOOKUP(H160,[11]Sheet1!$B$2:$F$182,4,FALSE)</f>
        <v>69.099999999999994</v>
      </c>
      <c r="AF160">
        <f>VLOOKUP(C160,[12]Sheet1!$D$9:$Y$206,15,FALSE)</f>
        <v>-4.113734022366704</v>
      </c>
      <c r="AG160">
        <v>6.59</v>
      </c>
      <c r="AH160">
        <f>VLOOKUP(C160,[12]Sheet1!$D$9:$Y$206,22,FALSE)</f>
        <v>0.39327825981091952</v>
      </c>
      <c r="AI160" s="1">
        <f>VLOOKUP(C160&amp;"C",[13]Sheet1!B$13:M$404,12,FALSE)</f>
        <v>50.782932281494098</v>
      </c>
      <c r="AJ160" s="1">
        <f>VLOOKUP(C160&amp;"N",[13]Sheet1!B$13:N$404,12,FALSE)</f>
        <v>0.36678686738014199</v>
      </c>
      <c r="AK160" s="31">
        <f t="shared" si="24"/>
        <v>138.45351837218888</v>
      </c>
      <c r="AL160" s="46">
        <v>3.6666666666666665</v>
      </c>
      <c r="AM160" s="31"/>
      <c r="AN160" s="1">
        <f>VLOOKUP(C160,[14]Respiration_sample_list!$AP$2:$AV$73,5,FALSE)</f>
        <v>0</v>
      </c>
      <c r="AO160" s="1">
        <f>VLOOKUP(C160,[15]Respiration_sample_list!$AP$2:$AV$73,7,FALSE)</f>
        <v>9.4362114423431551E-2</v>
      </c>
      <c r="AP160" s="1">
        <f>VLOOKUP(C160,[14]Respiration_sample_list!$AP$2:$AY$73,10,FALSE)</f>
        <v>0</v>
      </c>
      <c r="AQ160" s="1">
        <f t="shared" si="27"/>
        <v>2000</v>
      </c>
      <c r="AR160" s="1">
        <f t="shared" si="28"/>
        <v>9.1881325385694304</v>
      </c>
      <c r="AT160" s="1" t="s">
        <v>877</v>
      </c>
    </row>
    <row r="161" spans="1:46" ht="23.25" x14ac:dyDescent="0.35">
      <c r="A161" s="25" t="s">
        <v>239</v>
      </c>
      <c r="B161" s="26">
        <v>160</v>
      </c>
      <c r="C161" s="25" t="s">
        <v>170</v>
      </c>
      <c r="D161" s="25" t="s">
        <v>828</v>
      </c>
      <c r="E161" s="25" t="s">
        <v>2</v>
      </c>
      <c r="F161" s="25" t="s">
        <v>831</v>
      </c>
      <c r="G161" s="26">
        <v>16</v>
      </c>
      <c r="H161" s="25" t="str">
        <f t="shared" si="25"/>
        <v>D.Mugo.R.16.1_2_A</v>
      </c>
      <c r="I161" s="21" t="s">
        <v>760</v>
      </c>
      <c r="J161" s="21"/>
      <c r="K161" s="21">
        <v>50.43</v>
      </c>
      <c r="L161" s="2" t="s">
        <v>810</v>
      </c>
      <c r="M161" s="1" t="s">
        <v>811</v>
      </c>
      <c r="O161" s="1" t="s">
        <v>812</v>
      </c>
      <c r="P161" s="50">
        <f>VLOOKUP(H161,[1]Sheet1!$A$8:$U$230,19,FALSE)</f>
        <v>0.16512046400951813</v>
      </c>
      <c r="Q161" s="50">
        <f>VLOOKUP(H161,[1]Sheet1!$A$8:$U$230,20,FALSE)</f>
        <v>1.0321786935596637</v>
      </c>
      <c r="R161" s="50">
        <f>VLOOKUP(H161,[1]Sheet1!$A$8:$U$230,21,FALSE)</f>
        <v>0.11422218917311124</v>
      </c>
      <c r="S161" s="50">
        <f>VLOOKUP(I161,[2]Sheet1!A$5:J$554,10,FALSE)</f>
        <v>1.7258734086853065</v>
      </c>
      <c r="T161" s="50">
        <f t="shared" si="23"/>
        <v>1.311521346742293</v>
      </c>
      <c r="U161" s="50">
        <f t="shared" si="26"/>
        <v>3.0373947554275995</v>
      </c>
      <c r="V161" s="29">
        <f>VLOOKUP(H161,[3]Sheet1!$A$3:$I$286,9,FALSE)</f>
        <v>5.0599478825581201</v>
      </c>
      <c r="W161" s="31">
        <f>VLOOKUP(C161,[4]Sheet1!$C$12:$AA$290,19,FALSE)</f>
        <v>-27.268869519356951</v>
      </c>
      <c r="X161" s="31">
        <f>VLOOKUP(H161,[5]Sheet1!$C$7:$Y$360,16,FALSE)</f>
        <v>-28.406827242515611</v>
      </c>
      <c r="Y161" s="31">
        <f>VLOOKUP(I161,[6]Sheet1!$D$8:$AI$400,32,FALSE)</f>
        <v>-25.644085245375301</v>
      </c>
      <c r="Z161" s="31" t="e">
        <f>VLOOKUP(I161,[7]Sheet1!$D$7:$R$202,15,FALSE)</f>
        <v>#N/A</v>
      </c>
      <c r="AA161" s="31">
        <f>VLOOKUP(C161,[8]Respiration_sample_list!$AO$2:$AR$73,2,FALSE)</f>
        <v>-29.937199841631291</v>
      </c>
      <c r="AB161" s="31">
        <f>VLOOKUP(C161,[8]Respiration_sample_list!$AO$2:$AR$73,4,FALSE)</f>
        <v>3.5553395039814064</v>
      </c>
      <c r="AC161" s="1">
        <f>VLOOKUP(H161,[9]Sheet1!B$2:F$250,4,FALSE)</f>
        <v>6</v>
      </c>
      <c r="AD161" s="1" t="e">
        <f>VLOOKUP(I161,[10]Sheet1!$B$2:$C$254,2, FALSE)</f>
        <v>#N/A</v>
      </c>
      <c r="AE161">
        <f>VLOOKUP(H161,[11]Sheet1!$B$2:$F$182,4,FALSE)</f>
        <v>11.9</v>
      </c>
      <c r="AF161">
        <f>VLOOKUP(C161,[12]Sheet1!$D$9:$Y$206,15,FALSE)</f>
        <v>-1.1357266836552664</v>
      </c>
      <c r="AG161">
        <v>9.26</v>
      </c>
      <c r="AH161">
        <f>VLOOKUP(C161,[12]Sheet1!$D$9:$Y$206,22,FALSE)</f>
        <v>0.7097482536047709</v>
      </c>
      <c r="AI161" s="1">
        <f>VLOOKUP(C161&amp;"C",[13]Sheet1!B$13:M$404,12,FALSE)</f>
        <v>48.140083312988303</v>
      </c>
      <c r="AJ161" s="1">
        <f>VLOOKUP(C161&amp;"N",[13]Sheet1!B$13:N$404,12,FALSE)</f>
        <v>0.71764957904815696</v>
      </c>
      <c r="AK161" s="31">
        <f t="shared" si="24"/>
        <v>67.080208389222676</v>
      </c>
      <c r="AL161" s="47">
        <v>4</v>
      </c>
      <c r="AM161" s="31"/>
      <c r="AN161" s="1">
        <f>VLOOKUP(C161,[14]Respiration_sample_list!$AP$2:$AV$73,5,FALSE)</f>
        <v>0</v>
      </c>
      <c r="AO161" s="1">
        <f>VLOOKUP(C161,[15]Respiration_sample_list!$AP$2:$AV$73,7,FALSE)</f>
        <v>0.15985943336700831</v>
      </c>
      <c r="AP161" s="1">
        <f>VLOOKUP(C161,[14]Respiration_sample_list!$AP$2:$AY$73,10,FALSE)</f>
        <v>0</v>
      </c>
      <c r="AQ161" s="1">
        <f t="shared" si="27"/>
        <v>1560</v>
      </c>
      <c r="AR161" s="1">
        <f t="shared" si="28"/>
        <v>13.04</v>
      </c>
      <c r="AT161" s="1" t="s">
        <v>877</v>
      </c>
    </row>
    <row r="162" spans="1:46" ht="23.25" x14ac:dyDescent="0.35">
      <c r="A162" s="21" t="s">
        <v>239</v>
      </c>
      <c r="B162" s="15">
        <v>161</v>
      </c>
      <c r="C162" s="22" t="s">
        <v>171</v>
      </c>
      <c r="D162" s="22" t="s">
        <v>828</v>
      </c>
      <c r="E162" s="21" t="s">
        <v>2</v>
      </c>
      <c r="F162" s="22" t="s">
        <v>831</v>
      </c>
      <c r="G162" s="15">
        <v>17</v>
      </c>
      <c r="H162" s="21" t="str">
        <f t="shared" si="25"/>
        <v>D.Mugo.R.17.1_2_A</v>
      </c>
      <c r="I162" s="21" t="s">
        <v>762</v>
      </c>
      <c r="J162" s="21"/>
      <c r="K162" s="21">
        <v>50.21</v>
      </c>
      <c r="L162" s="2" t="s">
        <v>810</v>
      </c>
      <c r="M162" s="1" t="s">
        <v>811</v>
      </c>
      <c r="O162" s="1" t="s">
        <v>812</v>
      </c>
      <c r="P162" s="50">
        <f>VLOOKUP(H162,[1]Sheet1!$A$8:$U$230,19,FALSE)</f>
        <v>0.10718532164907391</v>
      </c>
      <c r="Q162" s="50">
        <f>VLOOKUP(H162,[1]Sheet1!$A$8:$U$230,20,FALSE)</f>
        <v>0.62146512910456198</v>
      </c>
      <c r="R162" s="50">
        <f>VLOOKUP(H162,[1]Sheet1!$A$8:$U$230,21,FALSE)</f>
        <v>0.11629555865365467</v>
      </c>
      <c r="S162" s="50">
        <f>VLOOKUP(I162,[2]Sheet1!A$5:J$554,10,FALSE)</f>
        <v>1.0894642501493728</v>
      </c>
      <c r="T162" s="50">
        <f t="shared" si="23"/>
        <v>0.84494600940729059</v>
      </c>
      <c r="U162" s="50">
        <f t="shared" si="26"/>
        <v>1.9344102595566635</v>
      </c>
      <c r="V162" s="29">
        <f>VLOOKUP(H162,[3]Sheet1!$A$3:$I$286,9,FALSE)</f>
        <v>5.4320605252747525</v>
      </c>
      <c r="W162" s="31">
        <f>VLOOKUP(C162,[4]Sheet1!$C$12:$AA$290,19,FALSE)</f>
        <v>-27.093302858303922</v>
      </c>
      <c r="X162" s="31">
        <f>VLOOKUP(H162,[5]Sheet1!$C$7:$Y$360,16,FALSE)</f>
        <v>-28.381056789314023</v>
      </c>
      <c r="Y162" s="31">
        <f>VLOOKUP(I162,[6]Sheet1!$D$8:$AI$400,32,FALSE)</f>
        <v>-24.819468667646682</v>
      </c>
      <c r="Z162" s="31" t="e">
        <f>VLOOKUP(I162,[7]Sheet1!$D$7:$R$202,15,FALSE)</f>
        <v>#N/A</v>
      </c>
      <c r="AA162" s="31">
        <f>VLOOKUP(C162,[8]Respiration_sample_list!$AO$2:$AR$73,2,FALSE)</f>
        <v>-27.834566122041995</v>
      </c>
      <c r="AB162" s="31">
        <f>VLOOKUP(C162,[8]Respiration_sample_list!$AO$2:$AR$73,4,FALSE)</f>
        <v>4.7261856538689502</v>
      </c>
      <c r="AC162" s="1">
        <f>VLOOKUP(H162,[9]Sheet1!B$2:F$250,4,FALSE)</f>
        <v>13.6</v>
      </c>
      <c r="AD162" s="1" t="e">
        <f>VLOOKUP(I162,[10]Sheet1!$B$2:$C$254,2, FALSE)</f>
        <v>#N/A</v>
      </c>
      <c r="AE162">
        <f>VLOOKUP(H162,[11]Sheet1!$B$2:$F$182,4,FALSE)</f>
        <v>18.600000000000001</v>
      </c>
      <c r="AF162">
        <f>VLOOKUP(C162,[12]Sheet1!$D$9:$Y$206,15,FALSE)</f>
        <v>0.63609639339848656</v>
      </c>
      <c r="AG162">
        <v>6.33</v>
      </c>
      <c r="AH162">
        <f>VLOOKUP(C162,[12]Sheet1!$D$9:$Y$206,22,FALSE)</f>
        <v>0.90124504767671532</v>
      </c>
      <c r="AI162" s="1">
        <f>VLOOKUP(C162&amp;"C",[13]Sheet1!B$13:M$404,12,FALSE)</f>
        <v>48.303688049316399</v>
      </c>
      <c r="AJ162" s="1">
        <f>VLOOKUP(C162&amp;"N",[13]Sheet1!B$13:N$404,12,FALSE)</f>
        <v>0.90130269527435303</v>
      </c>
      <c r="AK162" s="31">
        <f t="shared" si="24"/>
        <v>53.593191613182675</v>
      </c>
      <c r="AL162" s="48">
        <v>3.3333333333333335</v>
      </c>
      <c r="AM162" s="31"/>
      <c r="AN162" s="1">
        <f>VLOOKUP(C162,[14]Respiration_sample_list!$AP$2:$AV$73,5,FALSE)</f>
        <v>0</v>
      </c>
      <c r="AO162" s="1">
        <f>VLOOKUP(C162,[15]Respiration_sample_list!$AP$2:$AV$73,7,FALSE)</f>
        <v>0.13801769160979357</v>
      </c>
      <c r="AP162" s="1">
        <f>VLOOKUP(C162,[14]Respiration_sample_list!$AP$2:$AY$73,10,FALSE)</f>
        <v>0</v>
      </c>
      <c r="AQ162" s="1">
        <f t="shared" si="27"/>
        <v>1560</v>
      </c>
      <c r="AR162" s="1">
        <f t="shared" si="28"/>
        <v>13.04</v>
      </c>
      <c r="AT162" s="1" t="s">
        <v>877</v>
      </c>
    </row>
    <row r="163" spans="1:46" ht="24" thickBot="1" x14ac:dyDescent="0.4">
      <c r="A163" s="21" t="s">
        <v>239</v>
      </c>
      <c r="B163" s="15">
        <v>162</v>
      </c>
      <c r="C163" s="22" t="s">
        <v>172</v>
      </c>
      <c r="D163" s="22" t="s">
        <v>828</v>
      </c>
      <c r="E163" s="21" t="s">
        <v>2</v>
      </c>
      <c r="F163" s="22" t="s">
        <v>831</v>
      </c>
      <c r="G163" s="15">
        <v>18</v>
      </c>
      <c r="H163" s="21" t="str">
        <f t="shared" si="25"/>
        <v>D.Mugo.R.18.1_2_A</v>
      </c>
      <c r="I163" s="21" t="s">
        <v>764</v>
      </c>
      <c r="J163" s="21"/>
      <c r="K163" s="21">
        <v>49.29</v>
      </c>
      <c r="L163" s="2" t="s">
        <v>810</v>
      </c>
      <c r="M163" s="1" t="s">
        <v>811</v>
      </c>
      <c r="O163" s="1" t="s">
        <v>812</v>
      </c>
      <c r="P163" s="50">
        <f>VLOOKUP(H163,[1]Sheet1!$A$8:$U$230,19,FALSE)</f>
        <v>0.11315276932440659</v>
      </c>
      <c r="Q163" s="50">
        <f>VLOOKUP(H163,[1]Sheet1!$A$8:$U$230,20,FALSE)</f>
        <v>0.84788544927808362</v>
      </c>
      <c r="R163" s="50">
        <f>VLOOKUP(H163,[1]Sheet1!$A$8:$U$230,21,FALSE)</f>
        <v>6.4783931832014613E-2</v>
      </c>
      <c r="S163" s="50">
        <f>VLOOKUP(I163,[2]Sheet1!A$5:J$554,10,FALSE)</f>
        <v>1.8676835057821064</v>
      </c>
      <c r="T163" s="50">
        <f t="shared" si="23"/>
        <v>1.0258221504345049</v>
      </c>
      <c r="U163" s="50">
        <f t="shared" si="26"/>
        <v>2.893505656216611</v>
      </c>
      <c r="V163" s="29">
        <f>VLOOKUP(H163,[3]Sheet1!$A$3:$I$286,9,FALSE)</f>
        <v>6.9128587451440353</v>
      </c>
      <c r="W163" s="31">
        <f>VLOOKUP(C163,[4]Sheet1!$C$12:$AA$290,19,FALSE)</f>
        <v>-26.742316467619379</v>
      </c>
      <c r="X163" s="31">
        <f>VLOOKUP(H163,[5]Sheet1!$C$7:$Y$360,16,FALSE)</f>
        <v>-28.205417182563444</v>
      </c>
      <c r="Y163" s="31">
        <f>VLOOKUP(I163,[6]Sheet1!$D$8:$AI$400,32,FALSE)</f>
        <v>-26.056853248121968</v>
      </c>
      <c r="Z163" s="31" t="e">
        <f>VLOOKUP(I163,[7]Sheet1!$D$7:$R$202,15,FALSE)</f>
        <v>#N/A</v>
      </c>
      <c r="AA163" s="31">
        <f>VLOOKUP(C163,[8]Respiration_sample_list!$AO$2:$AR$73,2,FALSE)</f>
        <v>-28.178526672333316</v>
      </c>
      <c r="AB163" s="31">
        <f>VLOOKUP(C163,[8]Respiration_sample_list!$AO$2:$AR$73,4,FALSE)</f>
        <v>-2.8789462881486445</v>
      </c>
      <c r="AC163" s="1">
        <f>VLOOKUP(H163,[9]Sheet1!B$2:F$250,4,FALSE)</f>
        <v>41.3</v>
      </c>
      <c r="AD163" s="1" t="e">
        <f>VLOOKUP(I163,[10]Sheet1!$B$2:$C$254,2, FALSE)</f>
        <v>#N/A</v>
      </c>
      <c r="AE163">
        <f>VLOOKUP(H163,[11]Sheet1!$B$2:$F$182,4,FALSE)</f>
        <v>59.9</v>
      </c>
      <c r="AF163">
        <f>VLOOKUP(C163,[12]Sheet1!$D$9:$Y$206,15,FALSE)</f>
        <v>1.9064578873253837</v>
      </c>
      <c r="AG163">
        <v>6.54</v>
      </c>
      <c r="AH163">
        <f>VLOOKUP(C163,[12]Sheet1!$D$9:$Y$206,22,FALSE)</f>
        <v>0.83364525395523104</v>
      </c>
      <c r="AI163" s="1">
        <f>VLOOKUP(C163&amp;"C",[13]Sheet1!B$13:M$404,12,FALSE)</f>
        <v>47.9132080078125</v>
      </c>
      <c r="AJ163" s="1">
        <f>VLOOKUP(C163&amp;"N",[13]Sheet1!B$13:N$404,12,FALSE)</f>
        <v>0.81076449155807495</v>
      </c>
      <c r="AK163" s="31">
        <f t="shared" si="24"/>
        <v>59.096332543789607</v>
      </c>
      <c r="AL163" s="48">
        <v>3</v>
      </c>
      <c r="AM163" s="31"/>
      <c r="AN163" s="1">
        <f>VLOOKUP(C163,[14]Respiration_sample_list!$AP$2:$AV$73,5,FALSE)</f>
        <v>0</v>
      </c>
      <c r="AO163" s="1">
        <f>VLOOKUP(C163,[15]Respiration_sample_list!$AP$2:$AV$73,7,FALSE)</f>
        <v>0.21599320085246959</v>
      </c>
      <c r="AP163" s="1">
        <f>VLOOKUP(C163,[14]Respiration_sample_list!$AP$2:$AY$73,10,FALSE)</f>
        <v>0</v>
      </c>
      <c r="AQ163" s="1">
        <f t="shared" si="27"/>
        <v>1560</v>
      </c>
      <c r="AR163" s="1">
        <f t="shared" si="28"/>
        <v>13.04</v>
      </c>
      <c r="AT163" s="1" t="s">
        <v>877</v>
      </c>
    </row>
    <row r="164" spans="1:46" ht="23.25" x14ac:dyDescent="0.35">
      <c r="A164" s="21" t="s">
        <v>239</v>
      </c>
      <c r="B164" s="15">
        <v>163</v>
      </c>
      <c r="C164" s="22" t="s">
        <v>173</v>
      </c>
      <c r="D164" s="21" t="s">
        <v>1</v>
      </c>
      <c r="E164" s="22" t="s">
        <v>25</v>
      </c>
      <c r="F164" s="22" t="s">
        <v>831</v>
      </c>
      <c r="G164" s="15">
        <v>1</v>
      </c>
      <c r="H164" s="21" t="str">
        <f t="shared" si="25"/>
        <v>H.Larix.R.1.1_2_A</v>
      </c>
      <c r="I164" s="21" t="s">
        <v>766</v>
      </c>
      <c r="J164" s="21"/>
      <c r="K164" s="21">
        <v>48.94</v>
      </c>
      <c r="L164" s="2" t="s">
        <v>810</v>
      </c>
      <c r="M164" s="1" t="s">
        <v>811</v>
      </c>
      <c r="O164" s="1" t="s">
        <v>812</v>
      </c>
      <c r="P164" s="50">
        <f>VLOOKUP(H164,[1]Sheet1!$A$8:$U$230,19,FALSE)</f>
        <v>0.79343532897425428</v>
      </c>
      <c r="Q164" s="50">
        <f>VLOOKUP(H164,[1]Sheet1!$A$8:$U$230,20,FALSE)</f>
        <v>1.7734892687284187</v>
      </c>
      <c r="R164" s="50">
        <f>VLOOKUP(H164,[1]Sheet1!$A$8:$U$230,21,FALSE)</f>
        <v>0.91489579076420102</v>
      </c>
      <c r="S164" s="50">
        <f>VLOOKUP(I164,[2]Sheet1!A$5:J$554,10,FALSE)</f>
        <v>2.6595628933387823</v>
      </c>
      <c r="T164" s="50">
        <f t="shared" si="23"/>
        <v>3.4818203884668737</v>
      </c>
      <c r="U164" s="50">
        <f t="shared" si="26"/>
        <v>6.1413832818056555</v>
      </c>
      <c r="V164" s="29">
        <f>VLOOKUP(H164,[3]Sheet1!$A$3:$I$286,9,FALSE)</f>
        <v>10.456322554736049</v>
      </c>
      <c r="W164" s="31">
        <f>VLOOKUP(C164,[4]Sheet1!$C$12:$AA$290,19,FALSE)</f>
        <v>-28.100274479225948</v>
      </c>
      <c r="X164" s="31">
        <f>VLOOKUP(H164,[5]Sheet1!$C$7:$Y$360,16,FALSE)</f>
        <v>-29.235512944992504</v>
      </c>
      <c r="Y164" s="31">
        <f>VLOOKUP(I164,[6]Sheet1!$D$8:$AI$400,32,FALSE)</f>
        <v>-26.540574095400107</v>
      </c>
      <c r="Z164" s="31" t="e">
        <f>VLOOKUP(I164,[7]Sheet1!$D$7:$R$202,15,FALSE)</f>
        <v>#N/A</v>
      </c>
      <c r="AA164" s="31">
        <f>VLOOKUP(C164,[8]Respiration_sample_list!$AO$2:$AR$73,2,FALSE)</f>
        <v>-28.888793162105138</v>
      </c>
      <c r="AB164" s="31">
        <f>VLOOKUP(C164,[8]Respiration_sample_list!$AO$2:$AR$73,4,FALSE)</f>
        <v>0.85435655379465536</v>
      </c>
      <c r="AC164" s="1">
        <f>VLOOKUP(H164,[9]Sheet1!B$2:F$250,4,FALSE)</f>
        <v>13.6</v>
      </c>
      <c r="AD164" s="1" t="e">
        <f>VLOOKUP(I164,[10]Sheet1!$B$2:$C$254,2, FALSE)</f>
        <v>#N/A</v>
      </c>
      <c r="AE164">
        <f>VLOOKUP(H164,[11]Sheet1!$B$2:$F$182,4,FALSE)</f>
        <v>17.899999999999999</v>
      </c>
      <c r="AF164">
        <f>VLOOKUP(C164,[12]Sheet1!$D$9:$Y$206,15,FALSE)</f>
        <v>1.9093785502996572</v>
      </c>
      <c r="AG164">
        <v>7.61</v>
      </c>
      <c r="AH164">
        <f>VLOOKUP(C164,[12]Sheet1!$D$9:$Y$206,22,FALSE)</f>
        <v>0.68421509152945637</v>
      </c>
      <c r="AI164" s="1">
        <f>VLOOKUP(C164&amp;"C",[13]Sheet1!B$13:M$404,12,FALSE)</f>
        <v>48.931262969970703</v>
      </c>
      <c r="AJ164" s="1">
        <f>VLOOKUP(C164&amp;"N",[13]Sheet1!B$13:N$404,12,FALSE)</f>
        <v>0.67386370897293102</v>
      </c>
      <c r="AK164" s="31">
        <f t="shared" si="24"/>
        <v>72.61299624600538</v>
      </c>
      <c r="AL164" s="47">
        <v>3</v>
      </c>
      <c r="AM164" s="31"/>
      <c r="AN164" s="1">
        <f>VLOOKUP(C164,[14]Respiration_sample_list!$AP$2:$AV$73,5,FALSE)</f>
        <v>1.5863647369926084</v>
      </c>
      <c r="AO164" s="1">
        <f>VLOOKUP(C164,[15]Respiration_sample_list!$AP$2:$AV$73,7,FALSE)</f>
        <v>0.2290670057447606</v>
      </c>
      <c r="AP164" s="1">
        <f>VLOOKUP(C164,[14]Respiration_sample_list!$AP$2:$AY$73,10,FALSE)</f>
        <v>0</v>
      </c>
      <c r="AQ164" s="1">
        <f t="shared" si="27"/>
        <v>2200</v>
      </c>
      <c r="AR164" s="1">
        <f t="shared" si="28"/>
        <v>9.1999999999999993</v>
      </c>
      <c r="AT164" s="1" t="s">
        <v>877</v>
      </c>
    </row>
    <row r="165" spans="1:46" ht="23.25" x14ac:dyDescent="0.35">
      <c r="A165" s="21" t="s">
        <v>239</v>
      </c>
      <c r="B165" s="15">
        <v>164</v>
      </c>
      <c r="C165" s="22" t="s">
        <v>174</v>
      </c>
      <c r="D165" s="21" t="s">
        <v>1</v>
      </c>
      <c r="E165" s="22" t="s">
        <v>25</v>
      </c>
      <c r="F165" s="22" t="s">
        <v>831</v>
      </c>
      <c r="G165" s="15">
        <v>2</v>
      </c>
      <c r="H165" s="21" t="str">
        <f t="shared" si="25"/>
        <v>H.Larix.R.2.1_2_A</v>
      </c>
      <c r="I165" s="21" t="s">
        <v>768</v>
      </c>
      <c r="J165" s="21"/>
      <c r="K165" s="21">
        <v>50.59</v>
      </c>
      <c r="L165" s="2" t="s">
        <v>429</v>
      </c>
      <c r="M165" t="s">
        <v>432</v>
      </c>
      <c r="O165" s="1" t="s">
        <v>435</v>
      </c>
      <c r="P165" s="50">
        <f>VLOOKUP(H165,[1]Sheet1!$A$8:$U$230,19,FALSE)</f>
        <v>0.43570567305791652</v>
      </c>
      <c r="Q165" s="50">
        <f>VLOOKUP(H165,[1]Sheet1!$A$8:$U$230,20,FALSE)</f>
        <v>1.3932577807983237</v>
      </c>
      <c r="R165" s="50">
        <f>VLOOKUP(H165,[1]Sheet1!$A$8:$U$230,21,FALSE)</f>
        <v>0.50107531132634908</v>
      </c>
      <c r="S165" s="50">
        <f>VLOOKUP(I165,[2]Sheet1!A$5:J$554,10,FALSE)</f>
        <v>1.4376445937932398</v>
      </c>
      <c r="T165" s="50">
        <f t="shared" si="23"/>
        <v>2.3300387651825893</v>
      </c>
      <c r="U165" s="50">
        <f t="shared" si="26"/>
        <v>3.7676833589758294</v>
      </c>
      <c r="V165" s="29">
        <f>VLOOKUP(H165,[3]Sheet1!$A$3:$I$286,9,FALSE)</f>
        <v>8.1356650502783996</v>
      </c>
      <c r="W165" s="31">
        <f>VLOOKUP(C165,[4]Sheet1!$C$12:$AA$290,19,FALSE)</f>
        <v>-27.627688230834799</v>
      </c>
      <c r="X165" s="31">
        <f>VLOOKUP(H165,[5]Sheet1!$C$7:$Y$360,16,FALSE)</f>
        <v>-28.813254431218002</v>
      </c>
      <c r="Y165" s="31">
        <f>VLOOKUP(I165,[6]Sheet1!$D$8:$AI$400,32,FALSE)</f>
        <v>-26.888970499919331</v>
      </c>
      <c r="Z165" s="31" t="e">
        <f>VLOOKUP(I165,[7]Sheet1!$D$7:$R$202,15,FALSE)</f>
        <v>#N/A</v>
      </c>
      <c r="AA165" s="31">
        <f>VLOOKUP(C165,[8]Respiration_sample_list!$AO$2:$AR$73,2,FALSE)</f>
        <v>-28.325593985385655</v>
      </c>
      <c r="AB165" s="31">
        <f>VLOOKUP(C165,[8]Respiration_sample_list!$AO$2:$AR$73,4,FALSE)</f>
        <v>2.1214551179925816</v>
      </c>
      <c r="AC165" s="1">
        <f>VLOOKUP(H165,[9]Sheet1!B$2:F$250,4,FALSE)</f>
        <v>33</v>
      </c>
      <c r="AD165" s="1" t="e">
        <f>VLOOKUP(I165,[10]Sheet1!$B$2:$C$254,2, FALSE)</f>
        <v>#N/A</v>
      </c>
      <c r="AE165">
        <f>VLOOKUP(H165,[11]Sheet1!$B$2:$F$182,4,FALSE)</f>
        <v>32.9</v>
      </c>
      <c r="AF165">
        <f>VLOOKUP(C165,[12]Sheet1!$D$9:$Y$206,15,FALSE)</f>
        <v>4.0538140600764478</v>
      </c>
      <c r="AG165">
        <v>8.27</v>
      </c>
      <c r="AH165">
        <f>VLOOKUP(C165,[12]Sheet1!$D$9:$Y$206,22,FALSE)</f>
        <v>0.48200019730961935</v>
      </c>
      <c r="AI165" s="1">
        <f>VLOOKUP(C165&amp;"C",[13]Sheet1!B$13:M$404,12,FALSE)</f>
        <v>48.261131286621101</v>
      </c>
      <c r="AJ165" s="1">
        <f>VLOOKUP(C165&amp;"N",[13]Sheet1!B$13:N$404,12,FALSE)</f>
        <v>0.443303883075714</v>
      </c>
      <c r="AK165" s="31">
        <f t="shared" si="24"/>
        <v>108.86692656914613</v>
      </c>
      <c r="AL165" s="48">
        <v>3.6666666666666665</v>
      </c>
      <c r="AM165" s="31"/>
      <c r="AN165" s="1">
        <f>VLOOKUP(C165,[14]Respiration_sample_list!$AP$2:$AV$73,5,FALSE)</f>
        <v>1.0619232563492458</v>
      </c>
      <c r="AO165" s="1" t="e">
        <f>VLOOKUP(C165,[15]Respiration_sample_list!$AP$2:$AV$73,7,FALSE)</f>
        <v>#N/A</v>
      </c>
      <c r="AP165" s="1">
        <f>VLOOKUP(C165,[14]Respiration_sample_list!$AP$2:$AY$73,10,FALSE)</f>
        <v>0</v>
      </c>
      <c r="AQ165" s="1">
        <f t="shared" si="27"/>
        <v>2200</v>
      </c>
      <c r="AR165" s="1">
        <f t="shared" si="28"/>
        <v>9.1999999999999993</v>
      </c>
      <c r="AT165" s="1" t="s">
        <v>877</v>
      </c>
    </row>
    <row r="166" spans="1:46" ht="23.25" x14ac:dyDescent="0.35">
      <c r="A166" s="21" t="s">
        <v>239</v>
      </c>
      <c r="B166" s="15">
        <v>165</v>
      </c>
      <c r="C166" s="22" t="s">
        <v>175</v>
      </c>
      <c r="D166" s="21" t="s">
        <v>1</v>
      </c>
      <c r="E166" s="22" t="s">
        <v>25</v>
      </c>
      <c r="F166" s="22" t="s">
        <v>831</v>
      </c>
      <c r="G166" s="15">
        <v>3</v>
      </c>
      <c r="H166" s="21" t="str">
        <f t="shared" si="25"/>
        <v>H.Larix.R.3.1_2_A</v>
      </c>
      <c r="I166" s="21" t="s">
        <v>770</v>
      </c>
      <c r="J166" s="21"/>
      <c r="K166" s="21">
        <v>51.76</v>
      </c>
      <c r="L166" s="2" t="s">
        <v>813</v>
      </c>
      <c r="M166" t="s">
        <v>814</v>
      </c>
      <c r="O166" s="1" t="s">
        <v>815</v>
      </c>
      <c r="P166" s="50">
        <f>VLOOKUP(H166,[1]Sheet1!$A$8:$U$230,19,FALSE)</f>
        <v>0.36320807573415764</v>
      </c>
      <c r="Q166" s="50">
        <f>VLOOKUP(H166,[1]Sheet1!$A$8:$U$230,20,FALSE)</f>
        <v>1.5940934868272225</v>
      </c>
      <c r="R166" s="50">
        <f>VLOOKUP(H166,[1]Sheet1!$A$8:$U$230,21,FALSE)</f>
        <v>0.35394899536321484</v>
      </c>
      <c r="S166" s="50">
        <f>VLOOKUP(I166,[2]Sheet1!A$5:J$554,10,FALSE)</f>
        <v>1.6593982998454404</v>
      </c>
      <c r="T166" s="50">
        <f t="shared" si="23"/>
        <v>2.3112505579245948</v>
      </c>
      <c r="U166" s="50">
        <f t="shared" si="26"/>
        <v>3.9706488577700352</v>
      </c>
      <c r="V166" s="29">
        <f>VLOOKUP(H166,[3]Sheet1!$A$3:$I$286,9,FALSE)</f>
        <v>10.993754288595063</v>
      </c>
      <c r="W166" s="31">
        <f>VLOOKUP(C166,[4]Sheet1!$C$12:$AA$290,19,FALSE)</f>
        <v>-28.218755425967601</v>
      </c>
      <c r="X166" s="31">
        <f>VLOOKUP(H166,[5]Sheet1!$C$7:$Y$360,16,FALSE)</f>
        <v>-29.375287864180507</v>
      </c>
      <c r="Y166" s="31">
        <f>VLOOKUP(I166,[6]Sheet1!$D$8:$AI$400,32,FALSE)</f>
        <v>-27.12834986371174</v>
      </c>
      <c r="Z166" s="31" t="e">
        <f>VLOOKUP(I166,[7]Sheet1!$D$7:$R$202,15,FALSE)</f>
        <v>#N/A</v>
      </c>
      <c r="AA166" s="31">
        <f>VLOOKUP(C166,[8]Respiration_sample_list!$AO$2:$AR$73,2,FALSE)</f>
        <v>-29.637075458916804</v>
      </c>
      <c r="AB166" s="31">
        <f>VLOOKUP(C166,[8]Respiration_sample_list!$AO$2:$AR$73,4,FALSE)</f>
        <v>12.80970556739384</v>
      </c>
      <c r="AC166" s="1">
        <f>VLOOKUP(H166,[9]Sheet1!B$2:F$250,4,FALSE)</f>
        <v>14</v>
      </c>
      <c r="AD166" s="1" t="e">
        <f>VLOOKUP(I166,[10]Sheet1!$B$2:$C$254,2, FALSE)</f>
        <v>#N/A</v>
      </c>
      <c r="AE166">
        <f>VLOOKUP(H166,[11]Sheet1!$B$2:$F$182,4,FALSE)</f>
        <v>24.7</v>
      </c>
      <c r="AF166">
        <f>VLOOKUP(C166,[12]Sheet1!$D$9:$Y$206,15,FALSE)</f>
        <v>-3.1938068155453803E-2</v>
      </c>
      <c r="AG166">
        <v>7.76</v>
      </c>
      <c r="AH166">
        <f>VLOOKUP(C166,[12]Sheet1!$D$9:$Y$206,22,FALSE)</f>
        <v>0.475043858257503</v>
      </c>
      <c r="AI166" s="1">
        <f>VLOOKUP(C166&amp;"C",[13]Sheet1!B$13:M$404,12,FALSE)</f>
        <v>48.751888275146499</v>
      </c>
      <c r="AJ166" s="1">
        <f>VLOOKUP(C166&amp;"N",[13]Sheet1!B$13:N$404,12,FALSE)</f>
        <v>0.461663097143173</v>
      </c>
      <c r="AK166" s="31">
        <f t="shared" si="24"/>
        <v>105.6005744813243</v>
      </c>
      <c r="AL166" s="48">
        <v>3</v>
      </c>
      <c r="AM166" s="31"/>
      <c r="AN166" s="1">
        <f>VLOOKUP(C166,[14]Respiration_sample_list!$AP$2:$AV$73,5,FALSE)</f>
        <v>1.2723479662283343</v>
      </c>
      <c r="AO166" s="1">
        <f>VLOOKUP(C166,[15]Respiration_sample_list!$AP$2:$AV$73,7,FALSE)</f>
        <v>0.174730135583469</v>
      </c>
      <c r="AP166" s="1">
        <f>VLOOKUP(C166,[14]Respiration_sample_list!$AP$2:$AY$73,10,FALSE)</f>
        <v>1.3583978404154449</v>
      </c>
      <c r="AQ166" s="1">
        <f t="shared" si="27"/>
        <v>2200</v>
      </c>
      <c r="AR166" s="1">
        <f t="shared" si="28"/>
        <v>9.1999999999999993</v>
      </c>
      <c r="AT166" s="1" t="s">
        <v>877</v>
      </c>
    </row>
    <row r="167" spans="1:46" ht="23.25" x14ac:dyDescent="0.35">
      <c r="A167" s="21" t="s">
        <v>239</v>
      </c>
      <c r="B167" s="15">
        <v>166</v>
      </c>
      <c r="C167" s="22" t="s">
        <v>176</v>
      </c>
      <c r="D167" s="21" t="s">
        <v>1</v>
      </c>
      <c r="E167" s="22" t="s">
        <v>25</v>
      </c>
      <c r="F167" s="22" t="s">
        <v>831</v>
      </c>
      <c r="G167" s="15">
        <v>4</v>
      </c>
      <c r="H167" s="21" t="str">
        <f t="shared" si="25"/>
        <v>H.Larix.R.4.1_2_A</v>
      </c>
      <c r="I167" s="21" t="s">
        <v>772</v>
      </c>
      <c r="J167" s="21"/>
      <c r="K167" s="21">
        <v>50.85</v>
      </c>
      <c r="L167" s="2" t="s">
        <v>429</v>
      </c>
      <c r="M167" t="s">
        <v>432</v>
      </c>
      <c r="O167" s="1" t="s">
        <v>435</v>
      </c>
      <c r="P167" s="50">
        <f>VLOOKUP(H167,[1]Sheet1!$A$8:$U$230,19,FALSE)</f>
        <v>0.35142477876106198</v>
      </c>
      <c r="Q167" s="50">
        <f>VLOOKUP(H167,[1]Sheet1!$A$8:$U$230,20,FALSE)</f>
        <v>1.9288069501213809</v>
      </c>
      <c r="R167" s="50">
        <f>VLOOKUP(H167,[1]Sheet1!$A$8:$U$230,21,FALSE)</f>
        <v>0.37826106194690262</v>
      </c>
      <c r="S167" s="50">
        <f>VLOOKUP(I167,[2]Sheet1!A$5:J$554,10,FALSE)</f>
        <v>2.5486470796460181</v>
      </c>
      <c r="T167" s="50">
        <f t="shared" si="23"/>
        <v>2.6584927908293454</v>
      </c>
      <c r="U167" s="50">
        <f t="shared" si="26"/>
        <v>5.2071398704753635</v>
      </c>
      <c r="V167" s="29">
        <f>VLOOKUP(H167,[3]Sheet1!$A$3:$I$286,9,FALSE)</f>
        <v>9.847789915438554</v>
      </c>
      <c r="W167" s="31">
        <f>VLOOKUP(C167,[4]Sheet1!$C$12:$AA$290,19,FALSE)</f>
        <v>-28.522660407024055</v>
      </c>
      <c r="X167" s="31">
        <f>VLOOKUP(H167,[5]Sheet1!$C$7:$Y$360,16,FALSE)</f>
        <v>-29.283812221372703</v>
      </c>
      <c r="Y167" s="31">
        <f>VLOOKUP(I167,[6]Sheet1!$D$8:$AI$400,32,FALSE)</f>
        <v>-27.366595699907496</v>
      </c>
      <c r="Z167" s="31" t="e">
        <f>VLOOKUP(I167,[7]Sheet1!$D$7:$R$202,15,FALSE)</f>
        <v>#N/A</v>
      </c>
      <c r="AA167" s="31">
        <f>VLOOKUP(C167,[8]Respiration_sample_list!$AO$2:$AR$73,2,FALSE)</f>
        <v>-29.676529371287984</v>
      </c>
      <c r="AB167" s="31">
        <f>VLOOKUP(C167,[8]Respiration_sample_list!$AO$2:$AR$73,4,FALSE)</f>
        <v>0.25249650728438328</v>
      </c>
      <c r="AC167" s="1">
        <f>VLOOKUP(H167,[9]Sheet1!B$2:F$250,4,FALSE)</f>
        <v>36.200000000000003</v>
      </c>
      <c r="AD167" s="1" t="e">
        <f>VLOOKUP(I167,[10]Sheet1!$B$2:$C$254,2, FALSE)</f>
        <v>#N/A</v>
      </c>
      <c r="AE167">
        <f>VLOOKUP(H167,[11]Sheet1!$B$2:$F$182,4,FALSE)</f>
        <v>47.4</v>
      </c>
      <c r="AF167">
        <f>VLOOKUP(C167,[12]Sheet1!$D$9:$Y$206,15,FALSE)</f>
        <v>-1.5647018606738972</v>
      </c>
      <c r="AG167">
        <v>6.51</v>
      </c>
      <c r="AH167">
        <f>VLOOKUP(C167,[12]Sheet1!$D$9:$Y$206,22,FALSE)</f>
        <v>0.44014116665241387</v>
      </c>
      <c r="AI167" s="1">
        <f>VLOOKUP(C167&amp;"C",[13]Sheet1!B$13:M$404,12,FALSE)</f>
        <v>49.117599487304702</v>
      </c>
      <c r="AJ167" s="1">
        <f>VLOOKUP(C167&amp;"N",[13]Sheet1!B$13:N$404,12,FALSE)</f>
        <v>0.41742217540741</v>
      </c>
      <c r="AK167" s="31">
        <f t="shared" si="24"/>
        <v>117.66887908953382</v>
      </c>
      <c r="AL167" s="48">
        <v>3.3333333333333335</v>
      </c>
      <c r="AM167" s="31"/>
      <c r="AN167" s="1">
        <f>VLOOKUP(C167,[14]Respiration_sample_list!$AP$2:$AV$73,5,FALSE)</f>
        <v>1.1633576527784277</v>
      </c>
      <c r="AO167" s="1">
        <f>VLOOKUP(C167,[15]Respiration_sample_list!$AP$2:$AV$73,7,FALSE)</f>
        <v>0.14545318852536682</v>
      </c>
      <c r="AP167" s="1">
        <f>VLOOKUP(C167,[14]Respiration_sample_list!$AP$2:$AY$73,10,FALSE)</f>
        <v>1.2187543792525701</v>
      </c>
      <c r="AQ167" s="1">
        <f t="shared" si="27"/>
        <v>2200</v>
      </c>
      <c r="AR167" s="1">
        <f t="shared" si="28"/>
        <v>9.1999999999999993</v>
      </c>
      <c r="AT167" s="1" t="s">
        <v>877</v>
      </c>
    </row>
    <row r="168" spans="1:46" ht="24" thickBot="1" x14ac:dyDescent="0.4">
      <c r="A168" s="21" t="s">
        <v>239</v>
      </c>
      <c r="B168" s="15">
        <v>167</v>
      </c>
      <c r="C168" s="22" t="s">
        <v>177</v>
      </c>
      <c r="D168" s="21" t="s">
        <v>1</v>
      </c>
      <c r="E168" s="22" t="s">
        <v>25</v>
      </c>
      <c r="F168" s="22" t="s">
        <v>831</v>
      </c>
      <c r="G168" s="15">
        <v>5</v>
      </c>
      <c r="H168" s="21" t="str">
        <f t="shared" si="25"/>
        <v>H.Larix.R.5.1_2_A</v>
      </c>
      <c r="I168" s="21" t="s">
        <v>774</v>
      </c>
      <c r="J168" s="21"/>
      <c r="K168" s="21">
        <v>50.59</v>
      </c>
      <c r="L168" s="2" t="s">
        <v>429</v>
      </c>
      <c r="M168" t="s">
        <v>432</v>
      </c>
      <c r="O168" s="1" t="s">
        <v>435</v>
      </c>
      <c r="P168" s="50">
        <f>VLOOKUP(H168,[1]Sheet1!$A$8:$U$230,19,FALSE)</f>
        <v>0.20337616129669894</v>
      </c>
      <c r="Q168" s="50">
        <f>VLOOKUP(H168,[1]Sheet1!$A$8:$U$230,20,FALSE)</f>
        <v>0.89113145167479468</v>
      </c>
      <c r="R168" s="50">
        <f>VLOOKUP(H168,[1]Sheet1!$A$8:$U$230,21,FALSE)</f>
        <v>0.20898003558015421</v>
      </c>
      <c r="S168" s="50">
        <f>VLOOKUP(I168,[2]Sheet1!A$5:J$554,10,FALSE)</f>
        <v>1.8139644989128283</v>
      </c>
      <c r="T168" s="50">
        <f t="shared" si="23"/>
        <v>1.303487648551648</v>
      </c>
      <c r="U168" s="50">
        <f t="shared" si="26"/>
        <v>3.1174521474644763</v>
      </c>
      <c r="V168" s="29">
        <f>VLOOKUP(H168,[3]Sheet1!$A$3:$I$286,9,FALSE)</f>
        <v>6.5905860129459573</v>
      </c>
      <c r="W168" s="31">
        <f>VLOOKUP(C168,[4]Sheet1!$C$12:$AA$290,19,FALSE)</f>
        <v>-28.19860540685222</v>
      </c>
      <c r="X168" s="31">
        <f>VLOOKUP(H168,[5]Sheet1!$C$7:$Y$360,16,FALSE)</f>
        <v>-29.313047271381063</v>
      </c>
      <c r="Y168" s="31">
        <f>VLOOKUP(I168,[6]Sheet1!$D$8:$AI$400,32,FALSE)</f>
        <v>-27.817201767390383</v>
      </c>
      <c r="Z168" s="31" t="e">
        <f>VLOOKUP(I168,[7]Sheet1!$D$7:$R$202,15,FALSE)</f>
        <v>#N/A</v>
      </c>
      <c r="AA168" s="31">
        <f>VLOOKUP(C168,[8]Respiration_sample_list!$AO$2:$AR$73,2,FALSE)</f>
        <v>-29.619924176324236</v>
      </c>
      <c r="AB168" s="31">
        <f>VLOOKUP(C168,[8]Respiration_sample_list!$AO$2:$AR$73,4,FALSE)</f>
        <v>-2.9670230177070067</v>
      </c>
      <c r="AC168" s="1">
        <f>VLOOKUP(H168,[9]Sheet1!B$2:F$250,4,FALSE)</f>
        <v>22</v>
      </c>
      <c r="AD168" s="1" t="e">
        <f>VLOOKUP(I168,[10]Sheet1!$B$2:$C$254,2, FALSE)</f>
        <v>#N/A</v>
      </c>
      <c r="AE168">
        <f>VLOOKUP(H168,[11]Sheet1!$B$2:$F$182,4,FALSE)</f>
        <v>35.4</v>
      </c>
      <c r="AF168">
        <f>VLOOKUP(C168,[12]Sheet1!$D$9:$Y$206,15,FALSE)</f>
        <v>-1.4310106476063202</v>
      </c>
      <c r="AG168">
        <v>8.68</v>
      </c>
      <c r="AH168">
        <f>VLOOKUP(C168,[12]Sheet1!$D$9:$Y$206,22,FALSE)</f>
        <v>0.43750666890815548</v>
      </c>
      <c r="AI168" s="1">
        <f>VLOOKUP(C168&amp;"C",[13]Sheet1!B$13:M$404,12,FALSE)</f>
        <v>51.395656585693402</v>
      </c>
      <c r="AJ168" s="1">
        <f>VLOOKUP(C168&amp;"N",[13]Sheet1!B$13:N$404,12,FALSE)</f>
        <v>0.44937196373939498</v>
      </c>
      <c r="AK168" s="31">
        <f t="shared" si="24"/>
        <v>114.37219215460306</v>
      </c>
      <c r="AL168" s="49">
        <v>3.3333333333333335</v>
      </c>
      <c r="AM168" s="31"/>
      <c r="AN168" s="1">
        <f>VLOOKUP(C168,[14]Respiration_sample_list!$AP$2:$AV$73,5,FALSE)</f>
        <v>1.0446674675535845</v>
      </c>
      <c r="AO168" s="1">
        <f>VLOOKUP(C168,[15]Respiration_sample_list!$AP$2:$AV$73,7,FALSE)</f>
        <v>0.1351318684989416</v>
      </c>
      <c r="AP168" s="1">
        <f>VLOOKUP(C168,[14]Respiration_sample_list!$AP$2:$AY$73,10,FALSE)</f>
        <v>1.1456224721350812</v>
      </c>
      <c r="AQ168" s="1">
        <f t="shared" si="27"/>
        <v>2200</v>
      </c>
      <c r="AR168" s="1">
        <f t="shared" si="28"/>
        <v>9.1999999999999993</v>
      </c>
      <c r="AT168" s="1" t="s">
        <v>877</v>
      </c>
    </row>
    <row r="169" spans="1:46" ht="23.25" x14ac:dyDescent="0.35">
      <c r="A169" s="21" t="s">
        <v>239</v>
      </c>
      <c r="B169" s="15">
        <v>168</v>
      </c>
      <c r="C169" s="22" t="s">
        <v>178</v>
      </c>
      <c r="D169" s="22" t="s">
        <v>829</v>
      </c>
      <c r="E169" s="22" t="s">
        <v>25</v>
      </c>
      <c r="F169" s="22" t="s">
        <v>831</v>
      </c>
      <c r="G169" s="15">
        <v>6</v>
      </c>
      <c r="H169" s="21" t="str">
        <f t="shared" si="25"/>
        <v>M.Larix.R.6.1_2_A</v>
      </c>
      <c r="I169" s="21" t="s">
        <v>776</v>
      </c>
      <c r="J169" s="21"/>
      <c r="K169" s="22">
        <v>49.76</v>
      </c>
      <c r="L169" s="2" t="s">
        <v>429</v>
      </c>
      <c r="M169" t="s">
        <v>432</v>
      </c>
      <c r="O169" s="1" t="s">
        <v>435</v>
      </c>
      <c r="P169" s="50">
        <f>VLOOKUP(H169,[1]Sheet1!$A$8:$U$230,19,FALSE)</f>
        <v>0.45854602090032159</v>
      </c>
      <c r="Q169" s="50">
        <f>VLOOKUP(H169,[1]Sheet1!$A$8:$U$230,20,FALSE)</f>
        <v>1.2474311603673092</v>
      </c>
      <c r="R169" s="50">
        <f>VLOOKUP(H169,[1]Sheet1!$A$8:$U$230,21,FALSE)</f>
        <v>0.40326366559485538</v>
      </c>
      <c r="S169" s="50">
        <f>VLOOKUP(I169,[2]Sheet1!A$5:J$554,10,FALSE)</f>
        <v>1.4089919614147912</v>
      </c>
      <c r="T169" s="50">
        <f t="shared" si="23"/>
        <v>2.1092408468624861</v>
      </c>
      <c r="U169" s="50">
        <f t="shared" si="26"/>
        <v>3.5182328082772774</v>
      </c>
      <c r="V169" s="29">
        <f>VLOOKUP(H169,[3]Sheet1!$A$3:$I$286,9,FALSE)</f>
        <v>5.1516696571809142</v>
      </c>
      <c r="W169" s="31">
        <f>VLOOKUP(C169,[4]Sheet1!$C$12:$AA$290,19,FALSE)</f>
        <v>-28.00096661065891</v>
      </c>
      <c r="X169" s="31">
        <f>VLOOKUP(H169,[5]Sheet1!$C$7:$Y$360,16,FALSE)</f>
        <v>-29.488369044050405</v>
      </c>
      <c r="Y169" s="31">
        <f>VLOOKUP(I169,[6]Sheet1!$D$8:$AI$400,32,FALSE)</f>
        <v>-27.109918475536954</v>
      </c>
      <c r="Z169" s="31" t="e">
        <f>VLOOKUP(I169,[7]Sheet1!$D$7:$R$202,15,FALSE)</f>
        <v>#N/A</v>
      </c>
      <c r="AA169" s="31">
        <f>VLOOKUP(C169,[8]Respiration_sample_list!$AO$2:$AR$73,2,FALSE)</f>
        <v>-30.227032105939678</v>
      </c>
      <c r="AB169" s="31">
        <f>VLOOKUP(C169,[8]Respiration_sample_list!$AO$2:$AR$73,4,FALSE)</f>
        <v>6.2467587292946209</v>
      </c>
      <c r="AC169" s="1">
        <f>VLOOKUP(H169,[9]Sheet1!B$2:F$250,4,FALSE)</f>
        <v>29.8</v>
      </c>
      <c r="AD169" s="1" t="e">
        <f>VLOOKUP(I169,[10]Sheet1!$B$2:$C$254,2, FALSE)</f>
        <v>#N/A</v>
      </c>
      <c r="AE169">
        <f>VLOOKUP(H169,[11]Sheet1!$B$2:$F$182,4,FALSE)</f>
        <v>35.6</v>
      </c>
      <c r="AF169">
        <f>VLOOKUP(C169,[12]Sheet1!$D$9:$Y$206,15,FALSE)</f>
        <v>1.693132702619375</v>
      </c>
      <c r="AG169">
        <v>7.72</v>
      </c>
      <c r="AH169">
        <f>VLOOKUP(C169,[12]Sheet1!$D$9:$Y$206,22,FALSE)</f>
        <v>0.50067756934738794</v>
      </c>
      <c r="AI169" s="1">
        <f>VLOOKUP(C169&amp;"C",[13]Sheet1!B$13:M$404,12,FALSE)</f>
        <v>48.3497123718262</v>
      </c>
      <c r="AJ169" s="1">
        <f>VLOOKUP(C169&amp;"N",[13]Sheet1!B$13:N$404,12,FALSE)</f>
        <v>0.48292091488838201</v>
      </c>
      <c r="AK169" s="31">
        <f t="shared" si="24"/>
        <v>100.11931743109804</v>
      </c>
      <c r="AL169" s="48">
        <v>3</v>
      </c>
      <c r="AM169" s="31"/>
      <c r="AN169" s="1">
        <f>VLOOKUP(C169,[14]Respiration_sample_list!$AP$2:$AV$73,5,FALSE)</f>
        <v>0.81488599914376381</v>
      </c>
      <c r="AO169" s="1">
        <f>VLOOKUP(C169,[15]Respiration_sample_list!$AP$2:$AV$73,7,FALSE)</f>
        <v>0.15082824856817889</v>
      </c>
      <c r="AP169" s="1">
        <f>VLOOKUP(C169,[14]Respiration_sample_list!$AP$2:$AY$73,10,FALSE)</f>
        <v>0.82653350726296448</v>
      </c>
      <c r="AQ169" s="1">
        <f t="shared" si="27"/>
        <v>2080</v>
      </c>
      <c r="AR169" s="1">
        <f t="shared" si="28"/>
        <v>8.9760691912108506</v>
      </c>
      <c r="AT169" s="1" t="s">
        <v>877</v>
      </c>
    </row>
    <row r="170" spans="1:46" ht="23.25" x14ac:dyDescent="0.35">
      <c r="A170" s="21" t="s">
        <v>239</v>
      </c>
      <c r="B170" s="15">
        <v>169</v>
      </c>
      <c r="C170" s="22" t="s">
        <v>179</v>
      </c>
      <c r="D170" s="22" t="s">
        <v>829</v>
      </c>
      <c r="E170" s="22" t="s">
        <v>25</v>
      </c>
      <c r="F170" s="22" t="s">
        <v>831</v>
      </c>
      <c r="G170" s="15">
        <v>7</v>
      </c>
      <c r="H170" s="21" t="str">
        <f t="shared" si="25"/>
        <v>M.Larix.R.7.1_2_A</v>
      </c>
      <c r="I170" s="21" t="s">
        <v>778</v>
      </c>
      <c r="J170" s="21"/>
      <c r="K170" s="22">
        <v>50.19</v>
      </c>
      <c r="L170" s="2" t="s">
        <v>813</v>
      </c>
      <c r="M170" t="s">
        <v>814</v>
      </c>
      <c r="O170" s="1" t="s">
        <v>815</v>
      </c>
      <c r="P170" s="50">
        <f>VLOOKUP(H170,[1]Sheet1!$A$8:$U$230,19,FALSE)</f>
        <v>0.35303795576808134</v>
      </c>
      <c r="Q170" s="50">
        <f>VLOOKUP(H170,[1]Sheet1!$A$8:$U$230,20,FALSE)</f>
        <v>1.0315132946163039</v>
      </c>
      <c r="R170" s="50">
        <f>VLOOKUP(H170,[1]Sheet1!$A$8:$U$230,21,FALSE)</f>
        <v>0.35280035863717879</v>
      </c>
      <c r="S170" s="50">
        <f>VLOOKUP(I170,[2]Sheet1!A$5:J$554,10,FALSE)</f>
        <v>2.3836777047220563</v>
      </c>
      <c r="T170" s="50">
        <f t="shared" si="23"/>
        <v>1.7373516090215642</v>
      </c>
      <c r="U170" s="50">
        <f t="shared" si="26"/>
        <v>4.1210293137436205</v>
      </c>
      <c r="V170" s="29">
        <f>VLOOKUP(H170,[3]Sheet1!$A$3:$I$286,9,FALSE)</f>
        <v>8.2516257191830693</v>
      </c>
      <c r="W170" s="31">
        <f>VLOOKUP(C170,[4]Sheet1!$C$12:$AA$290,19,FALSE)</f>
        <v>-28.233920804035805</v>
      </c>
      <c r="X170" s="31">
        <f>VLOOKUP(H170,[5]Sheet1!$C$7:$Y$360,16,FALSE)</f>
        <v>-29.556444328882769</v>
      </c>
      <c r="Y170" s="31">
        <f>VLOOKUP(I170,[6]Sheet1!$D$8:$AI$400,32,FALSE)</f>
        <v>-27.018119387390037</v>
      </c>
      <c r="Z170" s="31" t="e">
        <f>VLOOKUP(I170,[7]Sheet1!$D$7:$R$202,15,FALSE)</f>
        <v>#N/A</v>
      </c>
      <c r="AA170" s="31">
        <f>VLOOKUP(C170,[8]Respiration_sample_list!$AO$2:$AR$73,2,FALSE)</f>
        <v>-28.910081575768192</v>
      </c>
      <c r="AB170" s="31">
        <f>VLOOKUP(C170,[8]Respiration_sample_list!$AO$2:$AR$73,4,FALSE)</f>
        <v>6.7215063392844598</v>
      </c>
      <c r="AC170" s="1">
        <f>VLOOKUP(H170,[9]Sheet1!B$2:F$250,4,FALSE)</f>
        <v>24.9</v>
      </c>
      <c r="AD170" s="1" t="e">
        <f>VLOOKUP(I170,[10]Sheet1!$B$2:$C$254,2, FALSE)</f>
        <v>#N/A</v>
      </c>
      <c r="AE170">
        <f>VLOOKUP(H170,[11]Sheet1!$B$2:$F$182,4,FALSE)</f>
        <v>28.1</v>
      </c>
      <c r="AF170">
        <f>VLOOKUP(C170,[12]Sheet1!$D$9:$Y$206,15,FALSE)</f>
        <v>-2.0123380474865575</v>
      </c>
      <c r="AG170">
        <v>7.29</v>
      </c>
      <c r="AH170">
        <f>VLOOKUP(C170,[12]Sheet1!$D$9:$Y$206,22,FALSE)</f>
        <v>0.86685484153489689</v>
      </c>
      <c r="AI170" s="1">
        <f>VLOOKUP(C170&amp;"C",[13]Sheet1!B$13:M$404,12,FALSE)</f>
        <v>47.853725433349602</v>
      </c>
      <c r="AJ170" s="1">
        <f>VLOOKUP(C170&amp;"N",[13]Sheet1!B$13:N$404,12,FALSE)</f>
        <v>0.83629298210143999</v>
      </c>
      <c r="AK170" s="31">
        <f t="shared" si="24"/>
        <v>57.221244776086237</v>
      </c>
      <c r="AL170" s="48">
        <v>2</v>
      </c>
      <c r="AM170" s="31"/>
      <c r="AN170" s="1">
        <f>VLOOKUP(C170,[14]Respiration_sample_list!$AP$2:$AV$73,5,FALSE)</f>
        <v>1.1900497865762505</v>
      </c>
      <c r="AO170" s="1">
        <f>VLOOKUP(C170,[15]Respiration_sample_list!$AP$2:$AV$73,7,FALSE)</f>
        <v>0.19320703190153299</v>
      </c>
      <c r="AP170" s="1">
        <f>VLOOKUP(C170,[14]Respiration_sample_list!$AP$2:$AY$73,10,FALSE)</f>
        <v>1.2252783786297026</v>
      </c>
      <c r="AQ170" s="1">
        <f t="shared" si="27"/>
        <v>2080</v>
      </c>
      <c r="AR170" s="1">
        <f t="shared" si="28"/>
        <v>8.9760691912108506</v>
      </c>
      <c r="AT170" s="1" t="s">
        <v>877</v>
      </c>
    </row>
    <row r="171" spans="1:46" ht="23.25" x14ac:dyDescent="0.35">
      <c r="A171" s="21" t="s">
        <v>239</v>
      </c>
      <c r="B171" s="15">
        <v>170</v>
      </c>
      <c r="C171" s="22" t="s">
        <v>180</v>
      </c>
      <c r="D171" s="22" t="s">
        <v>829</v>
      </c>
      <c r="E171" s="22" t="s">
        <v>25</v>
      </c>
      <c r="F171" s="22" t="s">
        <v>831</v>
      </c>
      <c r="G171" s="15">
        <v>8</v>
      </c>
      <c r="H171" s="21" t="str">
        <f t="shared" si="25"/>
        <v>M.Larix.R.8.1_2_A</v>
      </c>
      <c r="I171" s="21" t="s">
        <v>780</v>
      </c>
      <c r="J171" s="21"/>
      <c r="K171" s="22">
        <v>50.34</v>
      </c>
      <c r="L171" s="2" t="s">
        <v>813</v>
      </c>
      <c r="M171" t="s">
        <v>814</v>
      </c>
      <c r="O171" s="1" t="s">
        <v>815</v>
      </c>
      <c r="P171" s="50">
        <f>VLOOKUP(H171,[1]Sheet1!$A$8:$U$230,19,FALSE)</f>
        <v>0.40019070321811673</v>
      </c>
      <c r="Q171" s="50">
        <f>VLOOKUP(H171,[1]Sheet1!$A$8:$U$230,20,FALSE)</f>
        <v>1.3985068706328951</v>
      </c>
      <c r="R171" s="50">
        <f>VLOOKUP(H171,[1]Sheet1!$A$8:$U$230,21,FALSE)</f>
        <v>0.52151817640047682</v>
      </c>
      <c r="S171" s="50">
        <f>VLOOKUP(I171,[2]Sheet1!A$5:J$554,10,FALSE)</f>
        <v>1.9628002383790224</v>
      </c>
      <c r="T171" s="50">
        <f t="shared" si="23"/>
        <v>2.3202157502514886</v>
      </c>
      <c r="U171" s="50">
        <f t="shared" si="26"/>
        <v>4.2830159886305115</v>
      </c>
      <c r="V171" s="29">
        <f>VLOOKUP(H171,[3]Sheet1!$A$3:$I$286,9,FALSE)</f>
        <v>11.641684334518029</v>
      </c>
      <c r="W171" s="31">
        <f>VLOOKUP(C171,[4]Sheet1!$C$12:$AA$290,19,FALSE)</f>
        <v>-27.507001605275619</v>
      </c>
      <c r="X171" s="31">
        <f>VLOOKUP(H171,[5]Sheet1!$C$7:$Y$360,16,FALSE)</f>
        <v>-28.983929116545433</v>
      </c>
      <c r="Y171" s="31">
        <f>VLOOKUP(I171,[6]Sheet1!$D$8:$AI$400,32,FALSE)</f>
        <v>-27.066904447078755</v>
      </c>
      <c r="Z171" s="31" t="e">
        <f>VLOOKUP(I171,[7]Sheet1!$D$7:$R$202,15,FALSE)</f>
        <v>#N/A</v>
      </c>
      <c r="AA171" s="31">
        <f>VLOOKUP(C171,[8]Respiration_sample_list!$AO$2:$AR$73,2,FALSE)</f>
        <v>-28.478991019240151</v>
      </c>
      <c r="AB171" s="31">
        <f>VLOOKUP(C171,[8]Respiration_sample_list!$AO$2:$AR$73,4,FALSE)</f>
        <v>6.3079166993004749</v>
      </c>
      <c r="AC171" s="1">
        <f>VLOOKUP(H171,[9]Sheet1!B$2:F$250,4,FALSE)</f>
        <v>25.4</v>
      </c>
      <c r="AD171" s="1" t="e">
        <f>VLOOKUP(I171,[10]Sheet1!$B$2:$C$254,2, FALSE)</f>
        <v>#N/A</v>
      </c>
      <c r="AE171">
        <f>VLOOKUP(H171,[11]Sheet1!$B$2:$F$182,4,FALSE)</f>
        <v>25.5</v>
      </c>
      <c r="AF171">
        <f>VLOOKUP(C171,[12]Sheet1!$D$9:$Y$206,15,FALSE)</f>
        <v>-1.0430332360855612</v>
      </c>
      <c r="AG171">
        <v>6.23</v>
      </c>
      <c r="AH171">
        <f>VLOOKUP(C171,[12]Sheet1!$D$9:$Y$206,22,FALSE)</f>
        <v>0.47435731158809058</v>
      </c>
      <c r="AI171" s="1">
        <f>VLOOKUP(C171&amp;"C",[13]Sheet1!B$13:M$404,12,FALSE)</f>
        <v>48.938991546630902</v>
      </c>
      <c r="AJ171" s="1">
        <f>VLOOKUP(C171&amp;"N",[13]Sheet1!B$13:N$404,12,FALSE)</f>
        <v>0.46198120713233898</v>
      </c>
      <c r="AK171" s="31">
        <f t="shared" si="24"/>
        <v>105.93286218374648</v>
      </c>
      <c r="AL171" s="48">
        <v>2</v>
      </c>
      <c r="AM171" s="31"/>
      <c r="AN171" s="1">
        <f>VLOOKUP(C171,[14]Respiration_sample_list!$AP$2:$AV$73,5,FALSE)</f>
        <v>1.4377635129438022</v>
      </c>
      <c r="AO171" s="1">
        <f>VLOOKUP(C171,[15]Respiration_sample_list!$AP$2:$AV$73,7,FALSE)</f>
        <v>0.2203917375421299</v>
      </c>
      <c r="AP171" s="1">
        <f>VLOOKUP(C171,[14]Respiration_sample_list!$AP$2:$AY$73,10,FALSE)</f>
        <v>1.4491444732363139</v>
      </c>
      <c r="AQ171" s="1">
        <f t="shared" si="27"/>
        <v>2080</v>
      </c>
      <c r="AR171" s="1">
        <f t="shared" si="28"/>
        <v>8.9760691912108506</v>
      </c>
      <c r="AT171" s="1" t="s">
        <v>877</v>
      </c>
    </row>
    <row r="172" spans="1:46" ht="23.25" x14ac:dyDescent="0.35">
      <c r="A172" s="21" t="s">
        <v>239</v>
      </c>
      <c r="B172" s="15">
        <v>171</v>
      </c>
      <c r="C172" s="22" t="s">
        <v>181</v>
      </c>
      <c r="D172" s="22" t="s">
        <v>829</v>
      </c>
      <c r="E172" s="22" t="s">
        <v>25</v>
      </c>
      <c r="F172" s="22" t="s">
        <v>831</v>
      </c>
      <c r="G172" s="15">
        <v>9</v>
      </c>
      <c r="H172" s="21" t="str">
        <f t="shared" si="25"/>
        <v>M.Larix.R.9.1_2_A</v>
      </c>
      <c r="I172" s="21" t="s">
        <v>782</v>
      </c>
      <c r="J172" s="21"/>
      <c r="K172" s="22">
        <v>49.77</v>
      </c>
      <c r="L172" s="2" t="s">
        <v>813</v>
      </c>
      <c r="M172" t="s">
        <v>814</v>
      </c>
      <c r="O172" s="1" t="s">
        <v>815</v>
      </c>
      <c r="P172" s="50">
        <f>VLOOKUP(H172,[1]Sheet1!$A$8:$U$230,19,FALSE)</f>
        <v>0.34029385171790233</v>
      </c>
      <c r="Q172" s="50">
        <f>VLOOKUP(H172,[1]Sheet1!$A$8:$U$230,20,FALSE)</f>
        <v>1.6474389870881958</v>
      </c>
      <c r="R172" s="50">
        <f>VLOOKUP(H172,[1]Sheet1!$A$8:$U$230,21,FALSE)</f>
        <v>0.49855334538878837</v>
      </c>
      <c r="S172" s="50">
        <f>VLOOKUP(I172,[2]Sheet1!A$5:J$554,10,FALSE)</f>
        <v>2.2445251356238698</v>
      </c>
      <c r="T172" s="50">
        <f t="shared" si="23"/>
        <v>2.4862861841948867</v>
      </c>
      <c r="U172" s="50">
        <f t="shared" si="26"/>
        <v>4.7308113198187565</v>
      </c>
      <c r="V172" s="29">
        <f>VLOOKUP(H172,[3]Sheet1!$A$3:$I$286,9,FALSE)</f>
        <v>12.009395064317616</v>
      </c>
      <c r="W172" s="31">
        <f>VLOOKUP(C172,[4]Sheet1!$C$12:$AA$290,19,FALSE)</f>
        <v>-27.582357955769822</v>
      </c>
      <c r="X172" s="31">
        <f>VLOOKUP(H172,[5]Sheet1!$C$7:$Y$360,16,FALSE)</f>
        <v>-29.121449455805479</v>
      </c>
      <c r="Y172" s="31">
        <f>VLOOKUP(I172,[6]Sheet1!$D$8:$AI$400,32,FALSE)</f>
        <v>-26.45265328366747</v>
      </c>
      <c r="Z172" s="31" t="e">
        <f>VLOOKUP(I172,[7]Sheet1!$D$7:$R$202,15,FALSE)</f>
        <v>#N/A</v>
      </c>
      <c r="AA172" s="31">
        <f>VLOOKUP(C172,[8]Respiration_sample_list!$AO$2:$AR$73,2,FALSE)</f>
        <v>-28.568074080716322</v>
      </c>
      <c r="AB172" s="31">
        <f>VLOOKUP(C172,[8]Respiration_sample_list!$AO$2:$AR$73,4,FALSE)</f>
        <v>2.5515695760477333</v>
      </c>
      <c r="AC172" s="1">
        <f>VLOOKUP(H172,[9]Sheet1!B$2:F$250,4,FALSE)</f>
        <v>23.1</v>
      </c>
      <c r="AD172" s="1" t="e">
        <f>VLOOKUP(I172,[10]Sheet1!$B$2:$C$254,2, FALSE)</f>
        <v>#N/A</v>
      </c>
      <c r="AE172">
        <f>VLOOKUP(H172,[11]Sheet1!$B$2:$F$182,4,FALSE)</f>
        <v>41.4</v>
      </c>
      <c r="AF172">
        <f>VLOOKUP(C172,[12]Sheet1!$D$9:$Y$206,15,FALSE)</f>
        <v>-3.348144060241288</v>
      </c>
      <c r="AG172">
        <v>9.4</v>
      </c>
      <c r="AH172">
        <f>VLOOKUP(C172,[12]Sheet1!$D$9:$Y$206,22,FALSE)</f>
        <v>0.50853412520582564</v>
      </c>
      <c r="AI172" s="1">
        <f>VLOOKUP(C172&amp;"C",[13]Sheet1!B$13:M$404,12,FALSE)</f>
        <v>48.6971244812012</v>
      </c>
      <c r="AJ172" s="1">
        <f>VLOOKUP(C172&amp;"N",[13]Sheet1!B$13:N$404,12,FALSE)</f>
        <v>0.49637463688850397</v>
      </c>
      <c r="AK172" s="31">
        <f t="shared" si="24"/>
        <v>98.105585705297798</v>
      </c>
      <c r="AL172" s="48">
        <v>2</v>
      </c>
      <c r="AM172" s="31"/>
      <c r="AN172" s="1">
        <f>VLOOKUP(C172,[14]Respiration_sample_list!$AP$2:$AV$73,5,FALSE)</f>
        <v>1.29111025641879</v>
      </c>
      <c r="AO172" s="1" t="e">
        <f>VLOOKUP(C172,[15]Respiration_sample_list!$AP$2:$AV$73,7,FALSE)</f>
        <v>#N/A</v>
      </c>
      <c r="AP172" s="1">
        <f>VLOOKUP(C172,[14]Respiration_sample_list!$AP$2:$AY$73,10,FALSE)</f>
        <v>0</v>
      </c>
      <c r="AQ172" s="1">
        <f t="shared" si="27"/>
        <v>2080</v>
      </c>
      <c r="AR172" s="1">
        <f t="shared" si="28"/>
        <v>8.9760691912108506</v>
      </c>
      <c r="AT172" s="1" t="s">
        <v>877</v>
      </c>
    </row>
    <row r="173" spans="1:46" ht="24" thickBot="1" x14ac:dyDescent="0.4">
      <c r="A173" s="21" t="s">
        <v>239</v>
      </c>
      <c r="B173" s="15">
        <v>172</v>
      </c>
      <c r="C173" s="22" t="s">
        <v>182</v>
      </c>
      <c r="D173" s="22" t="s">
        <v>829</v>
      </c>
      <c r="E173" s="22" t="s">
        <v>25</v>
      </c>
      <c r="F173" s="22" t="s">
        <v>831</v>
      </c>
      <c r="G173" s="15">
        <v>10</v>
      </c>
      <c r="H173" s="21" t="str">
        <f t="shared" si="25"/>
        <v>M.Larix.R.10.1_2_A</v>
      </c>
      <c r="I173" s="21" t="s">
        <v>784</v>
      </c>
      <c r="J173" s="21"/>
      <c r="K173" s="22">
        <v>49.99</v>
      </c>
      <c r="L173" s="2" t="s">
        <v>813</v>
      </c>
      <c r="M173" t="s">
        <v>814</v>
      </c>
      <c r="O173" s="1" t="s">
        <v>815</v>
      </c>
      <c r="P173" s="50">
        <f>VLOOKUP(H173,[1]Sheet1!$A$8:$U$230,19,FALSE)</f>
        <v>0.41280456091218243</v>
      </c>
      <c r="Q173" s="50">
        <f>VLOOKUP(H173,[1]Sheet1!$A$8:$U$230,20,FALSE)</f>
        <v>0.93014843371829492</v>
      </c>
      <c r="R173" s="50">
        <f>VLOOKUP(H173,[1]Sheet1!$A$8:$U$230,21,FALSE)</f>
        <v>0.36465843168633727</v>
      </c>
      <c r="S173" s="50">
        <f>VLOOKUP(I173,[2]Sheet1!A$5:J$554,10,FALSE)</f>
        <v>1.4251333466693337</v>
      </c>
      <c r="T173" s="50">
        <f t="shared" si="23"/>
        <v>1.7076114263168147</v>
      </c>
      <c r="U173" s="50">
        <f t="shared" si="26"/>
        <v>3.1327447729861486</v>
      </c>
      <c r="V173" s="29">
        <f>VLOOKUP(H173,[3]Sheet1!$A$3:$I$286,9,FALSE)</f>
        <v>6.8779518246536657</v>
      </c>
      <c r="W173" s="31">
        <f>VLOOKUP(C173,[4]Sheet1!$C$12:$AA$290,19,FALSE)</f>
        <v>-29.205744773013567</v>
      </c>
      <c r="X173" s="31">
        <f>VLOOKUP(H173,[5]Sheet1!$C$7:$Y$360,16,FALSE)</f>
        <v>-30.692031651863118</v>
      </c>
      <c r="Y173" s="31">
        <f>VLOOKUP(I173,[6]Sheet1!$D$8:$AI$400,32,FALSE)</f>
        <v>-28.216383065055563</v>
      </c>
      <c r="Z173" s="31" t="e">
        <f>VLOOKUP(I173,[7]Sheet1!$D$7:$R$202,15,FALSE)</f>
        <v>#N/A</v>
      </c>
      <c r="AA173" s="31">
        <f>VLOOKUP(C173,[8]Respiration_sample_list!$AO$2:$AR$73,2,FALSE)</f>
        <v>-30.695816830674254</v>
      </c>
      <c r="AB173" s="31">
        <f>VLOOKUP(C173,[8]Respiration_sample_list!$AO$2:$AR$73,4,FALSE)</f>
        <v>12.754821355953222</v>
      </c>
      <c r="AC173" s="1">
        <f>VLOOKUP(H173,[9]Sheet1!B$2:F$250,4,FALSE)</f>
        <v>36.1</v>
      </c>
      <c r="AD173" s="1" t="e">
        <f>VLOOKUP(I173,[10]Sheet1!$B$2:$C$254,2, FALSE)</f>
        <v>#N/A</v>
      </c>
      <c r="AE173">
        <f>VLOOKUP(H173,[11]Sheet1!$B$2:$F$182,4,FALSE)</f>
        <v>19.100000000000001</v>
      </c>
      <c r="AF173">
        <f>VLOOKUP(C173,[12]Sheet1!$D$9:$Y$206,15,FALSE)</f>
        <v>-5.2618917682433501</v>
      </c>
      <c r="AG173">
        <v>7.92</v>
      </c>
      <c r="AH173">
        <f>VLOOKUP(C173,[12]Sheet1!$D$9:$Y$206,22,FALSE)</f>
        <v>0.36592817384054577</v>
      </c>
      <c r="AI173" s="1">
        <f>VLOOKUP(C173&amp;"C",[13]Sheet1!B$13:M$404,12,FALSE)</f>
        <v>48.694976806640597</v>
      </c>
      <c r="AJ173" s="1">
        <f>VLOOKUP(C173&amp;"N",[13]Sheet1!B$13:N$404,12,FALSE)</f>
        <v>0.34788984060287498</v>
      </c>
      <c r="AK173" s="31">
        <f t="shared" si="24"/>
        <v>139.97240253482175</v>
      </c>
      <c r="AL173" s="49">
        <v>4</v>
      </c>
      <c r="AM173" s="31"/>
      <c r="AN173" s="1">
        <f>VLOOKUP(C173,[14]Respiration_sample_list!$AP$2:$AV$73,5,FALSE)</f>
        <v>0.97879585387977908</v>
      </c>
      <c r="AO173" s="1">
        <f>VLOOKUP(C173,[15]Respiration_sample_list!$AP$2:$AV$73,7,FALSE)</f>
        <v>0.14318281905526528</v>
      </c>
      <c r="AP173" s="1">
        <f>VLOOKUP(C173,[14]Respiration_sample_list!$AP$2:$AY$73,10,FALSE)</f>
        <v>0.97879585387977908</v>
      </c>
      <c r="AQ173" s="1">
        <f t="shared" si="27"/>
        <v>2080</v>
      </c>
      <c r="AR173" s="1">
        <f t="shared" si="28"/>
        <v>8.9760691912108506</v>
      </c>
      <c r="AT173" s="1" t="s">
        <v>877</v>
      </c>
    </row>
    <row r="174" spans="1:46" ht="23.25" x14ac:dyDescent="0.35">
      <c r="A174" s="21" t="s">
        <v>239</v>
      </c>
      <c r="B174" s="15">
        <v>173</v>
      </c>
      <c r="C174" s="22" t="s">
        <v>183</v>
      </c>
      <c r="D174" s="22" t="s">
        <v>15</v>
      </c>
      <c r="E174" s="22" t="s">
        <v>25</v>
      </c>
      <c r="F174" s="22" t="s">
        <v>831</v>
      </c>
      <c r="G174" s="15">
        <v>11</v>
      </c>
      <c r="H174" s="21" t="str">
        <f t="shared" si="25"/>
        <v>L.Larix.R.11.1_2_A</v>
      </c>
      <c r="I174" s="21" t="s">
        <v>786</v>
      </c>
      <c r="J174" s="21"/>
      <c r="K174" s="22">
        <v>50.92</v>
      </c>
      <c r="L174" s="2" t="s">
        <v>813</v>
      </c>
      <c r="M174" t="s">
        <v>814</v>
      </c>
      <c r="O174" s="1" t="s">
        <v>815</v>
      </c>
      <c r="P174" s="50">
        <f>VLOOKUP(H174,[1]Sheet1!$A$8:$U$230,19,FALSE)</f>
        <v>0.34566133150039274</v>
      </c>
      <c r="Q174" s="50">
        <f>VLOOKUP(H174,[1]Sheet1!$A$8:$U$230,20,FALSE)</f>
        <v>1.200800107986751</v>
      </c>
      <c r="R174" s="50">
        <f>VLOOKUP(H174,[1]Sheet1!$A$8:$U$230,21,FALSE)</f>
        <v>0.31668352317360565</v>
      </c>
      <c r="S174" s="50">
        <f>VLOOKUP(I174,[2]Sheet1!A$5:J$554,10,FALSE)</f>
        <v>1.7336799685781621</v>
      </c>
      <c r="T174" s="50">
        <f t="shared" ref="T174:T181" si="29">SUMIF(P174:R174,"&lt;&gt;#N/A")</f>
        <v>1.8631449626607492</v>
      </c>
      <c r="U174" s="50">
        <f t="shared" si="26"/>
        <v>3.5968249312389116</v>
      </c>
      <c r="V174" s="29">
        <f>VLOOKUP(H174,[3]Sheet1!$A$3:$I$286,9,FALSE)</f>
        <v>10.061253620751019</v>
      </c>
      <c r="W174" s="31">
        <f>VLOOKUP(C174,[4]Sheet1!$C$12:$AA$290,19,FALSE)</f>
        <v>-28.380956891777572</v>
      </c>
      <c r="X174" s="31">
        <f>VLOOKUP(H174,[5]Sheet1!$C$7:$Y$360,16,FALSE)</f>
        <v>-29.972252024853407</v>
      </c>
      <c r="Y174" s="31">
        <f>VLOOKUP(I174,[6]Sheet1!$D$8:$AI$400,32,FALSE)</f>
        <v>-27.199788003839338</v>
      </c>
      <c r="Z174" s="31" t="e">
        <f>VLOOKUP(I174,[7]Sheet1!$D$7:$R$202,15,FALSE)</f>
        <v>#N/A</v>
      </c>
      <c r="AA174" s="31">
        <f>VLOOKUP(C174,[8]Respiration_sample_list!$AO$2:$AR$73,2,FALSE)</f>
        <v>-29.215551573780477</v>
      </c>
      <c r="AB174" s="31">
        <f>VLOOKUP(C174,[8]Respiration_sample_list!$AO$2:$AR$73,4,FALSE)</f>
        <v>10.362830363904463</v>
      </c>
      <c r="AC174" s="1">
        <f>VLOOKUP(H174,[9]Sheet1!B$2:F$250,4,FALSE)</f>
        <v>33</v>
      </c>
      <c r="AD174" s="1" t="e">
        <f>VLOOKUP(I174,[10]Sheet1!$B$2:$C$254,2, FALSE)</f>
        <v>#N/A</v>
      </c>
      <c r="AE174">
        <f>VLOOKUP(H174,[11]Sheet1!$B$2:$F$182,4,FALSE)</f>
        <v>49.5</v>
      </c>
      <c r="AF174">
        <f>VLOOKUP(C174,[12]Sheet1!$D$9:$Y$206,15,FALSE)</f>
        <v>-1.9821082695632861</v>
      </c>
      <c r="AG174">
        <v>7.76</v>
      </c>
      <c r="AH174">
        <f>VLOOKUP(C174,[12]Sheet1!$D$9:$Y$206,22,FALSE)</f>
        <v>0.53246247838801564</v>
      </c>
      <c r="AI174" s="1">
        <f>VLOOKUP(C174&amp;"C",[13]Sheet1!B$13:M$404,12,FALSE)</f>
        <v>49.787216186523402</v>
      </c>
      <c r="AJ174" s="1">
        <f>VLOOKUP(C174&amp;"N",[13]Sheet1!B$13:N$404,12,FALSE)</f>
        <v>0.54460978507995605</v>
      </c>
      <c r="AK174" s="31">
        <f t="shared" si="24"/>
        <v>91.41814479006095</v>
      </c>
      <c r="AL174" s="47">
        <v>2</v>
      </c>
      <c r="AM174" s="31"/>
      <c r="AN174" s="1">
        <f>VLOOKUP(C174,[14]Respiration_sample_list!$AP$2:$AV$73,5,FALSE)</f>
        <v>0.8837668863595961</v>
      </c>
      <c r="AO174" s="1" t="e">
        <f>VLOOKUP(C174,[15]Respiration_sample_list!$AP$2:$AV$73,7,FALSE)</f>
        <v>#N/A</v>
      </c>
      <c r="AP174" s="1">
        <f>VLOOKUP(C174,[14]Respiration_sample_list!$AP$2:$AY$73,10,FALSE)</f>
        <v>0.86856920226571732</v>
      </c>
      <c r="AQ174" s="1">
        <f t="shared" si="27"/>
        <v>2000</v>
      </c>
      <c r="AR174" s="1">
        <f t="shared" si="28"/>
        <v>9.1881325385694304</v>
      </c>
      <c r="AT174" s="1" t="s">
        <v>877</v>
      </c>
    </row>
    <row r="175" spans="1:46" ht="23.25" x14ac:dyDescent="0.35">
      <c r="A175" s="21" t="s">
        <v>239</v>
      </c>
      <c r="B175" s="15">
        <v>174</v>
      </c>
      <c r="C175" s="22" t="s">
        <v>184</v>
      </c>
      <c r="D175" s="22" t="s">
        <v>15</v>
      </c>
      <c r="E175" s="22" t="s">
        <v>25</v>
      </c>
      <c r="F175" s="22" t="s">
        <v>831</v>
      </c>
      <c r="G175" s="15">
        <v>12</v>
      </c>
      <c r="H175" s="21" t="str">
        <f t="shared" si="25"/>
        <v>L.Larix.R.12.1_2_A</v>
      </c>
      <c r="I175" s="21" t="s">
        <v>788</v>
      </c>
      <c r="J175" s="21"/>
      <c r="K175" s="22">
        <v>49.95</v>
      </c>
      <c r="L175" s="2" t="s">
        <v>813</v>
      </c>
      <c r="M175" t="s">
        <v>814</v>
      </c>
      <c r="O175" s="1" t="s">
        <v>815</v>
      </c>
      <c r="P175" s="50">
        <f>VLOOKUP(H175,[1]Sheet1!$A$8:$U$230,19,FALSE)</f>
        <v>0.35118468468468467</v>
      </c>
      <c r="Q175" s="50">
        <f>VLOOKUP(H175,[1]Sheet1!$A$8:$U$230,20,FALSE)</f>
        <v>1.2280685150531776</v>
      </c>
      <c r="R175" s="50">
        <f>VLOOKUP(H175,[1]Sheet1!$A$8:$U$230,21,FALSE)</f>
        <v>0.29062612612612615</v>
      </c>
      <c r="S175" s="50">
        <f>VLOOKUP(I175,[2]Sheet1!A$5:J$554,10,FALSE)</f>
        <v>0.59299027027027029</v>
      </c>
      <c r="T175" s="50">
        <f t="shared" si="29"/>
        <v>1.8698793258639883</v>
      </c>
      <c r="U175" s="50">
        <f t="shared" si="26"/>
        <v>2.4628695961342588</v>
      </c>
      <c r="V175" s="29">
        <f>VLOOKUP(H175,[3]Sheet1!$A$3:$I$286,9,FALSE)</f>
        <v>8.303154210530554</v>
      </c>
      <c r="W175" s="31">
        <f>VLOOKUP(C175,[4]Sheet1!$C$12:$AA$290,19,FALSE)</f>
        <v>-28.018677669822846</v>
      </c>
      <c r="X175" s="31">
        <f>VLOOKUP(H175,[5]Sheet1!$C$7:$Y$360,16,FALSE)</f>
        <v>-29.238810499937635</v>
      </c>
      <c r="Y175" s="31">
        <f>VLOOKUP(I175,[6]Sheet1!$D$8:$AI$400,32,FALSE)</f>
        <v>-26.975252036195531</v>
      </c>
      <c r="Z175" s="31" t="e">
        <f>VLOOKUP(I175,[7]Sheet1!$D$7:$R$202,15,FALSE)</f>
        <v>#N/A</v>
      </c>
      <c r="AA175" s="31">
        <f>VLOOKUP(C175,[8]Respiration_sample_list!$AO$2:$AR$73,2,FALSE)</f>
        <v>-29.547852476798781</v>
      </c>
      <c r="AB175" s="31">
        <f>VLOOKUP(C175,[8]Respiration_sample_list!$AO$2:$AR$73,4,FALSE)</f>
        <v>-0.29596611098343856</v>
      </c>
      <c r="AC175" s="1">
        <f>VLOOKUP(H175,[9]Sheet1!B$2:F$250,4,FALSE)</f>
        <v>21.8</v>
      </c>
      <c r="AD175" s="1" t="e">
        <f>VLOOKUP(I175,[10]Sheet1!$B$2:$C$254,2, FALSE)</f>
        <v>#N/A</v>
      </c>
      <c r="AE175">
        <f>VLOOKUP(H175,[11]Sheet1!$B$2:$F$182,4,FALSE)</f>
        <v>39.700000000000003</v>
      </c>
      <c r="AF175">
        <f>VLOOKUP(C175,[12]Sheet1!$D$9:$Y$206,15,FALSE)</f>
        <v>0.51808295365177448</v>
      </c>
      <c r="AG175">
        <v>7.72</v>
      </c>
      <c r="AH175">
        <f>VLOOKUP(C175,[12]Sheet1!$D$9:$Y$206,22,FALSE)</f>
        <v>0.6006236523807339</v>
      </c>
      <c r="AI175" s="1">
        <f>VLOOKUP(C175&amp;"C",[13]Sheet1!B$13:M$404,12,FALSE)</f>
        <v>48.380817413330099</v>
      </c>
      <c r="AJ175" s="1">
        <f>VLOOKUP(C175&amp;"N",[13]Sheet1!B$13:N$404,12,FALSE)</f>
        <v>0.57537889480590798</v>
      </c>
      <c r="AK175" s="31">
        <f t="shared" si="24"/>
        <v>84.085144328504356</v>
      </c>
      <c r="AL175" s="48">
        <v>2</v>
      </c>
      <c r="AM175" s="31"/>
      <c r="AN175" s="1">
        <f>VLOOKUP(C175,[14]Respiration_sample_list!$AP$2:$AV$73,5,FALSE)</f>
        <v>1.0976242823924356</v>
      </c>
      <c r="AO175" s="1">
        <f>VLOOKUP(C175,[15]Respiration_sample_list!$AP$2:$AV$73,7,FALSE)</f>
        <v>0.26393431162554815</v>
      </c>
      <c r="AP175" s="1">
        <f>VLOOKUP(C175,[14]Respiration_sample_list!$AP$2:$AY$73,10,FALSE)</f>
        <v>1.0855748885517624</v>
      </c>
      <c r="AQ175" s="1">
        <f t="shared" si="27"/>
        <v>2000</v>
      </c>
      <c r="AR175" s="1">
        <f t="shared" si="28"/>
        <v>9.1881325385694304</v>
      </c>
      <c r="AT175" s="1" t="s">
        <v>877</v>
      </c>
    </row>
    <row r="176" spans="1:46" ht="23.25" x14ac:dyDescent="0.35">
      <c r="A176" s="21" t="s">
        <v>239</v>
      </c>
      <c r="B176" s="15">
        <v>175</v>
      </c>
      <c r="C176" s="22" t="s">
        <v>185</v>
      </c>
      <c r="D176" s="22" t="s">
        <v>15</v>
      </c>
      <c r="E176" s="22" t="s">
        <v>25</v>
      </c>
      <c r="F176" s="22" t="s">
        <v>831</v>
      </c>
      <c r="G176" s="15">
        <v>13</v>
      </c>
      <c r="H176" s="21" t="str">
        <f t="shared" si="25"/>
        <v>L.Larix.R.13.1_2_A</v>
      </c>
      <c r="I176" s="21" t="s">
        <v>790</v>
      </c>
      <c r="J176" s="21"/>
      <c r="K176" s="21">
        <v>49.41</v>
      </c>
      <c r="L176" s="2" t="s">
        <v>813</v>
      </c>
      <c r="M176" t="s">
        <v>814</v>
      </c>
      <c r="O176" s="1" t="s">
        <v>815</v>
      </c>
      <c r="P176" s="50">
        <f>VLOOKUP(H176,[1]Sheet1!$A$8:$U$230,19,FALSE)</f>
        <v>0.39502732240437161</v>
      </c>
      <c r="Q176" s="50">
        <f>VLOOKUP(H176,[1]Sheet1!$A$8:$U$230,20,FALSE)</f>
        <v>0.90697779725387095</v>
      </c>
      <c r="R176" s="50">
        <f>VLOOKUP(H176,[1]Sheet1!$A$8:$U$230,21,FALSE)</f>
        <v>0.36232695810564663</v>
      </c>
      <c r="S176" s="50">
        <f>VLOOKUP(I176,[2]Sheet1!A$5:J$554,10,FALSE)</f>
        <v>1.8326295081967214</v>
      </c>
      <c r="T176" s="50">
        <f t="shared" si="29"/>
        <v>1.664332077763889</v>
      </c>
      <c r="U176" s="50">
        <f t="shared" si="26"/>
        <v>3.4969615859606105</v>
      </c>
      <c r="V176" s="29">
        <f>VLOOKUP(H176,[3]Sheet1!$A$3:$I$286,9,FALSE)</f>
        <v>8.7726606196149532</v>
      </c>
      <c r="W176" s="31">
        <f>VLOOKUP(C176,[4]Sheet1!$C$12:$AA$290,19,FALSE)</f>
        <v>-28.938096583981697</v>
      </c>
      <c r="X176" s="31">
        <f>VLOOKUP(H176,[5]Sheet1!$C$7:$Y$360,16,FALSE)</f>
        <v>-29.382102352729607</v>
      </c>
      <c r="Y176" s="31">
        <f>VLOOKUP(I176,[6]Sheet1!$D$8:$AI$400,32,FALSE)</f>
        <v>-26.957749465246884</v>
      </c>
      <c r="Z176" s="31" t="e">
        <f>VLOOKUP(I176,[7]Sheet1!$D$7:$R$202,15,FALSE)</f>
        <v>#N/A</v>
      </c>
      <c r="AA176" s="31">
        <f>VLOOKUP(C176,[8]Respiration_sample_list!$AO$2:$AR$73,2,FALSE)</f>
        <v>-29.808399937079166</v>
      </c>
      <c r="AB176" s="31">
        <f>VLOOKUP(C176,[8]Respiration_sample_list!$AO$2:$AR$73,4,FALSE)</f>
        <v>9.125554474661369</v>
      </c>
      <c r="AC176" s="1">
        <f>VLOOKUP(H176,[9]Sheet1!B$2:F$250,4,FALSE)</f>
        <v>16.5</v>
      </c>
      <c r="AD176" s="1" t="e">
        <f>VLOOKUP(I176,[10]Sheet1!$B$2:$C$254,2, FALSE)</f>
        <v>#N/A</v>
      </c>
      <c r="AE176">
        <f>VLOOKUP(H176,[11]Sheet1!$B$2:$F$182,4,FALSE)</f>
        <v>29.2</v>
      </c>
      <c r="AF176">
        <f>VLOOKUP(C176,[12]Sheet1!$D$9:$Y$206,15,FALSE)</f>
        <v>-1.6822226207310524</v>
      </c>
      <c r="AG176">
        <v>7.89</v>
      </c>
      <c r="AH176">
        <f>VLOOKUP(C176,[12]Sheet1!$D$9:$Y$206,22,FALSE)</f>
        <v>0.44573371977682136</v>
      </c>
      <c r="AI176" s="1">
        <f>VLOOKUP(C176&amp;"C",[13]Sheet1!B$13:M$404,12,FALSE)</f>
        <v>49.864631652832003</v>
      </c>
      <c r="AJ176" s="1">
        <f>VLOOKUP(C176&amp;"N",[13]Sheet1!B$13:N$404,12,FALSE)</f>
        <v>0.422408998012543</v>
      </c>
      <c r="AK176" s="31">
        <f t="shared" si="24"/>
        <v>118.04822313787767</v>
      </c>
      <c r="AL176" s="48">
        <v>2</v>
      </c>
      <c r="AM176" s="31"/>
      <c r="AN176" s="1">
        <f>VLOOKUP(C176,[14]Respiration_sample_list!$AP$2:$AV$73,5,FALSE)</f>
        <v>0.98590193378669422</v>
      </c>
      <c r="AO176" s="1">
        <f>VLOOKUP(C176,[15]Respiration_sample_list!$AP$2:$AV$73,7,FALSE)</f>
        <v>0.14869811715594619</v>
      </c>
      <c r="AP176" s="1">
        <f>VLOOKUP(C176,[14]Respiration_sample_list!$AP$2:$AY$73,10,FALSE)</f>
        <v>1.0207051744198059</v>
      </c>
      <c r="AQ176" s="1">
        <f t="shared" si="27"/>
        <v>2000</v>
      </c>
      <c r="AR176" s="1">
        <f t="shared" si="28"/>
        <v>9.1881325385694304</v>
      </c>
      <c r="AT176" s="1" t="s">
        <v>877</v>
      </c>
    </row>
    <row r="177" spans="1:46" ht="23.25" x14ac:dyDescent="0.35">
      <c r="A177" s="21" t="s">
        <v>239</v>
      </c>
      <c r="B177" s="15">
        <v>176</v>
      </c>
      <c r="C177" s="22" t="s">
        <v>186</v>
      </c>
      <c r="D177" s="22" t="s">
        <v>15</v>
      </c>
      <c r="E177" s="22" t="s">
        <v>25</v>
      </c>
      <c r="F177" s="22" t="s">
        <v>831</v>
      </c>
      <c r="G177" s="15">
        <v>14</v>
      </c>
      <c r="H177" s="21" t="str">
        <f t="shared" si="25"/>
        <v>L.Larix.R.14.1_2_A</v>
      </c>
      <c r="I177" s="21" t="s">
        <v>792</v>
      </c>
      <c r="J177" s="21"/>
      <c r="K177" s="21">
        <v>53.37</v>
      </c>
      <c r="L177" s="2" t="s">
        <v>813</v>
      </c>
      <c r="M177" t="s">
        <v>814</v>
      </c>
      <c r="O177" s="1" t="s">
        <v>815</v>
      </c>
      <c r="P177" s="50">
        <f>VLOOKUP(H177,[1]Sheet1!$A$8:$U$230,19,FALSE)</f>
        <v>0.47337689713322106</v>
      </c>
      <c r="Q177" s="50">
        <f>VLOOKUP(H177,[1]Sheet1!$A$8:$U$230,20,FALSE)</f>
        <v>0.94862710663259531</v>
      </c>
      <c r="R177" s="50">
        <f>VLOOKUP(H177,[1]Sheet1!$A$8:$U$230,21,FALSE)</f>
        <v>0.39551854974704898</v>
      </c>
      <c r="S177" s="50">
        <f>VLOOKUP(I177,[2]Sheet1!A$5:J$554,10,FALSE)</f>
        <v>1.3019696458684653</v>
      </c>
      <c r="T177" s="50">
        <f t="shared" si="29"/>
        <v>1.8175225535128654</v>
      </c>
      <c r="U177" s="50">
        <f t="shared" si="26"/>
        <v>3.1194921993813307</v>
      </c>
      <c r="V177" s="29">
        <f>VLOOKUP(H177,[3]Sheet1!$A$3:$I$286,9,FALSE)</f>
        <v>7.7766940440727952</v>
      </c>
      <c r="W177" s="31" t="e">
        <f>VLOOKUP(C177,[4]Sheet1!$C$12:$AA$290,19,FALSE)</f>
        <v>#N/A</v>
      </c>
      <c r="X177" s="31">
        <f>VLOOKUP(H177,[5]Sheet1!$C$7:$Y$360,16,FALSE)</f>
        <v>-29.695530169333505</v>
      </c>
      <c r="Y177" s="31">
        <f>VLOOKUP(I177,[6]Sheet1!$D$8:$AI$400,32,FALSE)</f>
        <v>-27.22297516160949</v>
      </c>
      <c r="Z177" s="31" t="e">
        <f>VLOOKUP(I177,[7]Sheet1!$D$7:$R$202,15,FALSE)</f>
        <v>#N/A</v>
      </c>
      <c r="AA177" s="31">
        <f>VLOOKUP(C177,[8]Respiration_sample_list!$AO$2:$AR$73,2,FALSE)</f>
        <v>-28.926542879539909</v>
      </c>
      <c r="AB177" s="31">
        <f>VLOOKUP(C177,[8]Respiration_sample_list!$AO$2:$AR$73,4,FALSE)</f>
        <v>12.857477081070769</v>
      </c>
      <c r="AC177" s="1">
        <f>VLOOKUP(H177,[9]Sheet1!B$2:F$250,4,FALSE)</f>
        <v>13.3</v>
      </c>
      <c r="AD177" s="1" t="e">
        <f>VLOOKUP(I177,[10]Sheet1!$B$2:$C$254,2, FALSE)</f>
        <v>#N/A</v>
      </c>
      <c r="AE177">
        <f>VLOOKUP(H177,[11]Sheet1!$B$2:$F$182,4,FALSE)</f>
        <v>28.1</v>
      </c>
      <c r="AF177" t="e">
        <f>VLOOKUP(C177,[12]Sheet1!$D$9:$Y$206,15,FALSE)</f>
        <v>#N/A</v>
      </c>
      <c r="AG177">
        <v>8.0500000000000007</v>
      </c>
      <c r="AH177" t="e">
        <f>VLOOKUP(C177,[12]Sheet1!$D$9:$Y$206,22,FALSE)</f>
        <v>#N/A</v>
      </c>
      <c r="AI177" s="1" t="e">
        <f>VLOOKUP(C177&amp;"C",[13]Sheet1!B$13:M$404,12,FALSE)</f>
        <v>#N/A</v>
      </c>
      <c r="AJ177" s="1" t="e">
        <f>VLOOKUP(C177&amp;"N",[13]Sheet1!B$13:N$404,12,FALSE)</f>
        <v>#N/A</v>
      </c>
      <c r="AK177" s="31" t="e">
        <f t="shared" si="24"/>
        <v>#N/A</v>
      </c>
      <c r="AL177" s="48">
        <v>1</v>
      </c>
      <c r="AM177" s="31"/>
      <c r="AN177" s="1">
        <f>VLOOKUP(C177,[14]Respiration_sample_list!$AP$2:$AV$73,5,FALSE)</f>
        <v>0</v>
      </c>
      <c r="AO177" s="1">
        <f>VLOOKUP(C177,[15]Respiration_sample_list!$AP$2:$AV$73,7,FALSE)</f>
        <v>0.1929342428940706</v>
      </c>
      <c r="AP177" s="1">
        <f>VLOOKUP(C177,[14]Respiration_sample_list!$AP$2:$AY$73,10,FALSE)</f>
        <v>0</v>
      </c>
      <c r="AQ177" s="1">
        <f t="shared" si="27"/>
        <v>2000</v>
      </c>
      <c r="AR177" s="1">
        <f t="shared" si="28"/>
        <v>9.1881325385694304</v>
      </c>
      <c r="AT177" s="1" t="s">
        <v>877</v>
      </c>
    </row>
    <row r="178" spans="1:46" ht="24" thickBot="1" x14ac:dyDescent="0.4">
      <c r="A178" s="21" t="s">
        <v>239</v>
      </c>
      <c r="B178" s="15">
        <v>177</v>
      </c>
      <c r="C178" s="22" t="s">
        <v>187</v>
      </c>
      <c r="D178" s="22" t="s">
        <v>15</v>
      </c>
      <c r="E178" s="22" t="s">
        <v>25</v>
      </c>
      <c r="F178" s="22" t="s">
        <v>831</v>
      </c>
      <c r="G178" s="15">
        <v>15</v>
      </c>
      <c r="H178" s="21" t="str">
        <f t="shared" si="25"/>
        <v>L.Larix.R.15.1_2_A</v>
      </c>
      <c r="I178" s="21" t="s">
        <v>794</v>
      </c>
      <c r="J178" s="21"/>
      <c r="K178" s="22">
        <v>49.89</v>
      </c>
      <c r="L178" s="2" t="s">
        <v>813</v>
      </c>
      <c r="M178" t="s">
        <v>814</v>
      </c>
      <c r="O178" s="1" t="s">
        <v>815</v>
      </c>
      <c r="P178" s="50">
        <f>VLOOKUP(H178,[1]Sheet1!$A$8:$U$230,19,FALSE)</f>
        <v>0.60823511725796742</v>
      </c>
      <c r="Q178" s="50">
        <f>VLOOKUP(H178,[1]Sheet1!$A$8:$U$230,20,FALSE)</f>
        <v>1.3576880728312191</v>
      </c>
      <c r="R178" s="50">
        <f>VLOOKUP(H178,[1]Sheet1!$A$8:$U$230,21,FALSE)</f>
        <v>0.52849518941671692</v>
      </c>
      <c r="S178" s="50">
        <f>VLOOKUP(I178,[2]Sheet1!A$5:J$554,10,FALSE)</f>
        <v>2.9368726398075768</v>
      </c>
      <c r="T178" s="50">
        <f t="shared" si="29"/>
        <v>2.4944183795059036</v>
      </c>
      <c r="U178" s="50">
        <f t="shared" si="26"/>
        <v>5.4312910193134805</v>
      </c>
      <c r="V178" s="29">
        <f>VLOOKUP(H178,[3]Sheet1!$A$3:$I$286,9,FALSE)</f>
        <v>9.0076670971429351</v>
      </c>
      <c r="W178" s="31">
        <f>VLOOKUP(C178,[4]Sheet1!$C$12:$AA$290,19,FALSE)</f>
        <v>-28.374288460056512</v>
      </c>
      <c r="X178" s="31">
        <f>VLOOKUP(H178,[5]Sheet1!$C$7:$Y$360,16,FALSE)</f>
        <v>-29.283364870610832</v>
      </c>
      <c r="Y178" s="31">
        <f>VLOOKUP(I178,[6]Sheet1!$D$8:$AI$400,32,FALSE)</f>
        <v>-27.162229661681028</v>
      </c>
      <c r="Z178" s="31" t="e">
        <f>VLOOKUP(I178,[7]Sheet1!$D$7:$R$202,15,FALSE)</f>
        <v>#N/A</v>
      </c>
      <c r="AA178" s="31">
        <f>VLOOKUP(C178,[8]Respiration_sample_list!$AO$2:$AR$73,2,FALSE)</f>
        <v>-29.090985998184959</v>
      </c>
      <c r="AB178" s="31">
        <f>VLOOKUP(C178,[8]Respiration_sample_list!$AO$2:$AR$73,4,FALSE)</f>
        <v>7.21442937612008</v>
      </c>
      <c r="AC178" s="1">
        <f>VLOOKUP(H178,[9]Sheet1!B$2:F$250,4,FALSE)</f>
        <v>63.1</v>
      </c>
      <c r="AD178" s="1" t="e">
        <f>VLOOKUP(I178,[10]Sheet1!$B$2:$C$254,2, FALSE)</f>
        <v>#N/A</v>
      </c>
      <c r="AE178">
        <f>VLOOKUP(H178,[11]Sheet1!$B$2:$F$182,4,FALSE)</f>
        <v>76.2</v>
      </c>
      <c r="AF178">
        <f>VLOOKUP(C178,[12]Sheet1!$D$9:$Y$206,15,FALSE)</f>
        <v>-0.89714436768241779</v>
      </c>
      <c r="AG178">
        <v>6.29</v>
      </c>
      <c r="AH178">
        <f>VLOOKUP(C178,[12]Sheet1!$D$9:$Y$206,22,FALSE)</f>
        <v>0.55946137652126149</v>
      </c>
      <c r="AI178" s="1">
        <f>VLOOKUP(C178&amp;"C",[13]Sheet1!B$13:M$404,12,FALSE)</f>
        <v>49.3864936828613</v>
      </c>
      <c r="AJ178" s="1">
        <f>VLOOKUP(C178&amp;"N",[13]Sheet1!B$13:N$404,12,FALSE)</f>
        <v>0.537553191184998</v>
      </c>
      <c r="AK178" s="31">
        <f t="shared" si="24"/>
        <v>91.872756952651073</v>
      </c>
      <c r="AL178" s="49">
        <v>3.3333333333333335</v>
      </c>
      <c r="AM178" s="31"/>
      <c r="AN178" s="1">
        <f>VLOOKUP(C178,[14]Respiration_sample_list!$AP$2:$AV$73,5,FALSE)</f>
        <v>0</v>
      </c>
      <c r="AO178" s="1">
        <f>VLOOKUP(C178,[15]Respiration_sample_list!$AP$2:$AV$73,7,FALSE)</f>
        <v>0.14695965086768248</v>
      </c>
      <c r="AP178" s="1">
        <f>VLOOKUP(C178,[14]Respiration_sample_list!$AP$2:$AY$73,10,FALSE)</f>
        <v>0</v>
      </c>
      <c r="AQ178" s="1">
        <f t="shared" si="27"/>
        <v>2000</v>
      </c>
      <c r="AR178" s="1">
        <f t="shared" si="28"/>
        <v>9.1881325385694304</v>
      </c>
      <c r="AT178" s="1" t="s">
        <v>877</v>
      </c>
    </row>
    <row r="179" spans="1:46" ht="23.25" x14ac:dyDescent="0.35">
      <c r="A179" s="21" t="s">
        <v>239</v>
      </c>
      <c r="B179" s="15">
        <v>178</v>
      </c>
      <c r="C179" s="22" t="s">
        <v>188</v>
      </c>
      <c r="D179" s="22" t="s">
        <v>828</v>
      </c>
      <c r="E179" s="22" t="s">
        <v>25</v>
      </c>
      <c r="F179" s="22" t="s">
        <v>831</v>
      </c>
      <c r="G179" s="15">
        <v>16</v>
      </c>
      <c r="H179" s="21" t="str">
        <f t="shared" si="25"/>
        <v>D.Larix.R.16.1_2_A</v>
      </c>
      <c r="I179" s="21" t="s">
        <v>796</v>
      </c>
      <c r="J179" s="21"/>
      <c r="K179" s="21">
        <v>49.51</v>
      </c>
      <c r="L179" s="2" t="s">
        <v>813</v>
      </c>
      <c r="M179" t="s">
        <v>814</v>
      </c>
      <c r="O179" s="1" t="s">
        <v>815</v>
      </c>
      <c r="P179" s="50">
        <f>VLOOKUP(H179,[1]Sheet1!$A$8:$U$230,19,FALSE)</f>
        <v>0.32919258735608964</v>
      </c>
      <c r="Q179" s="50">
        <f>VLOOKUP(H179,[1]Sheet1!$A$8:$U$230,20,FALSE)</f>
        <v>1.3447363792688063</v>
      </c>
      <c r="R179" s="50">
        <f>VLOOKUP(H179,[1]Sheet1!$A$8:$U$230,21,FALSE)</f>
        <v>0.12178903251868312</v>
      </c>
      <c r="S179" s="50">
        <f>VLOOKUP(I179,[2]Sheet1!A$5:J$554,10,FALSE)</f>
        <v>3.326050979600081</v>
      </c>
      <c r="T179" s="50">
        <f t="shared" si="29"/>
        <v>1.7957179991435792</v>
      </c>
      <c r="U179" s="50">
        <f t="shared" si="26"/>
        <v>5.1217689787436598</v>
      </c>
      <c r="V179" s="29">
        <f>VLOOKUP(H179,[3]Sheet1!$A$3:$I$286,9,FALSE)</f>
        <v>13.30834013196311</v>
      </c>
      <c r="W179" s="31">
        <f>VLOOKUP(C179,[4]Sheet1!$C$12:$AA$290,19,FALSE)</f>
        <v>-28.00426134503898</v>
      </c>
      <c r="X179" s="31">
        <f>VLOOKUP(H179,[5]Sheet1!$C$7:$Y$360,16,FALSE)</f>
        <v>-29.424481696830874</v>
      </c>
      <c r="Y179" s="31">
        <f>VLOOKUP(I179,[6]Sheet1!$D$8:$AI$400,32,FALSE)</f>
        <v>-26.890108476742185</v>
      </c>
      <c r="Z179" s="31" t="e">
        <f>VLOOKUP(I179,[7]Sheet1!$D$7:$R$202,15,FALSE)</f>
        <v>#N/A</v>
      </c>
      <c r="AA179" s="31">
        <f>VLOOKUP(C179,[8]Respiration_sample_list!$AO$2:$AR$73,2,FALSE)</f>
        <v>-28.686930131174893</v>
      </c>
      <c r="AB179" s="31">
        <f>VLOOKUP(C179,[8]Respiration_sample_list!$AO$2:$AR$73,4,FALSE)</f>
        <v>5.0084183723109366</v>
      </c>
      <c r="AC179" s="1">
        <f>VLOOKUP(H179,[9]Sheet1!B$2:F$250,4,FALSE)</f>
        <v>27</v>
      </c>
      <c r="AD179" s="1" t="e">
        <f>VLOOKUP(I179,[10]Sheet1!$B$2:$C$254,2, FALSE)</f>
        <v>#N/A</v>
      </c>
      <c r="AE179">
        <f>VLOOKUP(H179,[11]Sheet1!$B$2:$F$182,4,FALSE)</f>
        <v>34.1</v>
      </c>
      <c r="AF179">
        <f>VLOOKUP(C179,[12]Sheet1!$D$9:$Y$206,15,FALSE)</f>
        <v>1.0123342726161444</v>
      </c>
      <c r="AG179">
        <v>5.01</v>
      </c>
      <c r="AH179">
        <f>VLOOKUP(C179,[12]Sheet1!$D$9:$Y$206,22,FALSE)</f>
        <v>0.69940280623545736</v>
      </c>
      <c r="AI179" s="1">
        <f>VLOOKUP(C179&amp;"C",[13]Sheet1!B$13:M$404,12,FALSE)</f>
        <v>49.496990203857401</v>
      </c>
      <c r="AJ179" s="1">
        <f>VLOOKUP(C179&amp;"N",[13]Sheet1!B$13:N$404,12,FALSE)</f>
        <v>0.66921496391296398</v>
      </c>
      <c r="AK179" s="31">
        <f t="shared" si="24"/>
        <v>73.962766633973274</v>
      </c>
      <c r="AL179" s="47">
        <v>3</v>
      </c>
      <c r="AM179" s="31"/>
      <c r="AN179" s="1">
        <f>VLOOKUP(C179,[14]Respiration_sample_list!$AP$2:$AV$73,5,FALSE)</f>
        <v>0</v>
      </c>
      <c r="AO179" s="1">
        <f>VLOOKUP(C179,[15]Respiration_sample_list!$AP$2:$AV$73,7,FALSE)</f>
        <v>0.14341386111711979</v>
      </c>
      <c r="AP179" s="1">
        <f>VLOOKUP(C179,[14]Respiration_sample_list!$AP$2:$AY$73,10,FALSE)</f>
        <v>0</v>
      </c>
      <c r="AQ179" s="1">
        <f t="shared" si="27"/>
        <v>1560</v>
      </c>
      <c r="AR179" s="1">
        <f t="shared" si="28"/>
        <v>13.04</v>
      </c>
      <c r="AT179" s="1" t="s">
        <v>877</v>
      </c>
    </row>
    <row r="180" spans="1:46" ht="23.25" x14ac:dyDescent="0.35">
      <c r="A180" s="21" t="s">
        <v>239</v>
      </c>
      <c r="B180" s="15">
        <v>179</v>
      </c>
      <c r="C180" s="22" t="s">
        <v>189</v>
      </c>
      <c r="D180" s="22" t="s">
        <v>828</v>
      </c>
      <c r="E180" s="22" t="s">
        <v>25</v>
      </c>
      <c r="F180" s="22" t="s">
        <v>831</v>
      </c>
      <c r="G180" s="15">
        <v>17</v>
      </c>
      <c r="H180" s="21" t="str">
        <f t="shared" si="25"/>
        <v>D.Larix.R.17.1_2_A</v>
      </c>
      <c r="I180" s="21" t="s">
        <v>798</v>
      </c>
      <c r="J180" s="21"/>
      <c r="K180" s="21">
        <v>50.88</v>
      </c>
      <c r="L180" s="2" t="s">
        <v>813</v>
      </c>
      <c r="M180" t="s">
        <v>814</v>
      </c>
      <c r="O180" s="1" t="s">
        <v>815</v>
      </c>
      <c r="P180" s="50">
        <f>VLOOKUP(H180,[1]Sheet1!$A$8:$U$230,19,FALSE)</f>
        <v>0.33881338443396219</v>
      </c>
      <c r="Q180" s="50">
        <f>VLOOKUP(H180,[1]Sheet1!$A$8:$U$230,20,FALSE)</f>
        <v>1.3293902896230545</v>
      </c>
      <c r="R180" s="50">
        <f>VLOOKUP(H180,[1]Sheet1!$A$8:$U$230,21,FALSE)</f>
        <v>0.18875147405660375</v>
      </c>
      <c r="S180" s="50">
        <f>VLOOKUP(I180,[2]Sheet1!A$5:J$554,10,FALSE)</f>
        <v>2.6372122641509441</v>
      </c>
      <c r="T180" s="50">
        <f t="shared" si="29"/>
        <v>1.8569551481136206</v>
      </c>
      <c r="U180" s="50">
        <f t="shared" si="26"/>
        <v>4.4941674122645647</v>
      </c>
      <c r="V180" s="29">
        <f>VLOOKUP(H180,[3]Sheet1!$A$3:$I$286,9,FALSE)</f>
        <v>11.270052195961823</v>
      </c>
      <c r="W180" s="31">
        <f>VLOOKUP(C180,[4]Sheet1!$C$12:$AA$290,19,FALSE)</f>
        <v>-27.702555821839532</v>
      </c>
      <c r="X180" s="31">
        <f>VLOOKUP(H180,[5]Sheet1!$C$7:$Y$360,16,FALSE)</f>
        <v>-28.788472726996059</v>
      </c>
      <c r="Y180" s="31">
        <f>VLOOKUP(I180,[6]Sheet1!$D$8:$AI$400,32,FALSE)</f>
        <v>-25.918499922859876</v>
      </c>
      <c r="Z180" s="31" t="e">
        <f>VLOOKUP(I180,[7]Sheet1!$D$7:$R$202,15,FALSE)</f>
        <v>#N/A</v>
      </c>
      <c r="AA180" s="31">
        <f>VLOOKUP(C180,[8]Respiration_sample_list!$AO$2:$AR$73,2,FALSE)</f>
        <v>-28.197440853670596</v>
      </c>
      <c r="AB180" s="31">
        <f>VLOOKUP(C180,[8]Respiration_sample_list!$AO$2:$AR$73,4,FALSE)</f>
        <v>-5.0300840223927992</v>
      </c>
      <c r="AC180" s="1">
        <f>VLOOKUP(H180,[9]Sheet1!B$2:F$250,4,FALSE)</f>
        <v>5.7</v>
      </c>
      <c r="AD180" s="1" t="e">
        <f>VLOOKUP(I180,[10]Sheet1!$B$2:$C$254,2, FALSE)</f>
        <v>#N/A</v>
      </c>
      <c r="AE180">
        <f>VLOOKUP(H180,[11]Sheet1!$B$2:$F$182,4,FALSE)</f>
        <v>17</v>
      </c>
      <c r="AF180">
        <f>VLOOKUP(C180,[12]Sheet1!$D$9:$Y$206,15,FALSE)</f>
        <v>1.2959782138958997</v>
      </c>
      <c r="AG180">
        <v>7.41</v>
      </c>
      <c r="AH180">
        <f>VLOOKUP(C180,[12]Sheet1!$D$9:$Y$206,22,FALSE)</f>
        <v>0.60823921634705125</v>
      </c>
      <c r="AI180" s="1">
        <f>VLOOKUP(C180&amp;"C",[13]Sheet1!B$13:M$404,12,FALSE)</f>
        <v>48.494960784912102</v>
      </c>
      <c r="AJ180" s="1">
        <f>VLOOKUP(C180&amp;"N",[13]Sheet1!B$13:N$404,12,FALSE)</f>
        <v>0.58773386478424094</v>
      </c>
      <c r="AK180" s="31">
        <f t="shared" si="24"/>
        <v>82.511768830463367</v>
      </c>
      <c r="AL180" s="48">
        <v>2.3333333333333335</v>
      </c>
      <c r="AM180" s="31"/>
      <c r="AN180" s="1">
        <f>VLOOKUP(C180,[14]Respiration_sample_list!$AP$2:$AV$73,5,FALSE)</f>
        <v>0</v>
      </c>
      <c r="AO180" s="1">
        <f>VLOOKUP(C180,[15]Respiration_sample_list!$AP$2:$AV$73,7,FALSE)</f>
        <v>0.16146015098653593</v>
      </c>
      <c r="AP180" s="1">
        <f>VLOOKUP(C180,[14]Respiration_sample_list!$AP$2:$AY$73,10,FALSE)</f>
        <v>0</v>
      </c>
      <c r="AQ180" s="1">
        <f t="shared" si="27"/>
        <v>1560</v>
      </c>
      <c r="AR180" s="1">
        <f t="shared" si="28"/>
        <v>13.04</v>
      </c>
      <c r="AT180" s="1" t="s">
        <v>877</v>
      </c>
    </row>
    <row r="181" spans="1:46" ht="24" thickBot="1" x14ac:dyDescent="0.4">
      <c r="A181" s="21" t="s">
        <v>239</v>
      </c>
      <c r="B181" s="15">
        <v>180</v>
      </c>
      <c r="C181" s="22" t="s">
        <v>190</v>
      </c>
      <c r="D181" s="22" t="s">
        <v>828</v>
      </c>
      <c r="E181" s="22" t="s">
        <v>25</v>
      </c>
      <c r="F181" s="22" t="s">
        <v>831</v>
      </c>
      <c r="G181" s="15">
        <v>18</v>
      </c>
      <c r="H181" s="21" t="str">
        <f t="shared" si="25"/>
        <v>D.Larix.R.18.1_2_A</v>
      </c>
      <c r="I181" s="21" t="s">
        <v>800</v>
      </c>
      <c r="J181" s="21"/>
      <c r="K181" s="21">
        <v>48.98</v>
      </c>
      <c r="L181" s="2" t="s">
        <v>813</v>
      </c>
      <c r="M181" t="s">
        <v>814</v>
      </c>
      <c r="O181" s="1" t="s">
        <v>815</v>
      </c>
      <c r="P181" s="50">
        <f>VLOOKUP(H181,[1]Sheet1!$A$8:$U$230,19,FALSE)</f>
        <v>0.29892200898325849</v>
      </c>
      <c r="Q181" s="50">
        <f>VLOOKUP(H181,[1]Sheet1!$A$8:$U$230,20,FALSE)</f>
        <v>1.6949086384147207</v>
      </c>
      <c r="R181" s="50">
        <f>VLOOKUP(H181,[1]Sheet1!$A$8:$U$230,21,FALSE)</f>
        <v>0.25356829318089019</v>
      </c>
      <c r="S181" s="50">
        <f>VLOOKUP(I181,[2]Sheet1!A$5:J$554,10,FALSE)</f>
        <v>4.0693200489995922</v>
      </c>
      <c r="T181" s="50">
        <f t="shared" si="29"/>
        <v>2.2473989405788695</v>
      </c>
      <c r="U181" s="50">
        <f t="shared" si="26"/>
        <v>6.3167189895784617</v>
      </c>
      <c r="V181" s="29">
        <f>VLOOKUP(H181,[3]Sheet1!$A$3:$I$286,9,FALSE)</f>
        <v>9.6416350598699907</v>
      </c>
      <c r="W181" s="31">
        <f>VLOOKUP(C181,[4]Sheet1!$C$12:$AA$290,19,FALSE)</f>
        <v>-27.312214683053028</v>
      </c>
      <c r="X181" s="31">
        <f>VLOOKUP(H181,[5]Sheet1!$C$7:$Y$360,16,FALSE)</f>
        <v>-27.690318474561149</v>
      </c>
      <c r="Y181" s="31">
        <f>VLOOKUP(I181,[6]Sheet1!$D$8:$AI$400,32,FALSE)</f>
        <v>-24.177276962186792</v>
      </c>
      <c r="Z181" s="31" t="e">
        <f>VLOOKUP(I181,[7]Sheet1!$D$7:$R$202,15,FALSE)</f>
        <v>#N/A</v>
      </c>
      <c r="AA181" s="31">
        <f>VLOOKUP(C181,[8]Respiration_sample_list!$AO$2:$AR$73,2,FALSE)</f>
        <v>-26.891615484628417</v>
      </c>
      <c r="AB181" s="31">
        <f>VLOOKUP(C181,[8]Respiration_sample_list!$AO$2:$AR$73,4,FALSE)</f>
        <v>9.389922530494017</v>
      </c>
      <c r="AC181" s="1">
        <f>VLOOKUP(H181,[9]Sheet1!B$2:F$250,4,FALSE)</f>
        <v>-2.2000000000000002</v>
      </c>
      <c r="AD181" s="1" t="e">
        <f>VLOOKUP(I181,[10]Sheet1!$B$2:$C$254,2, FALSE)</f>
        <v>#N/A</v>
      </c>
      <c r="AE181">
        <f>VLOOKUP(H181,[11]Sheet1!$B$2:$F$182,4,FALSE)</f>
        <v>14</v>
      </c>
      <c r="AF181">
        <f>VLOOKUP(C181,[12]Sheet1!$D$9:$Y$206,15,FALSE)</f>
        <v>0.83820926072932922</v>
      </c>
      <c r="AG181">
        <v>4.76</v>
      </c>
      <c r="AH181">
        <f>VLOOKUP(C181,[12]Sheet1!$D$9:$Y$206,22,FALSE)</f>
        <v>0.80085769066647983</v>
      </c>
      <c r="AI181" s="1">
        <f>VLOOKUP(C181&amp;"C",[13]Sheet1!B$13:M$404,12,FALSE)</f>
        <v>49.202556610107401</v>
      </c>
      <c r="AJ181" s="1">
        <f>VLOOKUP(C181&amp;"N",[13]Sheet1!B$13:N$404,12,FALSE)</f>
        <v>0.79985129833221402</v>
      </c>
      <c r="AK181" s="31">
        <f t="shared" si="24"/>
        <v>61.514629922712679</v>
      </c>
      <c r="AL181" s="49">
        <v>1.25</v>
      </c>
      <c r="AM181" s="31"/>
      <c r="AN181" s="1">
        <f>VLOOKUP(C181,[14]Respiration_sample_list!$AP$2:$AV$73,5,FALSE)</f>
        <v>0</v>
      </c>
      <c r="AO181" s="1">
        <f>VLOOKUP(C181,[15]Respiration_sample_list!$AP$2:$AV$73,7,FALSE)</f>
        <v>0.27021462410207314</v>
      </c>
      <c r="AP181" s="1">
        <f>VLOOKUP(C181,[14]Respiration_sample_list!$AP$2:$AY$73,10,FALSE)</f>
        <v>0</v>
      </c>
      <c r="AQ181" s="1">
        <f t="shared" si="27"/>
        <v>1560</v>
      </c>
      <c r="AR181" s="1">
        <f t="shared" si="28"/>
        <v>13.04</v>
      </c>
      <c r="AT181" s="1" t="s">
        <v>877</v>
      </c>
    </row>
    <row r="193" spans="16:21" s="1" customFormat="1" x14ac:dyDescent="0.25">
      <c r="P193" s="51"/>
      <c r="Q193" s="51"/>
      <c r="R193" s="51"/>
      <c r="S193" s="51"/>
      <c r="T193" s="51"/>
      <c r="U193" s="51"/>
    </row>
    <row r="194" spans="16:21" s="1" customFormat="1" x14ac:dyDescent="0.25">
      <c r="P194" s="51"/>
      <c r="Q194" s="51"/>
      <c r="R194" s="51"/>
      <c r="S194" s="51"/>
      <c r="T194" s="51"/>
      <c r="U194" s="51"/>
    </row>
    <row r="195" spans="16:21" s="1" customFormat="1" x14ac:dyDescent="0.25">
      <c r="P195" s="51"/>
      <c r="Q195" s="51"/>
      <c r="R195" s="51"/>
      <c r="S195" s="51"/>
      <c r="T195" s="51"/>
      <c r="U195" s="51"/>
    </row>
    <row r="196" spans="16:21" s="1" customFormat="1" x14ac:dyDescent="0.25">
      <c r="P196" s="51"/>
      <c r="Q196" s="51"/>
      <c r="R196" s="51"/>
      <c r="S196" s="51"/>
      <c r="T196" s="51"/>
      <c r="U196" s="51"/>
    </row>
    <row r="197" spans="16:21" s="1" customFormat="1" x14ac:dyDescent="0.25">
      <c r="P197" s="51"/>
      <c r="Q197" s="51"/>
      <c r="R197" s="51"/>
      <c r="S197" s="51"/>
      <c r="T197" s="51"/>
      <c r="U197" s="51"/>
    </row>
    <row r="198" spans="16:21" s="1" customFormat="1" x14ac:dyDescent="0.25">
      <c r="P198" s="51"/>
      <c r="Q198" s="51"/>
      <c r="R198" s="51"/>
      <c r="S198" s="51"/>
      <c r="T198" s="51"/>
      <c r="U198" s="51"/>
    </row>
    <row r="199" spans="16:21" s="1" customFormat="1" x14ac:dyDescent="0.25">
      <c r="P199" s="51"/>
      <c r="Q199" s="51"/>
      <c r="R199" s="51"/>
      <c r="S199" s="51"/>
      <c r="T199" s="51"/>
      <c r="U199" s="51"/>
    </row>
    <row r="200" spans="16:21" s="1" customFormat="1" x14ac:dyDescent="0.25">
      <c r="P200" s="51"/>
      <c r="Q200" s="51"/>
      <c r="R200" s="51"/>
      <c r="S200" s="51"/>
      <c r="T200" s="51"/>
      <c r="U200" s="51"/>
    </row>
    <row r="201" spans="16:21" s="1" customFormat="1" x14ac:dyDescent="0.25">
      <c r="P201" s="51"/>
      <c r="Q201" s="51"/>
      <c r="R201" s="51"/>
      <c r="S201" s="51"/>
      <c r="T201" s="51"/>
      <c r="U201" s="51"/>
    </row>
    <row r="202" spans="16:21" s="1" customFormat="1" x14ac:dyDescent="0.25">
      <c r="P202" s="51"/>
      <c r="Q202" s="51"/>
      <c r="R202" s="51"/>
      <c r="S202" s="51"/>
      <c r="T202" s="51"/>
      <c r="U202" s="51"/>
    </row>
    <row r="203" spans="16:21" s="1" customFormat="1" x14ac:dyDescent="0.25">
      <c r="P203" s="51"/>
      <c r="Q203" s="51"/>
      <c r="R203" s="51"/>
      <c r="S203" s="51"/>
      <c r="T203" s="51"/>
      <c r="U203" s="51"/>
    </row>
    <row r="204" spans="16:21" s="1" customFormat="1" x14ac:dyDescent="0.25">
      <c r="P204" s="51"/>
      <c r="Q204" s="51"/>
      <c r="R204" s="51"/>
      <c r="S204" s="51"/>
      <c r="T204" s="51"/>
      <c r="U204" s="51"/>
    </row>
    <row r="205" spans="16:21" s="1" customFormat="1" x14ac:dyDescent="0.25">
      <c r="P205" s="51"/>
      <c r="Q205" s="51"/>
      <c r="R205" s="51"/>
      <c r="S205" s="51"/>
      <c r="T205" s="51"/>
      <c r="U205" s="51"/>
    </row>
    <row r="206" spans="16:21" s="1" customFormat="1" x14ac:dyDescent="0.25">
      <c r="P206" s="51"/>
      <c r="Q206" s="51"/>
      <c r="R206" s="51"/>
      <c r="S206" s="51"/>
      <c r="T206" s="51"/>
      <c r="U206" s="51"/>
    </row>
    <row r="207" spans="16:21" s="1" customFormat="1" x14ac:dyDescent="0.25">
      <c r="P207" s="51"/>
      <c r="Q207" s="51"/>
      <c r="R207" s="51"/>
      <c r="S207" s="51"/>
      <c r="T207" s="51"/>
      <c r="U207" s="51"/>
    </row>
    <row r="208" spans="16:21" s="1" customFormat="1" x14ac:dyDescent="0.25">
      <c r="P208" s="51"/>
      <c r="Q208" s="51"/>
      <c r="R208" s="51"/>
      <c r="S208" s="51"/>
      <c r="T208" s="51"/>
      <c r="U208" s="51"/>
    </row>
    <row r="209" spans="16:21" s="1" customFormat="1" x14ac:dyDescent="0.25">
      <c r="P209" s="51"/>
      <c r="Q209" s="51"/>
      <c r="R209" s="51"/>
      <c r="S209" s="51"/>
      <c r="T209" s="51"/>
      <c r="U209" s="51"/>
    </row>
    <row r="210" spans="16:21" s="1" customFormat="1" x14ac:dyDescent="0.25">
      <c r="P210" s="51"/>
      <c r="Q210" s="51"/>
      <c r="R210" s="51"/>
      <c r="S210" s="51"/>
      <c r="T210" s="51"/>
      <c r="U210" s="51"/>
    </row>
    <row r="211" spans="16:21" s="1" customFormat="1" x14ac:dyDescent="0.25">
      <c r="P211" s="51"/>
      <c r="Q211" s="51"/>
      <c r="R211" s="51"/>
      <c r="S211" s="51"/>
      <c r="T211" s="51"/>
      <c r="U211" s="51"/>
    </row>
    <row r="212" spans="16:21" s="1" customFormat="1" x14ac:dyDescent="0.25">
      <c r="P212" s="51"/>
      <c r="Q212" s="51"/>
      <c r="R212" s="51"/>
      <c r="S212" s="51"/>
      <c r="T212" s="51"/>
      <c r="U212" s="51"/>
    </row>
    <row r="213" spans="16:21" s="1" customFormat="1" x14ac:dyDescent="0.25">
      <c r="P213" s="51"/>
      <c r="Q213" s="51"/>
      <c r="R213" s="51"/>
      <c r="S213" s="51"/>
      <c r="T213" s="51"/>
      <c r="U213" s="51"/>
    </row>
    <row r="214" spans="16:21" s="1" customFormat="1" x14ac:dyDescent="0.25">
      <c r="P214" s="51"/>
      <c r="Q214" s="51"/>
      <c r="R214" s="51"/>
      <c r="S214" s="51"/>
      <c r="T214" s="51"/>
      <c r="U214" s="51"/>
    </row>
    <row r="215" spans="16:21" s="1" customFormat="1" x14ac:dyDescent="0.25">
      <c r="P215" s="51"/>
      <c r="Q215" s="51"/>
      <c r="R215" s="51"/>
      <c r="S215" s="51"/>
      <c r="T215" s="51"/>
      <c r="U215" s="51"/>
    </row>
  </sheetData>
  <pageMargins left="0.7" right="0.7" top="0.75" bottom="0.75" header="0.3" footer="0.3"/>
  <pageSetup paperSize="9" scale="1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9" sqref="A9"/>
    </sheetView>
  </sheetViews>
  <sheetFormatPr defaultColWidth="9.140625" defaultRowHeight="15" x14ac:dyDescent="0.25"/>
  <sheetData>
    <row r="1" spans="1:4" ht="15.6" x14ac:dyDescent="0.3">
      <c r="A1" s="3" t="s">
        <v>222</v>
      </c>
      <c r="B1" s="3"/>
      <c r="C1" s="3"/>
      <c r="D1" s="3" t="s">
        <v>223</v>
      </c>
    </row>
    <row r="2" spans="1:4" ht="15.6" x14ac:dyDescent="0.3">
      <c r="A2" s="4" t="s">
        <v>196</v>
      </c>
      <c r="B2" s="4"/>
      <c r="C2" s="4"/>
      <c r="D2" s="5" t="s">
        <v>209</v>
      </c>
    </row>
    <row r="3" spans="1:4" ht="15.6" x14ac:dyDescent="0.3">
      <c r="A3" s="4" t="s">
        <v>197</v>
      </c>
      <c r="B3" s="4"/>
      <c r="C3" s="4"/>
      <c r="D3" s="5" t="s">
        <v>210</v>
      </c>
    </row>
    <row r="4" spans="1:4" ht="15.6" x14ac:dyDescent="0.3">
      <c r="A4" s="4" t="s">
        <v>198</v>
      </c>
      <c r="B4" s="4"/>
      <c r="C4" s="4"/>
      <c r="D4" s="5" t="s">
        <v>211</v>
      </c>
    </row>
    <row r="5" spans="1:4" ht="15.6" x14ac:dyDescent="0.3">
      <c r="A5" s="4" t="s">
        <v>199</v>
      </c>
      <c r="B5" s="4"/>
      <c r="C5" s="4"/>
      <c r="D5" s="5" t="s">
        <v>212</v>
      </c>
    </row>
    <row r="6" spans="1:4" ht="15.6" x14ac:dyDescent="0.3">
      <c r="A6" s="4" t="s">
        <v>200</v>
      </c>
      <c r="B6" s="4"/>
      <c r="C6" s="4"/>
      <c r="D6" s="5" t="s">
        <v>213</v>
      </c>
    </row>
    <row r="7" spans="1:4" ht="15.6" x14ac:dyDescent="0.3">
      <c r="A7" s="4" t="s">
        <v>201</v>
      </c>
      <c r="B7" s="4"/>
      <c r="C7" s="4"/>
      <c r="D7" s="5" t="s">
        <v>214</v>
      </c>
    </row>
    <row r="8" spans="1:4" ht="15.6" x14ac:dyDescent="0.3">
      <c r="A8" s="4" t="s">
        <v>202</v>
      </c>
      <c r="B8" s="4"/>
      <c r="C8" s="4"/>
      <c r="D8" s="5" t="s">
        <v>215</v>
      </c>
    </row>
    <row r="9" spans="1:4" ht="15.6" x14ac:dyDescent="0.3">
      <c r="A9" s="4" t="s">
        <v>439</v>
      </c>
      <c r="B9" s="4"/>
      <c r="C9" s="4"/>
      <c r="D9" s="5" t="s">
        <v>440</v>
      </c>
    </row>
    <row r="10" spans="1:4" ht="15.6" x14ac:dyDescent="0.3">
      <c r="A10" s="4" t="s">
        <v>203</v>
      </c>
      <c r="B10" s="4"/>
      <c r="C10" s="4"/>
      <c r="D10" s="5" t="s">
        <v>216</v>
      </c>
    </row>
    <row r="11" spans="1:4" ht="15.75" x14ac:dyDescent="0.25">
      <c r="A11" s="4" t="s">
        <v>204</v>
      </c>
      <c r="B11" s="4"/>
      <c r="C11" s="4"/>
      <c r="D11" s="5" t="s">
        <v>217</v>
      </c>
    </row>
    <row r="12" spans="1:4" ht="15.75" x14ac:dyDescent="0.25">
      <c r="A12" s="4" t="s">
        <v>205</v>
      </c>
      <c r="B12" s="4"/>
      <c r="C12" s="4"/>
      <c r="D12" s="5" t="s">
        <v>218</v>
      </c>
    </row>
    <row r="13" spans="1:4" ht="15.75" x14ac:dyDescent="0.25">
      <c r="A13" s="4" t="s">
        <v>206</v>
      </c>
      <c r="B13" s="4"/>
      <c r="C13" s="4"/>
      <c r="D13" s="5" t="s">
        <v>219</v>
      </c>
    </row>
    <row r="14" spans="1:4" ht="15.75" x14ac:dyDescent="0.25">
      <c r="A14" s="4" t="s">
        <v>207</v>
      </c>
      <c r="B14" s="4"/>
      <c r="C14" s="4"/>
      <c r="D14" s="5" t="s">
        <v>220</v>
      </c>
    </row>
    <row r="15" spans="1:4" ht="15.75" x14ac:dyDescent="0.25">
      <c r="A15" s="4" t="s">
        <v>208</v>
      </c>
      <c r="B15" s="4"/>
      <c r="C15" s="4"/>
      <c r="D15" s="5" t="s">
        <v>221</v>
      </c>
    </row>
    <row r="16" spans="1:4" ht="15.6" x14ac:dyDescent="0.3">
      <c r="A16" s="3"/>
    </row>
  </sheetData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D9" sqref="D9"/>
    </sheetView>
  </sheetViews>
  <sheetFormatPr defaultColWidth="9.140625" defaultRowHeight="15" x14ac:dyDescent="0.25"/>
  <sheetData>
    <row r="1" spans="1:16" ht="14.45" x14ac:dyDescent="0.3">
      <c r="B1" t="s">
        <v>229</v>
      </c>
    </row>
    <row r="2" spans="1:16" ht="14.45" x14ac:dyDescent="0.3">
      <c r="D2" t="s">
        <v>230</v>
      </c>
      <c r="H2" t="s">
        <v>231</v>
      </c>
      <c r="K2" t="s">
        <v>232</v>
      </c>
      <c r="N2" t="s">
        <v>425</v>
      </c>
    </row>
    <row r="3" spans="1:16" ht="14.45" x14ac:dyDescent="0.3">
      <c r="A3" t="s">
        <v>426</v>
      </c>
      <c r="C3" t="s">
        <v>224</v>
      </c>
      <c r="D3" t="s">
        <v>225</v>
      </c>
      <c r="E3" t="s">
        <v>226</v>
      </c>
      <c r="F3" t="s">
        <v>227</v>
      </c>
      <c r="H3" t="s">
        <v>225</v>
      </c>
      <c r="I3" t="s">
        <v>226</v>
      </c>
      <c r="J3" t="s">
        <v>227</v>
      </c>
      <c r="K3" t="s">
        <v>225</v>
      </c>
      <c r="L3" t="s">
        <v>226</v>
      </c>
      <c r="M3" t="s">
        <v>227</v>
      </c>
      <c r="N3" t="s">
        <v>225</v>
      </c>
      <c r="O3" t="s">
        <v>226</v>
      </c>
      <c r="P3" t="s">
        <v>227</v>
      </c>
    </row>
    <row r="4" spans="1:16" ht="14.45" x14ac:dyDescent="0.3">
      <c r="A4" s="7" t="s">
        <v>80</v>
      </c>
      <c r="C4" t="s">
        <v>228</v>
      </c>
      <c r="D4">
        <v>8.3000000000000004E-2</v>
      </c>
      <c r="E4">
        <v>0.14899999999999999</v>
      </c>
      <c r="F4">
        <v>0.191</v>
      </c>
      <c r="H4">
        <v>7.9000000000000001E-2</v>
      </c>
      <c r="I4">
        <v>0.48</v>
      </c>
      <c r="J4">
        <v>0.68200000000000005</v>
      </c>
      <c r="K4">
        <f t="shared" ref="K4:M9" si="0">SUM(D4,H4)</f>
        <v>0.16200000000000001</v>
      </c>
      <c r="L4">
        <f t="shared" si="0"/>
        <v>0.629</v>
      </c>
      <c r="M4">
        <f t="shared" si="0"/>
        <v>0.873</v>
      </c>
      <c r="N4" s="9">
        <f t="shared" ref="N4:P9" si="1">K4/SUM($K4:$M4)</f>
        <v>9.7355769230769232E-2</v>
      </c>
      <c r="O4" s="9">
        <f t="shared" si="1"/>
        <v>0.37800480769230765</v>
      </c>
      <c r="P4" s="9">
        <f t="shared" si="1"/>
        <v>0.52463942307692302</v>
      </c>
    </row>
    <row r="5" spans="1:16" ht="14.45" x14ac:dyDescent="0.3">
      <c r="A5" s="7" t="s">
        <v>82</v>
      </c>
      <c r="C5" t="s">
        <v>228</v>
      </c>
      <c r="D5">
        <v>0.193</v>
      </c>
      <c r="E5">
        <v>0.191</v>
      </c>
      <c r="F5">
        <v>0.86799999999999999</v>
      </c>
      <c r="H5">
        <v>1.4999999999999999E-2</v>
      </c>
      <c r="I5">
        <v>0.28999999999999998</v>
      </c>
      <c r="J5">
        <v>0.372</v>
      </c>
      <c r="K5">
        <f t="shared" si="0"/>
        <v>0.20800000000000002</v>
      </c>
      <c r="L5">
        <f t="shared" si="0"/>
        <v>0.48099999999999998</v>
      </c>
      <c r="M5">
        <f t="shared" si="0"/>
        <v>1.24</v>
      </c>
      <c r="N5" s="9">
        <f t="shared" si="1"/>
        <v>0.10782789009849664</v>
      </c>
      <c r="O5" s="9">
        <f t="shared" si="1"/>
        <v>0.24935199585277346</v>
      </c>
      <c r="P5" s="9">
        <f t="shared" si="1"/>
        <v>0.64282011404872985</v>
      </c>
    </row>
    <row r="6" spans="1:16" ht="14.45" x14ac:dyDescent="0.3">
      <c r="A6" s="7" t="s">
        <v>83</v>
      </c>
      <c r="C6" t="s">
        <v>228</v>
      </c>
      <c r="D6">
        <v>0.04</v>
      </c>
      <c r="E6">
        <v>0.81100000000000005</v>
      </c>
      <c r="F6">
        <v>1.2310000000000001</v>
      </c>
      <c r="H6">
        <v>2.3E-2</v>
      </c>
      <c r="I6">
        <v>0.38300000000000001</v>
      </c>
      <c r="J6">
        <v>0.68</v>
      </c>
      <c r="K6">
        <f t="shared" si="0"/>
        <v>6.3E-2</v>
      </c>
      <c r="L6">
        <f t="shared" si="0"/>
        <v>1.194</v>
      </c>
      <c r="M6">
        <f t="shared" si="0"/>
        <v>1.911</v>
      </c>
      <c r="N6" s="9">
        <f t="shared" si="1"/>
        <v>1.9886363636363636E-2</v>
      </c>
      <c r="O6" s="9">
        <f t="shared" si="1"/>
        <v>0.37689393939393934</v>
      </c>
      <c r="P6" s="9">
        <f t="shared" si="1"/>
        <v>0.60321969696969691</v>
      </c>
    </row>
    <row r="7" spans="1:16" ht="14.45" x14ac:dyDescent="0.3">
      <c r="A7" s="7" t="s">
        <v>84</v>
      </c>
      <c r="C7" t="s">
        <v>228</v>
      </c>
      <c r="D7">
        <v>0.215</v>
      </c>
      <c r="E7">
        <v>0.122</v>
      </c>
      <c r="F7">
        <v>0.59199999999999997</v>
      </c>
      <c r="H7">
        <v>1.9619999999999999E-2</v>
      </c>
      <c r="I7">
        <v>0.17899999999999999</v>
      </c>
      <c r="J7">
        <v>0.33200000000000002</v>
      </c>
      <c r="K7">
        <f t="shared" si="0"/>
        <v>0.23462</v>
      </c>
      <c r="L7">
        <f t="shared" si="0"/>
        <v>0.30099999999999999</v>
      </c>
      <c r="M7">
        <f t="shared" si="0"/>
        <v>0.92399999999999993</v>
      </c>
      <c r="N7" s="9">
        <f t="shared" si="1"/>
        <v>0.1607404666968115</v>
      </c>
      <c r="O7" s="9">
        <f t="shared" si="1"/>
        <v>0.20621805675449775</v>
      </c>
      <c r="P7" s="9">
        <f t="shared" si="1"/>
        <v>0.6330414765486907</v>
      </c>
    </row>
    <row r="8" spans="1:16" ht="14.45" x14ac:dyDescent="0.3">
      <c r="A8" s="7" t="s">
        <v>85</v>
      </c>
      <c r="C8" t="s">
        <v>228</v>
      </c>
      <c r="D8">
        <v>0.13200000000000001</v>
      </c>
      <c r="E8">
        <v>0.28100000000000003</v>
      </c>
      <c r="F8">
        <v>0.78800000000000003</v>
      </c>
      <c r="H8">
        <v>4.4999999999999998E-2</v>
      </c>
      <c r="I8">
        <v>0.249</v>
      </c>
      <c r="J8">
        <v>0.29299999999999998</v>
      </c>
      <c r="K8">
        <f t="shared" si="0"/>
        <v>0.17699999999999999</v>
      </c>
      <c r="L8">
        <f t="shared" si="0"/>
        <v>0.53</v>
      </c>
      <c r="M8">
        <f t="shared" si="0"/>
        <v>1.081</v>
      </c>
      <c r="N8" s="9">
        <f t="shared" si="1"/>
        <v>9.8993288590604023E-2</v>
      </c>
      <c r="O8" s="9">
        <f t="shared" si="1"/>
        <v>0.29642058165548102</v>
      </c>
      <c r="P8" s="9">
        <f t="shared" si="1"/>
        <v>0.6045861297539149</v>
      </c>
    </row>
    <row r="9" spans="1:16" ht="14.45" x14ac:dyDescent="0.3">
      <c r="A9" s="7" t="s">
        <v>86</v>
      </c>
      <c r="C9" t="s">
        <v>228</v>
      </c>
      <c r="D9">
        <v>4.2000000000000003E-2</v>
      </c>
      <c r="E9">
        <v>3.5999999999999997E-2</v>
      </c>
      <c r="F9">
        <v>0.91200000000000003</v>
      </c>
      <c r="H9">
        <v>3.5000000000000003E-2</v>
      </c>
      <c r="I9">
        <v>0.14000000000000001</v>
      </c>
      <c r="J9">
        <v>0.49199999999999999</v>
      </c>
      <c r="K9">
        <f t="shared" si="0"/>
        <v>7.7000000000000013E-2</v>
      </c>
      <c r="L9">
        <f t="shared" si="0"/>
        <v>0.17600000000000002</v>
      </c>
      <c r="M9">
        <f t="shared" si="0"/>
        <v>1.4039999999999999</v>
      </c>
      <c r="N9" s="9">
        <f t="shared" si="1"/>
        <v>4.6469523234761625E-2</v>
      </c>
      <c r="O9" s="9">
        <f t="shared" si="1"/>
        <v>0.10621605310802656</v>
      </c>
      <c r="P9" s="9">
        <f t="shared" si="1"/>
        <v>0.84731442365721177</v>
      </c>
    </row>
    <row r="10" spans="1:16" ht="14.45" x14ac:dyDescent="0.3">
      <c r="A10" s="7" t="s">
        <v>87</v>
      </c>
      <c r="C10" t="s">
        <v>228</v>
      </c>
      <c r="D10">
        <v>6.6000000000000003E-2</v>
      </c>
      <c r="E10">
        <v>1.0999999999999999E-2</v>
      </c>
      <c r="F10">
        <v>0.82799999999999996</v>
      </c>
      <c r="H10">
        <v>4.1000000000000002E-2</v>
      </c>
      <c r="I10">
        <v>0.17599999999999999</v>
      </c>
      <c r="J10">
        <v>0.47899999999999998</v>
      </c>
      <c r="K10">
        <f t="shared" ref="K10:K21" si="2">SUM(D10,H10)</f>
        <v>0.10700000000000001</v>
      </c>
      <c r="L10">
        <f t="shared" ref="L10:L21" si="3">SUM(E10,I10)</f>
        <v>0.187</v>
      </c>
      <c r="M10">
        <f t="shared" ref="M10:M21" si="4">SUM(F10,J10)</f>
        <v>1.3069999999999999</v>
      </c>
      <c r="N10" s="9">
        <f t="shared" ref="N10:N21" si="5">K10/SUM($K10:$M10)</f>
        <v>6.6833229231730171E-2</v>
      </c>
      <c r="O10" s="9">
        <f t="shared" ref="O10:O21" si="6">L10/SUM($K10:$M10)</f>
        <v>0.11680199875078076</v>
      </c>
      <c r="P10" s="9">
        <f t="shared" ref="P10:P21" si="7">M10/SUM($K10:$M10)</f>
        <v>0.81636477201748903</v>
      </c>
    </row>
    <row r="11" spans="1:16" ht="14.45" x14ac:dyDescent="0.3">
      <c r="A11" s="7" t="s">
        <v>88</v>
      </c>
      <c r="C11" t="s">
        <v>228</v>
      </c>
      <c r="D11">
        <v>0.14799999999999999</v>
      </c>
      <c r="E11">
        <v>0.13400000000000001</v>
      </c>
      <c r="F11">
        <v>0.97399999999999998</v>
      </c>
      <c r="H11">
        <v>6.2E-2</v>
      </c>
      <c r="I11">
        <v>0.33800000000000002</v>
      </c>
      <c r="J11">
        <v>0.51300000000000001</v>
      </c>
      <c r="K11">
        <f t="shared" si="2"/>
        <v>0.21</v>
      </c>
      <c r="L11">
        <f t="shared" si="3"/>
        <v>0.47200000000000003</v>
      </c>
      <c r="M11">
        <f t="shared" si="4"/>
        <v>1.4870000000000001</v>
      </c>
      <c r="N11" s="9">
        <f t="shared" si="5"/>
        <v>9.6818810511756559E-2</v>
      </c>
      <c r="O11" s="9">
        <f t="shared" si="6"/>
        <v>0.21761180267404334</v>
      </c>
      <c r="P11" s="9">
        <f t="shared" si="7"/>
        <v>0.6855693868142001</v>
      </c>
    </row>
    <row r="12" spans="1:16" ht="14.45" x14ac:dyDescent="0.3">
      <c r="A12" s="7" t="s">
        <v>89</v>
      </c>
      <c r="C12" t="s">
        <v>228</v>
      </c>
      <c r="D12">
        <v>5.6000000000000001E-2</v>
      </c>
      <c r="E12">
        <v>5.8000000000000003E-2</v>
      </c>
      <c r="F12">
        <v>0.83099999999999996</v>
      </c>
      <c r="H12">
        <v>2.3E-2</v>
      </c>
      <c r="I12">
        <v>0.11600000000000001</v>
      </c>
      <c r="J12">
        <v>0.434</v>
      </c>
      <c r="K12">
        <f t="shared" si="2"/>
        <v>7.9000000000000001E-2</v>
      </c>
      <c r="L12">
        <f t="shared" si="3"/>
        <v>0.17400000000000002</v>
      </c>
      <c r="M12">
        <f t="shared" si="4"/>
        <v>1.2649999999999999</v>
      </c>
      <c r="N12" s="9">
        <f t="shared" si="5"/>
        <v>5.2042160737812919E-2</v>
      </c>
      <c r="O12" s="9">
        <f t="shared" si="6"/>
        <v>0.11462450592885379</v>
      </c>
      <c r="P12" s="9">
        <f t="shared" si="7"/>
        <v>0.83333333333333337</v>
      </c>
    </row>
    <row r="13" spans="1:16" ht="14.45" x14ac:dyDescent="0.3">
      <c r="A13" s="7" t="s">
        <v>90</v>
      </c>
      <c r="C13" t="s">
        <v>228</v>
      </c>
      <c r="D13">
        <v>0.18099999999999999</v>
      </c>
      <c r="E13">
        <v>0.155</v>
      </c>
      <c r="F13">
        <v>0.93</v>
      </c>
      <c r="H13">
        <v>5.8000000000000003E-2</v>
      </c>
      <c r="I13">
        <v>0.35799999999999998</v>
      </c>
      <c r="J13">
        <v>0.56000000000000005</v>
      </c>
      <c r="K13">
        <f t="shared" si="2"/>
        <v>0.23899999999999999</v>
      </c>
      <c r="L13">
        <f t="shared" si="3"/>
        <v>0.51300000000000001</v>
      </c>
      <c r="M13">
        <f t="shared" si="4"/>
        <v>1.4900000000000002</v>
      </c>
      <c r="N13" s="9">
        <f t="shared" si="5"/>
        <v>0.10660124888492417</v>
      </c>
      <c r="O13" s="9">
        <f t="shared" si="6"/>
        <v>0.2288135593220339</v>
      </c>
      <c r="P13" s="9">
        <f t="shared" si="7"/>
        <v>0.66458519179304198</v>
      </c>
    </row>
    <row r="14" spans="1:16" ht="14.45" x14ac:dyDescent="0.3">
      <c r="A14" s="7" t="s">
        <v>91</v>
      </c>
      <c r="C14" t="s">
        <v>228</v>
      </c>
      <c r="D14">
        <v>0.17199999999999999</v>
      </c>
      <c r="E14">
        <v>0.439</v>
      </c>
      <c r="F14">
        <v>0.56899999999999995</v>
      </c>
      <c r="H14">
        <v>3.3000000000000002E-2</v>
      </c>
      <c r="I14">
        <v>0.32800000000000001</v>
      </c>
      <c r="J14">
        <v>0.60399999999999998</v>
      </c>
      <c r="K14">
        <f t="shared" si="2"/>
        <v>0.20499999999999999</v>
      </c>
      <c r="L14">
        <f t="shared" si="3"/>
        <v>0.76700000000000002</v>
      </c>
      <c r="M14">
        <f t="shared" si="4"/>
        <v>1.173</v>
      </c>
      <c r="N14" s="9">
        <f t="shared" si="5"/>
        <v>9.5571095571095568E-2</v>
      </c>
      <c r="O14" s="9">
        <f t="shared" si="6"/>
        <v>0.3575757575757576</v>
      </c>
      <c r="P14" s="9">
        <f t="shared" si="7"/>
        <v>0.5468531468531469</v>
      </c>
    </row>
    <row r="15" spans="1:16" ht="14.45" x14ac:dyDescent="0.3">
      <c r="A15" s="7" t="s">
        <v>92</v>
      </c>
      <c r="C15" t="s">
        <v>228</v>
      </c>
      <c r="D15">
        <v>0.14199999999999999</v>
      </c>
      <c r="E15">
        <v>0.495</v>
      </c>
      <c r="F15">
        <v>2.645</v>
      </c>
      <c r="H15">
        <v>2.3E-2</v>
      </c>
      <c r="I15">
        <v>0.33200000000000002</v>
      </c>
      <c r="J15">
        <v>0.5</v>
      </c>
      <c r="K15">
        <f t="shared" si="2"/>
        <v>0.16499999999999998</v>
      </c>
      <c r="L15">
        <f t="shared" si="3"/>
        <v>0.82699999999999996</v>
      </c>
      <c r="M15">
        <f t="shared" si="4"/>
        <v>3.145</v>
      </c>
      <c r="N15" s="9">
        <f t="shared" si="5"/>
        <v>3.9883973894126172E-2</v>
      </c>
      <c r="O15" s="9">
        <f t="shared" si="6"/>
        <v>0.19990331157843844</v>
      </c>
      <c r="P15" s="9">
        <f t="shared" si="7"/>
        <v>0.76021271452743522</v>
      </c>
    </row>
    <row r="16" spans="1:16" ht="14.45" x14ac:dyDescent="0.3">
      <c r="A16" s="7" t="s">
        <v>93</v>
      </c>
      <c r="C16" t="s">
        <v>228</v>
      </c>
      <c r="D16">
        <v>0.08</v>
      </c>
      <c r="E16">
        <v>8.5000000000000006E-2</v>
      </c>
      <c r="F16">
        <v>1.0449999999999999</v>
      </c>
      <c r="H16">
        <v>3.1E-2</v>
      </c>
      <c r="I16">
        <v>0.216</v>
      </c>
      <c r="J16">
        <v>0.48599999999999999</v>
      </c>
      <c r="K16">
        <f t="shared" si="2"/>
        <v>0.111</v>
      </c>
      <c r="L16">
        <f t="shared" si="3"/>
        <v>0.30099999999999999</v>
      </c>
      <c r="M16">
        <f t="shared" si="4"/>
        <v>1.5309999999999999</v>
      </c>
      <c r="N16" s="9">
        <f t="shared" si="5"/>
        <v>5.7128152341739583E-2</v>
      </c>
      <c r="O16" s="9">
        <f t="shared" si="6"/>
        <v>0.15491507977354607</v>
      </c>
      <c r="P16" s="9">
        <f t="shared" si="7"/>
        <v>0.78795676788471436</v>
      </c>
    </row>
    <row r="17" spans="1:16" ht="14.45" x14ac:dyDescent="0.3">
      <c r="A17" s="7" t="s">
        <v>94</v>
      </c>
      <c r="C17" t="s">
        <v>228</v>
      </c>
      <c r="D17">
        <v>0.159</v>
      </c>
      <c r="E17">
        <v>0.13600000000000001</v>
      </c>
      <c r="F17">
        <v>0.54500000000000004</v>
      </c>
      <c r="H17">
        <v>2.1999999999999999E-2</v>
      </c>
      <c r="I17">
        <v>0.21299999999999999</v>
      </c>
      <c r="J17">
        <v>0.41399999999999998</v>
      </c>
      <c r="K17">
        <f t="shared" si="2"/>
        <v>0.18099999999999999</v>
      </c>
      <c r="L17">
        <f t="shared" si="3"/>
        <v>0.34899999999999998</v>
      </c>
      <c r="M17">
        <f t="shared" si="4"/>
        <v>0.95900000000000007</v>
      </c>
      <c r="N17" s="9">
        <f t="shared" si="5"/>
        <v>0.12155809267965076</v>
      </c>
      <c r="O17" s="9">
        <f t="shared" si="6"/>
        <v>0.23438549361987909</v>
      </c>
      <c r="P17" s="9">
        <f t="shared" si="7"/>
        <v>0.64405641370047007</v>
      </c>
    </row>
    <row r="18" spans="1:16" ht="14.45" x14ac:dyDescent="0.3">
      <c r="A18" s="7" t="s">
        <v>95</v>
      </c>
      <c r="C18" t="s">
        <v>228</v>
      </c>
      <c r="D18">
        <v>0.01</v>
      </c>
      <c r="E18">
        <v>2.4E-2</v>
      </c>
      <c r="F18">
        <v>1.5960000000000001</v>
      </c>
      <c r="H18">
        <v>4.0000000000000001E-3</v>
      </c>
      <c r="I18">
        <v>4.4999999999999998E-2</v>
      </c>
      <c r="J18">
        <v>0.44600000000000001</v>
      </c>
      <c r="K18">
        <f t="shared" si="2"/>
        <v>1.4E-2</v>
      </c>
      <c r="L18">
        <f t="shared" si="3"/>
        <v>6.9000000000000006E-2</v>
      </c>
      <c r="M18">
        <f t="shared" si="4"/>
        <v>2.0420000000000003</v>
      </c>
      <c r="N18" s="9">
        <f t="shared" si="5"/>
        <v>6.5882352941176456E-3</v>
      </c>
      <c r="O18" s="9">
        <f t="shared" si="6"/>
        <v>3.2470588235294112E-2</v>
      </c>
      <c r="P18" s="9">
        <f t="shared" si="7"/>
        <v>0.96094117647058819</v>
      </c>
    </row>
    <row r="19" spans="1:16" ht="14.45" x14ac:dyDescent="0.3">
      <c r="A19" s="7" t="s">
        <v>96</v>
      </c>
      <c r="C19" t="s">
        <v>228</v>
      </c>
      <c r="D19">
        <v>8.7999999999999995E-2</v>
      </c>
      <c r="E19">
        <v>0.123</v>
      </c>
      <c r="F19">
        <v>0.68300000000000005</v>
      </c>
      <c r="H19">
        <v>8.9999999999999993E-3</v>
      </c>
      <c r="I19">
        <v>0.27600000000000002</v>
      </c>
      <c r="J19">
        <v>0.55500000000000005</v>
      </c>
      <c r="K19">
        <f t="shared" si="2"/>
        <v>9.6999999999999989E-2</v>
      </c>
      <c r="L19">
        <f t="shared" si="3"/>
        <v>0.39900000000000002</v>
      </c>
      <c r="M19">
        <f t="shared" si="4"/>
        <v>1.238</v>
      </c>
      <c r="N19" s="9">
        <f t="shared" si="5"/>
        <v>5.5940023068050744E-2</v>
      </c>
      <c r="O19" s="9">
        <f t="shared" si="6"/>
        <v>0.2301038062283737</v>
      </c>
      <c r="P19" s="9">
        <f t="shared" si="7"/>
        <v>0.71395617070357553</v>
      </c>
    </row>
    <row r="20" spans="1:16" ht="14.45" x14ac:dyDescent="0.3">
      <c r="A20" s="7" t="s">
        <v>97</v>
      </c>
      <c r="C20" t="s">
        <v>228</v>
      </c>
      <c r="D20">
        <v>7.0999999999999994E-2</v>
      </c>
      <c r="E20">
        <v>0.14699999999999999</v>
      </c>
      <c r="F20">
        <v>0.64</v>
      </c>
      <c r="H20">
        <v>0.01</v>
      </c>
      <c r="I20">
        <v>0.20699999999999999</v>
      </c>
      <c r="J20">
        <v>0.50700000000000001</v>
      </c>
      <c r="K20">
        <f t="shared" si="2"/>
        <v>8.0999999999999989E-2</v>
      </c>
      <c r="L20">
        <f t="shared" si="3"/>
        <v>0.35399999999999998</v>
      </c>
      <c r="M20">
        <f t="shared" si="4"/>
        <v>1.147</v>
      </c>
      <c r="N20" s="9">
        <f t="shared" si="5"/>
        <v>5.1201011378002523E-2</v>
      </c>
      <c r="O20" s="9">
        <f t="shared" si="6"/>
        <v>0.22376738305941846</v>
      </c>
      <c r="P20" s="9">
        <f t="shared" si="7"/>
        <v>0.72503160556257906</v>
      </c>
    </row>
    <row r="21" spans="1:16" thickBot="1" x14ac:dyDescent="0.35">
      <c r="A21" s="7" t="s">
        <v>98</v>
      </c>
      <c r="C21" t="s">
        <v>228</v>
      </c>
      <c r="D21">
        <v>0.123</v>
      </c>
      <c r="E21">
        <v>8.5999999999999993E-2</v>
      </c>
      <c r="F21">
        <v>0.59499999999999997</v>
      </c>
      <c r="H21">
        <v>3.5999999999999997E-2</v>
      </c>
      <c r="I21">
        <v>0.26800000000000002</v>
      </c>
      <c r="J21">
        <v>0.46400000000000002</v>
      </c>
      <c r="K21">
        <f t="shared" si="2"/>
        <v>0.159</v>
      </c>
      <c r="L21">
        <f t="shared" si="3"/>
        <v>0.35399999999999998</v>
      </c>
      <c r="M21">
        <f t="shared" si="4"/>
        <v>1.0589999999999999</v>
      </c>
      <c r="N21" s="9">
        <f t="shared" si="5"/>
        <v>0.10114503816793893</v>
      </c>
      <c r="O21" s="9">
        <f t="shared" si="6"/>
        <v>0.22519083969465647</v>
      </c>
      <c r="P21" s="9">
        <f t="shared" si="7"/>
        <v>0.67366412213740456</v>
      </c>
    </row>
    <row r="22" spans="1:16" ht="14.45" x14ac:dyDescent="0.3">
      <c r="A22" s="6" t="s">
        <v>99</v>
      </c>
      <c r="C22" t="s">
        <v>228</v>
      </c>
      <c r="D22">
        <v>0.13800000000000001</v>
      </c>
      <c r="E22">
        <v>0.28699999999999998</v>
      </c>
      <c r="F22">
        <v>0.35099999999999998</v>
      </c>
      <c r="H22">
        <v>0.05</v>
      </c>
      <c r="I22">
        <v>0.33500000000000002</v>
      </c>
      <c r="J22">
        <v>0.42599999999999999</v>
      </c>
      <c r="K22">
        <f t="shared" ref="K22:K30" si="8">SUM(D22,H22)</f>
        <v>0.188</v>
      </c>
      <c r="L22">
        <f t="shared" ref="L22:L30" si="9">SUM(E22,I22)</f>
        <v>0.622</v>
      </c>
      <c r="M22">
        <f t="shared" ref="M22:M30" si="10">SUM(F22,J22)</f>
        <v>0.77699999999999991</v>
      </c>
      <c r="N22" s="9">
        <f t="shared" ref="N22:N39" si="11">K22/SUM($K22:$M22)</f>
        <v>0.11846250787649654</v>
      </c>
      <c r="O22" s="9">
        <f t="shared" ref="O22:O39" si="12">L22/SUM($K22:$M22)</f>
        <v>0.39193446754883426</v>
      </c>
      <c r="P22" s="9">
        <f t="shared" ref="P22:P39" si="13">M22/SUM($K22:$M22)</f>
        <v>0.48960302457466914</v>
      </c>
    </row>
    <row r="23" spans="1:16" ht="14.45" x14ac:dyDescent="0.3">
      <c r="A23" s="7" t="s">
        <v>100</v>
      </c>
      <c r="C23" t="s">
        <v>228</v>
      </c>
      <c r="D23">
        <v>0.155</v>
      </c>
      <c r="E23">
        <v>0.13600000000000001</v>
      </c>
      <c r="F23">
        <v>0.60299999999999998</v>
      </c>
      <c r="H23">
        <v>3.7999999999999999E-2</v>
      </c>
      <c r="I23">
        <v>0.28000000000000003</v>
      </c>
      <c r="J23">
        <v>0.628</v>
      </c>
      <c r="K23">
        <f t="shared" si="8"/>
        <v>0.193</v>
      </c>
      <c r="L23">
        <f t="shared" si="9"/>
        <v>0.41600000000000004</v>
      </c>
      <c r="M23">
        <f t="shared" si="10"/>
        <v>1.2309999999999999</v>
      </c>
      <c r="N23" s="9">
        <f t="shared" si="11"/>
        <v>0.10489130434782609</v>
      </c>
      <c r="O23" s="9">
        <f t="shared" si="12"/>
        <v>0.22608695652173916</v>
      </c>
      <c r="P23" s="9">
        <f t="shared" si="13"/>
        <v>0.66902173913043472</v>
      </c>
    </row>
    <row r="24" spans="1:16" ht="14.45" x14ac:dyDescent="0.3">
      <c r="A24" s="7" t="s">
        <v>101</v>
      </c>
      <c r="C24" t="s">
        <v>228</v>
      </c>
      <c r="D24">
        <v>0.09</v>
      </c>
      <c r="E24">
        <v>5.8999999999999997E-2</v>
      </c>
      <c r="F24">
        <v>0.16300000000000001</v>
      </c>
      <c r="H24">
        <v>7.8E-2</v>
      </c>
      <c r="I24">
        <v>0.36299999999999999</v>
      </c>
      <c r="J24">
        <v>0.52300000000000002</v>
      </c>
      <c r="K24">
        <f t="shared" si="8"/>
        <v>0.16799999999999998</v>
      </c>
      <c r="L24">
        <f t="shared" si="9"/>
        <v>0.42199999999999999</v>
      </c>
      <c r="M24">
        <f t="shared" si="10"/>
        <v>0.68600000000000005</v>
      </c>
      <c r="N24" s="9">
        <f t="shared" si="11"/>
        <v>0.13166144200626959</v>
      </c>
      <c r="O24" s="9">
        <f t="shared" si="12"/>
        <v>0.33072100313479624</v>
      </c>
      <c r="P24" s="9">
        <f t="shared" si="13"/>
        <v>0.53761755485893425</v>
      </c>
    </row>
    <row r="25" spans="1:16" ht="14.45" x14ac:dyDescent="0.3">
      <c r="A25" s="7" t="s">
        <v>102</v>
      </c>
      <c r="C25" t="s">
        <v>228</v>
      </c>
      <c r="D25">
        <v>0.1</v>
      </c>
      <c r="E25">
        <v>0.188</v>
      </c>
      <c r="F25">
        <v>0.20699999999999999</v>
      </c>
      <c r="H25">
        <v>8.3000000000000004E-2</v>
      </c>
      <c r="I25">
        <v>0.36099999999999999</v>
      </c>
      <c r="J25">
        <v>0.54700000000000004</v>
      </c>
      <c r="K25">
        <f t="shared" si="8"/>
        <v>0.183</v>
      </c>
      <c r="L25">
        <f t="shared" si="9"/>
        <v>0.54899999999999993</v>
      </c>
      <c r="M25">
        <f t="shared" si="10"/>
        <v>0.754</v>
      </c>
      <c r="N25" s="9">
        <f t="shared" si="11"/>
        <v>0.12314939434724091</v>
      </c>
      <c r="O25" s="9">
        <f t="shared" si="12"/>
        <v>0.36944818304172272</v>
      </c>
      <c r="P25" s="9">
        <f t="shared" si="13"/>
        <v>0.5074024226110363</v>
      </c>
    </row>
    <row r="26" spans="1:16" ht="14.45" x14ac:dyDescent="0.3">
      <c r="A26" s="7" t="s">
        <v>103</v>
      </c>
      <c r="C26" t="s">
        <v>228</v>
      </c>
      <c r="D26">
        <v>0.114</v>
      </c>
      <c r="E26">
        <v>0.253</v>
      </c>
      <c r="F26">
        <v>0.29799999999999999</v>
      </c>
      <c r="H26">
        <v>4.2000000000000003E-2</v>
      </c>
      <c r="I26">
        <v>0.55500000000000005</v>
      </c>
      <c r="J26">
        <v>0.64600000000000002</v>
      </c>
      <c r="K26">
        <f t="shared" si="8"/>
        <v>0.156</v>
      </c>
      <c r="L26">
        <f t="shared" si="9"/>
        <v>0.80800000000000005</v>
      </c>
      <c r="M26">
        <f t="shared" si="10"/>
        <v>0.94399999999999995</v>
      </c>
      <c r="N26" s="9">
        <f t="shared" si="11"/>
        <v>8.1761006289308186E-2</v>
      </c>
      <c r="O26" s="9">
        <f t="shared" si="12"/>
        <v>0.4234800838574424</v>
      </c>
      <c r="P26" s="9">
        <f t="shared" si="13"/>
        <v>0.4947589098532495</v>
      </c>
    </row>
    <row r="27" spans="1:16" ht="14.45" x14ac:dyDescent="0.3">
      <c r="A27" s="7" t="s">
        <v>104</v>
      </c>
      <c r="C27" t="s">
        <v>228</v>
      </c>
      <c r="D27">
        <v>0.19500000000000001</v>
      </c>
      <c r="E27">
        <v>4.2000000000000003E-2</v>
      </c>
      <c r="F27">
        <v>1.1160000000000001</v>
      </c>
      <c r="H27">
        <v>4.2000000000000003E-2</v>
      </c>
      <c r="I27">
        <v>0.112</v>
      </c>
      <c r="J27">
        <v>0.44600000000000001</v>
      </c>
      <c r="K27">
        <f t="shared" si="8"/>
        <v>0.23700000000000002</v>
      </c>
      <c r="L27">
        <f t="shared" si="9"/>
        <v>0.154</v>
      </c>
      <c r="M27">
        <f t="shared" si="10"/>
        <v>1.5620000000000001</v>
      </c>
      <c r="N27" s="9">
        <f t="shared" si="11"/>
        <v>0.12135176651305683</v>
      </c>
      <c r="O27" s="9">
        <f t="shared" si="12"/>
        <v>7.8853046594982074E-2</v>
      </c>
      <c r="P27" s="9">
        <f t="shared" si="13"/>
        <v>0.79979518689196105</v>
      </c>
    </row>
    <row r="28" spans="1:16" x14ac:dyDescent="0.25">
      <c r="A28" s="7" t="s">
        <v>105</v>
      </c>
      <c r="C28" t="s">
        <v>228</v>
      </c>
      <c r="D28">
        <v>7.0000000000000007E-2</v>
      </c>
      <c r="E28">
        <v>0.10299999999999999</v>
      </c>
      <c r="F28">
        <v>1.0269999999999999</v>
      </c>
      <c r="H28">
        <v>2.9000000000000001E-2</v>
      </c>
      <c r="I28">
        <v>0.27500000000000002</v>
      </c>
      <c r="J28">
        <v>0.504</v>
      </c>
      <c r="K28">
        <f t="shared" si="8"/>
        <v>9.9000000000000005E-2</v>
      </c>
      <c r="L28">
        <f t="shared" si="9"/>
        <v>0.378</v>
      </c>
      <c r="M28">
        <f t="shared" si="10"/>
        <v>1.5309999999999999</v>
      </c>
      <c r="N28" s="9">
        <f t="shared" si="11"/>
        <v>4.9302788844621519E-2</v>
      </c>
      <c r="O28" s="9">
        <f t="shared" si="12"/>
        <v>0.18824701195219123</v>
      </c>
      <c r="P28" s="9">
        <f t="shared" si="13"/>
        <v>0.76245019920318724</v>
      </c>
    </row>
    <row r="29" spans="1:16" x14ac:dyDescent="0.25">
      <c r="A29" s="7" t="s">
        <v>106</v>
      </c>
      <c r="C29" t="s">
        <v>228</v>
      </c>
      <c r="D29">
        <v>0.48</v>
      </c>
      <c r="E29">
        <v>0.106</v>
      </c>
      <c r="F29">
        <v>0.316</v>
      </c>
      <c r="H29">
        <v>6.3E-2</v>
      </c>
      <c r="I29">
        <v>0.22600000000000001</v>
      </c>
      <c r="J29">
        <v>0.442</v>
      </c>
      <c r="K29">
        <f t="shared" si="8"/>
        <v>0.54299999999999993</v>
      </c>
      <c r="L29">
        <f t="shared" si="9"/>
        <v>0.33200000000000002</v>
      </c>
      <c r="M29">
        <f t="shared" si="10"/>
        <v>0.75800000000000001</v>
      </c>
      <c r="N29" s="9">
        <f t="shared" si="11"/>
        <v>0.33251684017146349</v>
      </c>
      <c r="O29" s="9">
        <f t="shared" si="12"/>
        <v>0.20330679730557258</v>
      </c>
      <c r="P29" s="9">
        <f t="shared" si="13"/>
        <v>0.46417636252296385</v>
      </c>
    </row>
    <row r="30" spans="1:16" x14ac:dyDescent="0.25">
      <c r="A30" s="7" t="s">
        <v>107</v>
      </c>
      <c r="C30" t="s">
        <v>228</v>
      </c>
      <c r="D30">
        <v>0.29099999999999998</v>
      </c>
      <c r="E30">
        <v>0.39400000000000002</v>
      </c>
      <c r="F30">
        <v>0.36299999999999999</v>
      </c>
      <c r="H30">
        <v>5.0999999999999997E-2</v>
      </c>
      <c r="I30">
        <v>0.28999999999999998</v>
      </c>
      <c r="J30">
        <v>0.35899999999999999</v>
      </c>
      <c r="K30">
        <f t="shared" si="8"/>
        <v>0.34199999999999997</v>
      </c>
      <c r="L30">
        <f t="shared" si="9"/>
        <v>0.68399999999999994</v>
      </c>
      <c r="M30">
        <f t="shared" si="10"/>
        <v>0.72199999999999998</v>
      </c>
      <c r="N30" s="9">
        <f t="shared" si="11"/>
        <v>0.19565217391304349</v>
      </c>
      <c r="O30" s="9">
        <f t="shared" si="12"/>
        <v>0.39130434782608697</v>
      </c>
      <c r="P30" s="9">
        <f t="shared" si="13"/>
        <v>0.41304347826086962</v>
      </c>
    </row>
    <row r="31" spans="1:16" x14ac:dyDescent="0.25">
      <c r="A31" s="7" t="s">
        <v>108</v>
      </c>
      <c r="C31" t="s">
        <v>228</v>
      </c>
      <c r="D31">
        <v>0.22800000000000001</v>
      </c>
      <c r="E31">
        <v>2.9000000000000001E-2</v>
      </c>
      <c r="F31">
        <v>0.35599999999999998</v>
      </c>
      <c r="H31">
        <v>5.2999999999999999E-2</v>
      </c>
      <c r="I31">
        <v>0.36899999999999999</v>
      </c>
      <c r="J31">
        <v>0.38900000000000001</v>
      </c>
      <c r="K31">
        <f t="shared" ref="K31:K39" si="14">SUM(D31,H31)</f>
        <v>0.28100000000000003</v>
      </c>
      <c r="L31">
        <f t="shared" ref="L31:L39" si="15">SUM(E31,I31)</f>
        <v>0.39800000000000002</v>
      </c>
      <c r="M31">
        <f t="shared" ref="M31:M39" si="16">SUM(F31,J31)</f>
        <v>0.745</v>
      </c>
      <c r="N31" s="9">
        <f t="shared" si="11"/>
        <v>0.19733146067415733</v>
      </c>
      <c r="O31" s="9">
        <f t="shared" si="12"/>
        <v>0.27949438202247195</v>
      </c>
      <c r="P31" s="9">
        <f t="shared" si="13"/>
        <v>0.5231741573033708</v>
      </c>
    </row>
    <row r="32" spans="1:16" x14ac:dyDescent="0.25">
      <c r="A32" s="7" t="s">
        <v>109</v>
      </c>
      <c r="C32" t="s">
        <v>228</v>
      </c>
      <c r="D32">
        <v>0.10199999999999999</v>
      </c>
      <c r="E32">
        <v>0.221</v>
      </c>
      <c r="F32">
        <v>1.6910000000000001</v>
      </c>
      <c r="H32">
        <v>4.3999999999999997E-2</v>
      </c>
      <c r="I32">
        <v>0.38400000000000001</v>
      </c>
      <c r="J32">
        <v>0.52600000000000002</v>
      </c>
      <c r="K32">
        <f t="shared" si="14"/>
        <v>0.14599999999999999</v>
      </c>
      <c r="L32">
        <f t="shared" si="15"/>
        <v>0.60499999999999998</v>
      </c>
      <c r="M32">
        <f t="shared" si="16"/>
        <v>2.2170000000000001</v>
      </c>
      <c r="N32" s="9">
        <f t="shared" si="11"/>
        <v>4.9191374663072773E-2</v>
      </c>
      <c r="O32" s="9">
        <f t="shared" si="12"/>
        <v>0.2038409703504043</v>
      </c>
      <c r="P32" s="9">
        <f t="shared" si="13"/>
        <v>0.74696765498652296</v>
      </c>
    </row>
    <row r="33" spans="1:16" x14ac:dyDescent="0.25">
      <c r="A33" s="7" t="s">
        <v>110</v>
      </c>
      <c r="C33" t="s">
        <v>228</v>
      </c>
      <c r="D33">
        <v>0.41</v>
      </c>
      <c r="E33">
        <v>0.12</v>
      </c>
      <c r="F33">
        <v>0.4</v>
      </c>
      <c r="H33">
        <v>2.8000000000000001E-2</v>
      </c>
      <c r="I33">
        <v>9.9000000000000005E-2</v>
      </c>
      <c r="J33">
        <v>0.34699999999999998</v>
      </c>
      <c r="K33">
        <f t="shared" si="14"/>
        <v>0.438</v>
      </c>
      <c r="L33">
        <f t="shared" si="15"/>
        <v>0.219</v>
      </c>
      <c r="M33">
        <f t="shared" si="16"/>
        <v>0.747</v>
      </c>
      <c r="N33" s="9">
        <f t="shared" si="11"/>
        <v>0.31196581196581197</v>
      </c>
      <c r="O33" s="9">
        <f t="shared" si="12"/>
        <v>0.15598290598290598</v>
      </c>
      <c r="P33" s="9">
        <f t="shared" si="13"/>
        <v>0.53205128205128205</v>
      </c>
    </row>
    <row r="34" spans="1:16" x14ac:dyDescent="0.25">
      <c r="A34" s="7" t="s">
        <v>111</v>
      </c>
      <c r="C34" t="s">
        <v>228</v>
      </c>
      <c r="D34">
        <v>0.26100000000000001</v>
      </c>
      <c r="E34">
        <v>7.4999999999999997E-2</v>
      </c>
      <c r="F34">
        <v>0.49</v>
      </c>
      <c r="H34">
        <v>6.6000000000000003E-2</v>
      </c>
      <c r="I34">
        <v>3.0800000000000001E-2</v>
      </c>
      <c r="J34">
        <v>0.63100000000000001</v>
      </c>
      <c r="K34">
        <f t="shared" si="14"/>
        <v>0.32700000000000001</v>
      </c>
      <c r="L34">
        <f t="shared" si="15"/>
        <v>0.10580000000000001</v>
      </c>
      <c r="M34">
        <f t="shared" si="16"/>
        <v>1.121</v>
      </c>
      <c r="N34" s="9">
        <f t="shared" si="11"/>
        <v>0.21045179559788904</v>
      </c>
      <c r="O34" s="9">
        <f t="shared" si="12"/>
        <v>6.8091131419745141E-2</v>
      </c>
      <c r="P34" s="9">
        <f t="shared" si="13"/>
        <v>0.72145707298236583</v>
      </c>
    </row>
    <row r="35" spans="1:16" x14ac:dyDescent="0.25">
      <c r="A35" s="7" t="s">
        <v>112</v>
      </c>
      <c r="C35" t="s">
        <v>228</v>
      </c>
      <c r="D35">
        <v>1.0589999999999999</v>
      </c>
      <c r="E35">
        <v>0.221</v>
      </c>
      <c r="F35">
        <v>4.2000000000000003E-2</v>
      </c>
      <c r="H35">
        <v>5.5E-2</v>
      </c>
      <c r="I35">
        <v>0.188</v>
      </c>
      <c r="J35">
        <v>0.16500000000000001</v>
      </c>
      <c r="K35">
        <f t="shared" si="14"/>
        <v>1.1139999999999999</v>
      </c>
      <c r="L35">
        <f t="shared" si="15"/>
        <v>0.40900000000000003</v>
      </c>
      <c r="M35">
        <f t="shared" si="16"/>
        <v>0.20700000000000002</v>
      </c>
      <c r="N35" s="9">
        <f t="shared" si="11"/>
        <v>0.64393063583815024</v>
      </c>
      <c r="O35" s="9">
        <f t="shared" si="12"/>
        <v>0.23641618497109829</v>
      </c>
      <c r="P35" s="9">
        <f t="shared" si="13"/>
        <v>0.11965317919075145</v>
      </c>
    </row>
    <row r="36" spans="1:16" x14ac:dyDescent="0.25">
      <c r="A36" s="7" t="s">
        <v>113</v>
      </c>
      <c r="C36" t="s">
        <v>228</v>
      </c>
      <c r="D36">
        <v>0.20899999999999999</v>
      </c>
      <c r="E36">
        <v>0.41599999999999998</v>
      </c>
      <c r="F36">
        <v>0.188</v>
      </c>
      <c r="H36">
        <v>5.8999999999999997E-2</v>
      </c>
      <c r="I36">
        <v>0.43</v>
      </c>
      <c r="J36">
        <v>0.42499999999999999</v>
      </c>
      <c r="K36">
        <f t="shared" si="14"/>
        <v>0.26800000000000002</v>
      </c>
      <c r="L36">
        <f t="shared" si="15"/>
        <v>0.84599999999999997</v>
      </c>
      <c r="M36">
        <f t="shared" si="16"/>
        <v>0.61299999999999999</v>
      </c>
      <c r="N36" s="9">
        <f t="shared" si="11"/>
        <v>0.1551823972206138</v>
      </c>
      <c r="O36" s="9">
        <f t="shared" si="12"/>
        <v>0.48986682107701218</v>
      </c>
      <c r="P36" s="9">
        <f t="shared" si="13"/>
        <v>0.3549507817023741</v>
      </c>
    </row>
    <row r="37" spans="1:16" x14ac:dyDescent="0.25">
      <c r="A37" s="7" t="s">
        <v>114</v>
      </c>
      <c r="C37" t="s">
        <v>228</v>
      </c>
      <c r="D37">
        <v>0.26100000000000001</v>
      </c>
      <c r="E37">
        <v>0.28100000000000003</v>
      </c>
      <c r="F37">
        <v>0.87</v>
      </c>
      <c r="H37">
        <v>3.2000000000000001E-2</v>
      </c>
      <c r="I37">
        <v>0.16400000000000001</v>
      </c>
      <c r="J37">
        <v>0.65400000000000003</v>
      </c>
      <c r="K37">
        <f t="shared" si="14"/>
        <v>0.29300000000000004</v>
      </c>
      <c r="L37">
        <f t="shared" si="15"/>
        <v>0.44500000000000006</v>
      </c>
      <c r="M37">
        <f t="shared" si="16"/>
        <v>1.524</v>
      </c>
      <c r="N37" s="9">
        <f t="shared" si="11"/>
        <v>0.12953138815207782</v>
      </c>
      <c r="O37" s="9">
        <f t="shared" si="12"/>
        <v>0.19672855879752435</v>
      </c>
      <c r="P37" s="9">
        <f t="shared" si="13"/>
        <v>0.67374005305039786</v>
      </c>
    </row>
    <row r="38" spans="1:16" x14ac:dyDescent="0.25">
      <c r="A38" s="7" t="s">
        <v>115</v>
      </c>
      <c r="C38" t="s">
        <v>228</v>
      </c>
      <c r="D38">
        <v>0.318</v>
      </c>
      <c r="E38">
        <v>0.123</v>
      </c>
      <c r="F38">
        <v>0.57899999999999996</v>
      </c>
      <c r="H38">
        <v>4.1000000000000002E-2</v>
      </c>
      <c r="I38">
        <v>0.26700000000000002</v>
      </c>
      <c r="J38">
        <v>0.53</v>
      </c>
      <c r="K38">
        <f t="shared" si="14"/>
        <v>0.35899999999999999</v>
      </c>
      <c r="L38">
        <f t="shared" si="15"/>
        <v>0.39</v>
      </c>
      <c r="M38">
        <f t="shared" si="16"/>
        <v>1.109</v>
      </c>
      <c r="N38" s="9">
        <f t="shared" si="11"/>
        <v>0.19321851453175456</v>
      </c>
      <c r="O38" s="9">
        <f t="shared" si="12"/>
        <v>0.20990312163616792</v>
      </c>
      <c r="P38" s="9">
        <f t="shared" si="13"/>
        <v>0.59687836383207749</v>
      </c>
    </row>
    <row r="39" spans="1:16" ht="15.75" thickBot="1" x14ac:dyDescent="0.3">
      <c r="A39" s="8" t="s">
        <v>116</v>
      </c>
      <c r="C39" t="s">
        <v>228</v>
      </c>
      <c r="D39">
        <v>0.21299999999999999</v>
      </c>
      <c r="E39">
        <v>0.108</v>
      </c>
      <c r="F39">
        <v>0.44700000000000001</v>
      </c>
      <c r="H39">
        <v>5.8000000000000003E-2</v>
      </c>
      <c r="I39">
        <v>0.27</v>
      </c>
      <c r="J39">
        <v>0.35</v>
      </c>
      <c r="K39">
        <f t="shared" si="14"/>
        <v>0.27100000000000002</v>
      </c>
      <c r="L39">
        <f t="shared" si="15"/>
        <v>0.378</v>
      </c>
      <c r="M39">
        <f t="shared" si="16"/>
        <v>0.79699999999999993</v>
      </c>
      <c r="N39" s="9">
        <f t="shared" si="11"/>
        <v>0.18741355463347167</v>
      </c>
      <c r="O39" s="9">
        <f t="shared" si="12"/>
        <v>0.26141078838174275</v>
      </c>
      <c r="P39" s="9">
        <f t="shared" si="13"/>
        <v>0.55117565698478554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workbookViewId="0">
      <pane ySplit="1" topLeftCell="A71" activePane="bottomLeft" state="frozen"/>
      <selection pane="bottomLeft" activeCell="K13" sqref="K13"/>
    </sheetView>
  </sheetViews>
  <sheetFormatPr defaultColWidth="11.42578125" defaultRowHeight="15" x14ac:dyDescent="0.25"/>
  <cols>
    <col min="1" max="1" width="9" customWidth="1"/>
    <col min="2" max="2" width="9.140625" style="1"/>
    <col min="3" max="3" width="6.5703125" style="1" customWidth="1"/>
    <col min="4" max="4" width="17.5703125" style="1" hidden="1" customWidth="1"/>
    <col min="5" max="5" width="0" style="1" hidden="1" customWidth="1"/>
    <col min="6" max="6" width="17" style="1" hidden="1" customWidth="1"/>
    <col min="7" max="7" width="11.7109375" style="1" customWidth="1"/>
    <col min="8" max="8" width="9.140625" style="1"/>
    <col min="9" max="10" width="16.42578125" style="1" customWidth="1"/>
    <col min="11" max="11" width="10.140625" style="1" customWidth="1"/>
    <col min="12" max="12" width="16.28515625" style="1" customWidth="1"/>
    <col min="13" max="13" width="8.140625" style="1" customWidth="1"/>
    <col min="14" max="14" width="14.5703125" style="1" customWidth="1"/>
  </cols>
  <sheetData>
    <row r="1" spans="1:15" ht="15.6" x14ac:dyDescent="0.3">
      <c r="A1" t="s">
        <v>240</v>
      </c>
      <c r="B1" s="1" t="s">
        <v>238</v>
      </c>
      <c r="C1" s="11" t="s">
        <v>236</v>
      </c>
      <c r="D1" s="11" t="s">
        <v>191</v>
      </c>
      <c r="E1" s="11" t="s">
        <v>192</v>
      </c>
      <c r="F1" s="11" t="s">
        <v>193</v>
      </c>
      <c r="G1" s="11" t="s">
        <v>194</v>
      </c>
      <c r="H1" s="11" t="s">
        <v>195</v>
      </c>
      <c r="I1" s="10" t="s">
        <v>191</v>
      </c>
      <c r="J1" s="10" t="s">
        <v>234</v>
      </c>
      <c r="K1" s="10" t="s">
        <v>242</v>
      </c>
      <c r="L1" s="11" t="s">
        <v>235</v>
      </c>
      <c r="M1" s="11" t="s">
        <v>243</v>
      </c>
      <c r="N1" s="11" t="s">
        <v>237</v>
      </c>
      <c r="O1" s="13" t="s">
        <v>424</v>
      </c>
    </row>
    <row r="2" spans="1:15" ht="15.6" x14ac:dyDescent="0.3">
      <c r="A2" t="s">
        <v>241</v>
      </c>
      <c r="B2" s="1" t="s">
        <v>239</v>
      </c>
      <c r="C2" s="1" t="s">
        <v>244</v>
      </c>
      <c r="D2" s="1" t="s">
        <v>0</v>
      </c>
      <c r="E2" s="1" t="s">
        <v>1</v>
      </c>
      <c r="F2" s="1" t="s">
        <v>2</v>
      </c>
      <c r="G2" s="2" t="s">
        <v>3</v>
      </c>
      <c r="H2" s="1">
        <v>1</v>
      </c>
      <c r="I2" s="1" t="s">
        <v>0</v>
      </c>
      <c r="J2" s="1" t="str">
        <f>D2&amp;"_A"</f>
        <v>H.Mugo.B.1_A</v>
      </c>
      <c r="K2" s="10" t="s">
        <v>242</v>
      </c>
      <c r="L2" s="32" t="str">
        <f>D2&amp;"_E"</f>
        <v>H.Mugo.B.1_E</v>
      </c>
      <c r="M2" s="11" t="s">
        <v>243</v>
      </c>
      <c r="O2" s="13" t="s">
        <v>424</v>
      </c>
    </row>
    <row r="3" spans="1:15" ht="15.6" x14ac:dyDescent="0.3">
      <c r="A3" t="s">
        <v>241</v>
      </c>
      <c r="B3" s="1" t="s">
        <v>239</v>
      </c>
      <c r="C3" s="1" t="s">
        <v>245</v>
      </c>
      <c r="D3" s="1" t="s">
        <v>4</v>
      </c>
      <c r="E3" s="1" t="s">
        <v>1</v>
      </c>
      <c r="F3" s="1" t="s">
        <v>2</v>
      </c>
      <c r="G3" s="2" t="s">
        <v>3</v>
      </c>
      <c r="H3" s="1">
        <v>2</v>
      </c>
      <c r="I3" s="1" t="s">
        <v>4</v>
      </c>
      <c r="J3" s="1" t="str">
        <f t="shared" ref="J3:J66" si="0">D3&amp;"_A"</f>
        <v>H.Mugo.B.2_A</v>
      </c>
      <c r="K3" s="10" t="s">
        <v>242</v>
      </c>
      <c r="L3" s="32" t="str">
        <f t="shared" ref="L3:L66" si="1">D3&amp;"_E"</f>
        <v>H.Mugo.B.2_E</v>
      </c>
      <c r="M3" s="11" t="s">
        <v>243</v>
      </c>
      <c r="O3" s="13" t="s">
        <v>424</v>
      </c>
    </row>
    <row r="4" spans="1:15" ht="15.6" x14ac:dyDescent="0.3">
      <c r="A4" t="s">
        <v>241</v>
      </c>
      <c r="B4" s="1" t="s">
        <v>239</v>
      </c>
      <c r="C4" s="1" t="s">
        <v>246</v>
      </c>
      <c r="D4" s="1" t="s">
        <v>5</v>
      </c>
      <c r="E4" s="1" t="s">
        <v>1</v>
      </c>
      <c r="F4" s="1" t="s">
        <v>2</v>
      </c>
      <c r="G4" s="2" t="s">
        <v>3</v>
      </c>
      <c r="H4" s="1">
        <v>3</v>
      </c>
      <c r="I4" s="1" t="s">
        <v>5</v>
      </c>
      <c r="J4" s="1" t="str">
        <f t="shared" si="0"/>
        <v>H.Mugo.B.3_A</v>
      </c>
      <c r="K4" s="10" t="s">
        <v>242</v>
      </c>
      <c r="L4" s="32" t="str">
        <f t="shared" si="1"/>
        <v>H.Mugo.B.3_E</v>
      </c>
      <c r="M4" s="11" t="s">
        <v>243</v>
      </c>
      <c r="O4" s="13" t="s">
        <v>424</v>
      </c>
    </row>
    <row r="5" spans="1:15" ht="15.6" x14ac:dyDescent="0.3">
      <c r="A5" t="s">
        <v>241</v>
      </c>
      <c r="B5" s="1" t="s">
        <v>239</v>
      </c>
      <c r="C5" s="1" t="s">
        <v>247</v>
      </c>
      <c r="D5" s="1" t="s">
        <v>6</v>
      </c>
      <c r="E5" s="1" t="s">
        <v>1</v>
      </c>
      <c r="F5" s="1" t="s">
        <v>2</v>
      </c>
      <c r="G5" s="2" t="s">
        <v>3</v>
      </c>
      <c r="H5" s="1">
        <v>4</v>
      </c>
      <c r="I5" s="1" t="s">
        <v>6</v>
      </c>
      <c r="J5" s="1" t="str">
        <f t="shared" si="0"/>
        <v>H.Mugo.B.4_A</v>
      </c>
      <c r="K5" s="10" t="s">
        <v>242</v>
      </c>
      <c r="L5" s="32" t="str">
        <f t="shared" si="1"/>
        <v>H.Mugo.B.4_E</v>
      </c>
      <c r="M5" s="11" t="s">
        <v>243</v>
      </c>
      <c r="O5" s="13" t="s">
        <v>424</v>
      </c>
    </row>
    <row r="6" spans="1:15" ht="15.6" x14ac:dyDescent="0.3">
      <c r="A6" t="s">
        <v>241</v>
      </c>
      <c r="B6" s="1" t="s">
        <v>239</v>
      </c>
      <c r="C6" s="1" t="s">
        <v>248</v>
      </c>
      <c r="D6" s="1" t="s">
        <v>7</v>
      </c>
      <c r="E6" s="1" t="s">
        <v>1</v>
      </c>
      <c r="F6" s="1" t="s">
        <v>2</v>
      </c>
      <c r="G6" s="2" t="s">
        <v>3</v>
      </c>
      <c r="H6" s="1">
        <v>5</v>
      </c>
      <c r="I6" s="1" t="s">
        <v>7</v>
      </c>
      <c r="J6" s="1" t="str">
        <f t="shared" si="0"/>
        <v>H.Mugo.B.5_A</v>
      </c>
      <c r="K6" s="10" t="s">
        <v>242</v>
      </c>
      <c r="L6" s="32" t="str">
        <f t="shared" si="1"/>
        <v>H.Mugo.B.5_E</v>
      </c>
      <c r="M6" s="11" t="s">
        <v>243</v>
      </c>
      <c r="O6" s="13" t="s">
        <v>424</v>
      </c>
    </row>
    <row r="7" spans="1:15" ht="15.6" x14ac:dyDescent="0.3">
      <c r="A7" t="s">
        <v>241</v>
      </c>
      <c r="B7" s="1" t="s">
        <v>239</v>
      </c>
      <c r="C7" s="1" t="s">
        <v>249</v>
      </c>
      <c r="D7" s="1" t="s">
        <v>8</v>
      </c>
      <c r="E7" s="2" t="s">
        <v>9</v>
      </c>
      <c r="F7" s="1" t="s">
        <v>2</v>
      </c>
      <c r="G7" s="2" t="s">
        <v>3</v>
      </c>
      <c r="H7" s="1">
        <v>6</v>
      </c>
      <c r="I7" s="1" t="s">
        <v>8</v>
      </c>
      <c r="J7" s="1" t="str">
        <f t="shared" si="0"/>
        <v>M.Mugo.B.6_A</v>
      </c>
      <c r="K7" s="10" t="s">
        <v>242</v>
      </c>
      <c r="L7" s="32" t="str">
        <f t="shared" si="1"/>
        <v>M.Mugo.B.6_E</v>
      </c>
      <c r="M7" s="11" t="s">
        <v>243</v>
      </c>
      <c r="O7" s="13" t="s">
        <v>424</v>
      </c>
    </row>
    <row r="8" spans="1:15" ht="15.6" x14ac:dyDescent="0.3">
      <c r="A8" t="s">
        <v>241</v>
      </c>
      <c r="B8" s="1" t="s">
        <v>239</v>
      </c>
      <c r="C8" s="1" t="s">
        <v>250</v>
      </c>
      <c r="D8" s="1" t="s">
        <v>10</v>
      </c>
      <c r="E8" s="2" t="s">
        <v>9</v>
      </c>
      <c r="F8" s="1" t="s">
        <v>2</v>
      </c>
      <c r="G8" s="2" t="s">
        <v>3</v>
      </c>
      <c r="H8" s="1">
        <v>7</v>
      </c>
      <c r="I8" s="1" t="s">
        <v>10</v>
      </c>
      <c r="J8" s="1" t="str">
        <f t="shared" si="0"/>
        <v>M.Mugo.B.7_A</v>
      </c>
      <c r="K8" s="10" t="s">
        <v>242</v>
      </c>
      <c r="L8" s="32" t="str">
        <f t="shared" si="1"/>
        <v>M.Mugo.B.7_E</v>
      </c>
      <c r="M8" s="11" t="s">
        <v>243</v>
      </c>
      <c r="O8" s="13" t="s">
        <v>424</v>
      </c>
    </row>
    <row r="9" spans="1:15" ht="15.6" x14ac:dyDescent="0.3">
      <c r="A9" t="s">
        <v>241</v>
      </c>
      <c r="B9" s="1" t="s">
        <v>239</v>
      </c>
      <c r="C9" s="1" t="s">
        <v>251</v>
      </c>
      <c r="D9" s="1" t="s">
        <v>11</v>
      </c>
      <c r="E9" s="2" t="s">
        <v>9</v>
      </c>
      <c r="F9" s="1" t="s">
        <v>2</v>
      </c>
      <c r="G9" s="2" t="s">
        <v>3</v>
      </c>
      <c r="H9" s="1">
        <v>8</v>
      </c>
      <c r="I9" s="1" t="s">
        <v>11</v>
      </c>
      <c r="J9" s="1" t="str">
        <f t="shared" si="0"/>
        <v>M.Mugo.B.8_A</v>
      </c>
      <c r="K9" s="10" t="s">
        <v>242</v>
      </c>
      <c r="L9" s="32" t="str">
        <f t="shared" si="1"/>
        <v>M.Mugo.B.8_E</v>
      </c>
      <c r="M9" s="11" t="s">
        <v>243</v>
      </c>
      <c r="O9" s="13" t="s">
        <v>424</v>
      </c>
    </row>
    <row r="10" spans="1:15" ht="15.6" x14ac:dyDescent="0.3">
      <c r="A10" t="s">
        <v>241</v>
      </c>
      <c r="B10" s="1" t="s">
        <v>239</v>
      </c>
      <c r="C10" s="1" t="s">
        <v>252</v>
      </c>
      <c r="D10" s="1" t="s">
        <v>12</v>
      </c>
      <c r="E10" s="2" t="s">
        <v>9</v>
      </c>
      <c r="F10" s="1" t="s">
        <v>2</v>
      </c>
      <c r="G10" s="2" t="s">
        <v>3</v>
      </c>
      <c r="H10" s="1">
        <v>9</v>
      </c>
      <c r="I10" s="1" t="s">
        <v>12</v>
      </c>
      <c r="J10" s="1" t="str">
        <f t="shared" si="0"/>
        <v>M.Mugo.B.9_A</v>
      </c>
      <c r="K10" s="10" t="s">
        <v>242</v>
      </c>
      <c r="L10" s="32" t="str">
        <f t="shared" si="1"/>
        <v>M.Mugo.B.9_E</v>
      </c>
      <c r="M10" s="11" t="s">
        <v>243</v>
      </c>
      <c r="O10" s="13" t="s">
        <v>424</v>
      </c>
    </row>
    <row r="11" spans="1:15" ht="15.6" x14ac:dyDescent="0.3">
      <c r="A11" t="s">
        <v>241</v>
      </c>
      <c r="B11" s="1" t="s">
        <v>239</v>
      </c>
      <c r="C11" s="1" t="s">
        <v>253</v>
      </c>
      <c r="D11" s="1" t="s">
        <v>13</v>
      </c>
      <c r="E11" s="2" t="s">
        <v>9</v>
      </c>
      <c r="F11" s="1" t="s">
        <v>2</v>
      </c>
      <c r="G11" s="2" t="s">
        <v>3</v>
      </c>
      <c r="H11" s="1">
        <v>10</v>
      </c>
      <c r="I11" s="1" t="s">
        <v>13</v>
      </c>
      <c r="J11" s="1" t="str">
        <f t="shared" si="0"/>
        <v>M.Mugo.B.10_A</v>
      </c>
      <c r="K11" s="10" t="s">
        <v>242</v>
      </c>
      <c r="L11" s="32" t="str">
        <f t="shared" si="1"/>
        <v>M.Mugo.B.10_E</v>
      </c>
      <c r="M11" s="11" t="s">
        <v>243</v>
      </c>
      <c r="O11" s="13" t="s">
        <v>424</v>
      </c>
    </row>
    <row r="12" spans="1:15" ht="15.6" x14ac:dyDescent="0.3">
      <c r="A12" t="s">
        <v>241</v>
      </c>
      <c r="B12" s="1" t="s">
        <v>239</v>
      </c>
      <c r="C12" s="1" t="s">
        <v>254</v>
      </c>
      <c r="D12" s="1" t="s">
        <v>14</v>
      </c>
      <c r="E12" s="2" t="s">
        <v>15</v>
      </c>
      <c r="F12" s="1" t="s">
        <v>2</v>
      </c>
      <c r="G12" s="2" t="s">
        <v>3</v>
      </c>
      <c r="H12" s="1">
        <v>11</v>
      </c>
      <c r="I12" s="1" t="s">
        <v>14</v>
      </c>
      <c r="J12" s="1" t="str">
        <f t="shared" si="0"/>
        <v>L.Mugo.B.11_A</v>
      </c>
      <c r="K12" s="10" t="s">
        <v>242</v>
      </c>
      <c r="L12" s="32" t="str">
        <f t="shared" si="1"/>
        <v>L.Mugo.B.11_E</v>
      </c>
      <c r="M12" s="11" t="s">
        <v>243</v>
      </c>
      <c r="O12" s="13" t="s">
        <v>424</v>
      </c>
    </row>
    <row r="13" spans="1:15" ht="15.6" x14ac:dyDescent="0.3">
      <c r="A13" t="s">
        <v>241</v>
      </c>
      <c r="B13" s="1" t="s">
        <v>239</v>
      </c>
      <c r="C13" s="1" t="s">
        <v>255</v>
      </c>
      <c r="D13" s="1" t="s">
        <v>16</v>
      </c>
      <c r="E13" s="2" t="s">
        <v>15</v>
      </c>
      <c r="F13" s="1" t="s">
        <v>2</v>
      </c>
      <c r="G13" s="2" t="s">
        <v>3</v>
      </c>
      <c r="H13" s="1">
        <v>12</v>
      </c>
      <c r="I13" s="1" t="s">
        <v>16</v>
      </c>
      <c r="J13" s="1" t="str">
        <f t="shared" si="0"/>
        <v>L.Mugo.B.12_A</v>
      </c>
      <c r="K13" s="10" t="s">
        <v>242</v>
      </c>
      <c r="L13" s="32" t="str">
        <f t="shared" si="1"/>
        <v>L.Mugo.B.12_E</v>
      </c>
      <c r="M13" s="11" t="s">
        <v>243</v>
      </c>
      <c r="O13" s="13" t="s">
        <v>424</v>
      </c>
    </row>
    <row r="14" spans="1:15" ht="15.6" x14ac:dyDescent="0.3">
      <c r="A14" t="s">
        <v>241</v>
      </c>
      <c r="B14" s="1" t="s">
        <v>239</v>
      </c>
      <c r="C14" s="1" t="s">
        <v>256</v>
      </c>
      <c r="D14" s="1" t="s">
        <v>17</v>
      </c>
      <c r="E14" s="2" t="s">
        <v>15</v>
      </c>
      <c r="F14" s="1" t="s">
        <v>2</v>
      </c>
      <c r="G14" s="2" t="s">
        <v>3</v>
      </c>
      <c r="H14" s="1">
        <v>13</v>
      </c>
      <c r="I14" s="1" t="s">
        <v>17</v>
      </c>
      <c r="J14" s="1" t="str">
        <f t="shared" si="0"/>
        <v>L.Mugo.B.13_A</v>
      </c>
      <c r="K14" s="10" t="s">
        <v>242</v>
      </c>
      <c r="L14" s="32" t="str">
        <f t="shared" si="1"/>
        <v>L.Mugo.B.13_E</v>
      </c>
      <c r="M14" s="11" t="s">
        <v>243</v>
      </c>
      <c r="O14" s="13" t="s">
        <v>424</v>
      </c>
    </row>
    <row r="15" spans="1:15" ht="15.6" x14ac:dyDescent="0.3">
      <c r="A15" t="s">
        <v>241</v>
      </c>
      <c r="B15" s="1" t="s">
        <v>239</v>
      </c>
      <c r="C15" s="1" t="s">
        <v>257</v>
      </c>
      <c r="D15" s="1" t="s">
        <v>18</v>
      </c>
      <c r="E15" s="2" t="s">
        <v>15</v>
      </c>
      <c r="F15" s="1" t="s">
        <v>2</v>
      </c>
      <c r="G15" s="2" t="s">
        <v>3</v>
      </c>
      <c r="H15" s="1">
        <v>14</v>
      </c>
      <c r="I15" s="1" t="s">
        <v>18</v>
      </c>
      <c r="J15" s="1" t="str">
        <f t="shared" si="0"/>
        <v>L.Mugo.B.14_A</v>
      </c>
      <c r="K15" s="10" t="s">
        <v>242</v>
      </c>
      <c r="L15" s="32" t="str">
        <f t="shared" si="1"/>
        <v>L.Mugo.B.14_E</v>
      </c>
      <c r="M15" s="11" t="s">
        <v>243</v>
      </c>
      <c r="O15" s="13" t="s">
        <v>424</v>
      </c>
    </row>
    <row r="16" spans="1:15" ht="15.6" x14ac:dyDescent="0.3">
      <c r="A16" t="s">
        <v>241</v>
      </c>
      <c r="B16" s="1" t="s">
        <v>239</v>
      </c>
      <c r="C16" s="1" t="s">
        <v>258</v>
      </c>
      <c r="D16" s="1" t="s">
        <v>19</v>
      </c>
      <c r="E16" s="2" t="s">
        <v>15</v>
      </c>
      <c r="F16" s="1" t="s">
        <v>2</v>
      </c>
      <c r="G16" s="2" t="s">
        <v>3</v>
      </c>
      <c r="H16" s="1">
        <v>15</v>
      </c>
      <c r="I16" s="1" t="s">
        <v>19</v>
      </c>
      <c r="J16" s="1" t="str">
        <f t="shared" si="0"/>
        <v>L.Mugo.B.15_A</v>
      </c>
      <c r="K16" s="10" t="s">
        <v>242</v>
      </c>
      <c r="L16" s="32" t="str">
        <f t="shared" si="1"/>
        <v>L.Mugo.B.15_E</v>
      </c>
      <c r="M16" s="11" t="s">
        <v>243</v>
      </c>
      <c r="O16" s="13" t="s">
        <v>424</v>
      </c>
    </row>
    <row r="17" spans="1:15" ht="15.6" x14ac:dyDescent="0.3">
      <c r="A17" t="s">
        <v>241</v>
      </c>
      <c r="B17" s="1" t="s">
        <v>239</v>
      </c>
      <c r="C17" s="1" t="s">
        <v>259</v>
      </c>
      <c r="D17" s="1" t="s">
        <v>20</v>
      </c>
      <c r="E17" s="2" t="s">
        <v>21</v>
      </c>
      <c r="F17" s="1" t="s">
        <v>2</v>
      </c>
      <c r="G17" s="2" t="s">
        <v>3</v>
      </c>
      <c r="H17" s="1">
        <v>16</v>
      </c>
      <c r="I17" s="1" t="s">
        <v>20</v>
      </c>
      <c r="J17" s="1" t="str">
        <f t="shared" si="0"/>
        <v>D.Mugo.B.16_A</v>
      </c>
      <c r="K17" s="10" t="s">
        <v>242</v>
      </c>
      <c r="L17" s="32" t="str">
        <f t="shared" si="1"/>
        <v>D.Mugo.B.16_E</v>
      </c>
      <c r="M17" s="11" t="s">
        <v>243</v>
      </c>
      <c r="O17" s="13" t="s">
        <v>424</v>
      </c>
    </row>
    <row r="18" spans="1:15" ht="15.6" x14ac:dyDescent="0.3">
      <c r="A18" t="s">
        <v>241</v>
      </c>
      <c r="B18" s="1" t="s">
        <v>239</v>
      </c>
      <c r="C18" s="1" t="s">
        <v>260</v>
      </c>
      <c r="D18" s="1" t="s">
        <v>22</v>
      </c>
      <c r="E18" s="2" t="s">
        <v>21</v>
      </c>
      <c r="F18" s="1" t="s">
        <v>2</v>
      </c>
      <c r="G18" s="2" t="s">
        <v>3</v>
      </c>
      <c r="H18" s="1">
        <v>17</v>
      </c>
      <c r="I18" s="1" t="s">
        <v>22</v>
      </c>
      <c r="J18" s="1" t="str">
        <f t="shared" si="0"/>
        <v>D.Mugo.B.17_A</v>
      </c>
      <c r="K18" s="10" t="s">
        <v>242</v>
      </c>
      <c r="L18" s="32" t="str">
        <f t="shared" si="1"/>
        <v>D.Mugo.B.17_E</v>
      </c>
      <c r="M18" s="11" t="s">
        <v>243</v>
      </c>
      <c r="O18" s="13" t="s">
        <v>424</v>
      </c>
    </row>
    <row r="19" spans="1:15" ht="15.6" x14ac:dyDescent="0.3">
      <c r="A19" t="s">
        <v>241</v>
      </c>
      <c r="B19" s="1" t="s">
        <v>239</v>
      </c>
      <c r="C19" s="1" t="s">
        <v>261</v>
      </c>
      <c r="D19" s="1" t="s">
        <v>23</v>
      </c>
      <c r="E19" s="2" t="s">
        <v>21</v>
      </c>
      <c r="F19" s="1" t="s">
        <v>2</v>
      </c>
      <c r="G19" s="2" t="s">
        <v>3</v>
      </c>
      <c r="H19" s="1">
        <v>18</v>
      </c>
      <c r="I19" s="1" t="s">
        <v>23</v>
      </c>
      <c r="J19" s="1" t="str">
        <f t="shared" si="0"/>
        <v>D.Mugo.B.18_A</v>
      </c>
      <c r="K19" s="10" t="s">
        <v>242</v>
      </c>
      <c r="L19" s="32" t="str">
        <f t="shared" si="1"/>
        <v>D.Mugo.B.18_E</v>
      </c>
      <c r="M19" s="11" t="s">
        <v>243</v>
      </c>
      <c r="O19" s="13" t="s">
        <v>424</v>
      </c>
    </row>
    <row r="20" spans="1:15" ht="15.6" x14ac:dyDescent="0.3">
      <c r="A20" t="s">
        <v>241</v>
      </c>
      <c r="B20" s="1" t="s">
        <v>239</v>
      </c>
      <c r="C20" s="1" t="s">
        <v>262</v>
      </c>
      <c r="D20" s="1" t="s">
        <v>24</v>
      </c>
      <c r="E20" s="1" t="s">
        <v>1</v>
      </c>
      <c r="F20" s="2" t="s">
        <v>25</v>
      </c>
      <c r="G20" s="2" t="s">
        <v>3</v>
      </c>
      <c r="H20" s="1">
        <v>1</v>
      </c>
      <c r="I20" s="1" t="s">
        <v>24</v>
      </c>
      <c r="J20" s="1" t="str">
        <f t="shared" si="0"/>
        <v>H.Larix.B.1_A</v>
      </c>
      <c r="K20" s="10" t="s">
        <v>242</v>
      </c>
      <c r="L20" s="32" t="str">
        <f t="shared" si="1"/>
        <v>H.Larix.B.1_E</v>
      </c>
      <c r="M20" s="11" t="s">
        <v>243</v>
      </c>
      <c r="O20" s="13" t="s">
        <v>424</v>
      </c>
    </row>
    <row r="21" spans="1:15" ht="15.6" x14ac:dyDescent="0.3">
      <c r="A21" t="s">
        <v>241</v>
      </c>
      <c r="B21" s="1" t="s">
        <v>239</v>
      </c>
      <c r="C21" s="1" t="s">
        <v>263</v>
      </c>
      <c r="D21" s="1" t="s">
        <v>26</v>
      </c>
      <c r="E21" s="1" t="s">
        <v>1</v>
      </c>
      <c r="F21" s="2" t="s">
        <v>25</v>
      </c>
      <c r="G21" s="2" t="s">
        <v>3</v>
      </c>
      <c r="H21" s="1">
        <v>2</v>
      </c>
      <c r="I21" s="1" t="s">
        <v>26</v>
      </c>
      <c r="J21" s="1" t="str">
        <f t="shared" si="0"/>
        <v>H.Larix.B.2_A</v>
      </c>
      <c r="K21" s="10" t="s">
        <v>242</v>
      </c>
      <c r="L21" s="32" t="str">
        <f t="shared" si="1"/>
        <v>H.Larix.B.2_E</v>
      </c>
      <c r="M21" s="11" t="s">
        <v>243</v>
      </c>
      <c r="O21" s="13" t="s">
        <v>424</v>
      </c>
    </row>
    <row r="22" spans="1:15" ht="15.6" x14ac:dyDescent="0.3">
      <c r="A22" t="s">
        <v>241</v>
      </c>
      <c r="B22" s="1" t="s">
        <v>239</v>
      </c>
      <c r="C22" s="1" t="s">
        <v>264</v>
      </c>
      <c r="D22" s="1" t="s">
        <v>27</v>
      </c>
      <c r="E22" s="1" t="s">
        <v>1</v>
      </c>
      <c r="F22" s="2" t="s">
        <v>25</v>
      </c>
      <c r="G22" s="2" t="s">
        <v>3</v>
      </c>
      <c r="H22" s="1">
        <v>3</v>
      </c>
      <c r="I22" s="1" t="s">
        <v>27</v>
      </c>
      <c r="J22" s="1" t="str">
        <f t="shared" si="0"/>
        <v>H.Larix.B.3_A</v>
      </c>
      <c r="K22" s="10" t="s">
        <v>242</v>
      </c>
      <c r="L22" s="32" t="str">
        <f t="shared" si="1"/>
        <v>H.Larix.B.3_E</v>
      </c>
      <c r="M22" s="11" t="s">
        <v>243</v>
      </c>
      <c r="O22" s="13" t="s">
        <v>424</v>
      </c>
    </row>
    <row r="23" spans="1:15" ht="15.6" x14ac:dyDescent="0.3">
      <c r="A23" t="s">
        <v>241</v>
      </c>
      <c r="B23" s="1" t="s">
        <v>239</v>
      </c>
      <c r="C23" s="1" t="s">
        <v>265</v>
      </c>
      <c r="D23" s="1" t="s">
        <v>28</v>
      </c>
      <c r="E23" s="1" t="s">
        <v>1</v>
      </c>
      <c r="F23" s="2" t="s">
        <v>25</v>
      </c>
      <c r="G23" s="2" t="s">
        <v>3</v>
      </c>
      <c r="H23" s="1">
        <v>4</v>
      </c>
      <c r="I23" s="1" t="s">
        <v>28</v>
      </c>
      <c r="J23" s="1" t="str">
        <f t="shared" si="0"/>
        <v>H.Larix.B.4_A</v>
      </c>
      <c r="K23" s="10" t="s">
        <v>242</v>
      </c>
      <c r="L23" s="32" t="str">
        <f t="shared" si="1"/>
        <v>H.Larix.B.4_E</v>
      </c>
      <c r="M23" s="11" t="s">
        <v>243</v>
      </c>
      <c r="O23" s="13" t="s">
        <v>424</v>
      </c>
    </row>
    <row r="24" spans="1:15" ht="15.6" x14ac:dyDescent="0.3">
      <c r="A24" t="s">
        <v>241</v>
      </c>
      <c r="B24" s="1" t="s">
        <v>239</v>
      </c>
      <c r="C24" s="1" t="s">
        <v>266</v>
      </c>
      <c r="D24" s="1" t="s">
        <v>29</v>
      </c>
      <c r="E24" s="1" t="s">
        <v>1</v>
      </c>
      <c r="F24" s="2" t="s">
        <v>25</v>
      </c>
      <c r="G24" s="2" t="s">
        <v>3</v>
      </c>
      <c r="H24" s="1">
        <v>5</v>
      </c>
      <c r="I24" s="1" t="s">
        <v>29</v>
      </c>
      <c r="J24" s="1" t="str">
        <f t="shared" si="0"/>
        <v>H.Larix.B.5_A</v>
      </c>
      <c r="K24" s="10" t="s">
        <v>242</v>
      </c>
      <c r="L24" s="32" t="str">
        <f t="shared" si="1"/>
        <v>H.Larix.B.5_E</v>
      </c>
      <c r="M24" s="11" t="s">
        <v>243</v>
      </c>
      <c r="O24" s="13" t="s">
        <v>424</v>
      </c>
    </row>
    <row r="25" spans="1:15" ht="15.6" x14ac:dyDescent="0.3">
      <c r="A25" t="s">
        <v>241</v>
      </c>
      <c r="B25" s="1" t="s">
        <v>239</v>
      </c>
      <c r="C25" s="1" t="s">
        <v>267</v>
      </c>
      <c r="D25" s="1" t="s">
        <v>30</v>
      </c>
      <c r="E25" s="2" t="s">
        <v>9</v>
      </c>
      <c r="F25" s="2" t="s">
        <v>25</v>
      </c>
      <c r="G25" s="2" t="s">
        <v>3</v>
      </c>
      <c r="H25" s="1">
        <v>6</v>
      </c>
      <c r="I25" s="1" t="s">
        <v>30</v>
      </c>
      <c r="J25" s="1" t="str">
        <f t="shared" si="0"/>
        <v>M.Larix.B.6_A</v>
      </c>
      <c r="K25" s="10" t="s">
        <v>242</v>
      </c>
      <c r="L25" s="32" t="str">
        <f t="shared" si="1"/>
        <v>M.Larix.B.6_E</v>
      </c>
      <c r="M25" s="11" t="s">
        <v>243</v>
      </c>
      <c r="O25" s="13" t="s">
        <v>424</v>
      </c>
    </row>
    <row r="26" spans="1:15" ht="15.6" x14ac:dyDescent="0.3">
      <c r="A26" t="s">
        <v>241</v>
      </c>
      <c r="B26" s="1" t="s">
        <v>239</v>
      </c>
      <c r="C26" s="1" t="s">
        <v>268</v>
      </c>
      <c r="D26" s="1" t="s">
        <v>31</v>
      </c>
      <c r="E26" s="2" t="s">
        <v>9</v>
      </c>
      <c r="F26" s="2" t="s">
        <v>25</v>
      </c>
      <c r="G26" s="2" t="s">
        <v>3</v>
      </c>
      <c r="H26" s="1">
        <v>7</v>
      </c>
      <c r="I26" s="1" t="s">
        <v>31</v>
      </c>
      <c r="J26" s="1" t="str">
        <f t="shared" si="0"/>
        <v>M.Larix.B.7_A</v>
      </c>
      <c r="K26" s="10" t="s">
        <v>242</v>
      </c>
      <c r="L26" s="32" t="str">
        <f t="shared" si="1"/>
        <v>M.Larix.B.7_E</v>
      </c>
      <c r="M26" s="11" t="s">
        <v>243</v>
      </c>
      <c r="O26" s="13" t="s">
        <v>424</v>
      </c>
    </row>
    <row r="27" spans="1:15" ht="15.6" x14ac:dyDescent="0.3">
      <c r="A27" t="s">
        <v>241</v>
      </c>
      <c r="B27" s="1" t="s">
        <v>239</v>
      </c>
      <c r="C27" s="1" t="s">
        <v>269</v>
      </c>
      <c r="D27" s="1" t="s">
        <v>32</v>
      </c>
      <c r="E27" s="2" t="s">
        <v>9</v>
      </c>
      <c r="F27" s="2" t="s">
        <v>25</v>
      </c>
      <c r="G27" s="2" t="s">
        <v>3</v>
      </c>
      <c r="H27" s="1">
        <v>8</v>
      </c>
      <c r="I27" s="1" t="s">
        <v>32</v>
      </c>
      <c r="J27" s="1" t="str">
        <f t="shared" si="0"/>
        <v>M.Larix.B.8_A</v>
      </c>
      <c r="K27" s="10" t="s">
        <v>242</v>
      </c>
      <c r="L27" s="32" t="str">
        <f t="shared" si="1"/>
        <v>M.Larix.B.8_E</v>
      </c>
      <c r="M27" s="11" t="s">
        <v>243</v>
      </c>
      <c r="O27" s="13" t="s">
        <v>424</v>
      </c>
    </row>
    <row r="28" spans="1:15" ht="15.6" x14ac:dyDescent="0.3">
      <c r="A28" t="s">
        <v>241</v>
      </c>
      <c r="B28" s="1" t="s">
        <v>239</v>
      </c>
      <c r="C28" s="1" t="s">
        <v>270</v>
      </c>
      <c r="D28" s="1" t="s">
        <v>33</v>
      </c>
      <c r="E28" s="2" t="s">
        <v>9</v>
      </c>
      <c r="F28" s="2" t="s">
        <v>25</v>
      </c>
      <c r="G28" s="2" t="s">
        <v>3</v>
      </c>
      <c r="H28" s="1">
        <v>9</v>
      </c>
      <c r="I28" s="1" t="s">
        <v>33</v>
      </c>
      <c r="J28" s="1" t="str">
        <f t="shared" si="0"/>
        <v>M.Larix.B.9_A</v>
      </c>
      <c r="K28" s="10" t="s">
        <v>242</v>
      </c>
      <c r="L28" s="32" t="str">
        <f t="shared" si="1"/>
        <v>M.Larix.B.9_E</v>
      </c>
      <c r="M28" s="11" t="s">
        <v>243</v>
      </c>
      <c r="O28" s="13" t="s">
        <v>424</v>
      </c>
    </row>
    <row r="29" spans="1:15" ht="15.6" x14ac:dyDescent="0.3">
      <c r="A29" t="s">
        <v>241</v>
      </c>
      <c r="B29" s="1" t="s">
        <v>239</v>
      </c>
      <c r="C29" s="1" t="s">
        <v>271</v>
      </c>
      <c r="D29" s="1" t="s">
        <v>34</v>
      </c>
      <c r="E29" s="2" t="s">
        <v>9</v>
      </c>
      <c r="F29" s="2" t="s">
        <v>25</v>
      </c>
      <c r="G29" s="2" t="s">
        <v>3</v>
      </c>
      <c r="H29" s="1">
        <v>10</v>
      </c>
      <c r="I29" s="1" t="s">
        <v>34</v>
      </c>
      <c r="J29" s="1" t="str">
        <f t="shared" si="0"/>
        <v>M.Larix.B.10_A</v>
      </c>
      <c r="K29" s="10" t="s">
        <v>242</v>
      </c>
      <c r="L29" s="32" t="str">
        <f t="shared" si="1"/>
        <v>M.Larix.B.10_E</v>
      </c>
      <c r="M29" s="11" t="s">
        <v>243</v>
      </c>
      <c r="O29" s="13" t="s">
        <v>424</v>
      </c>
    </row>
    <row r="30" spans="1:15" ht="15.6" x14ac:dyDescent="0.3">
      <c r="A30" t="s">
        <v>241</v>
      </c>
      <c r="B30" s="1" t="s">
        <v>239</v>
      </c>
      <c r="C30" s="1" t="s">
        <v>272</v>
      </c>
      <c r="D30" s="1" t="s">
        <v>35</v>
      </c>
      <c r="E30" s="2" t="s">
        <v>15</v>
      </c>
      <c r="F30" s="2" t="s">
        <v>25</v>
      </c>
      <c r="G30" s="2" t="s">
        <v>3</v>
      </c>
      <c r="H30" s="1">
        <v>11</v>
      </c>
      <c r="I30" s="1" t="s">
        <v>35</v>
      </c>
      <c r="J30" s="1" t="str">
        <f t="shared" si="0"/>
        <v>L.Larix.B.11_A</v>
      </c>
      <c r="K30" s="10" t="s">
        <v>242</v>
      </c>
      <c r="L30" s="32" t="str">
        <f t="shared" si="1"/>
        <v>L.Larix.B.11_E</v>
      </c>
      <c r="M30" s="11" t="s">
        <v>243</v>
      </c>
      <c r="O30" s="13" t="s">
        <v>424</v>
      </c>
    </row>
    <row r="31" spans="1:15" ht="15.6" x14ac:dyDescent="0.3">
      <c r="A31" t="s">
        <v>241</v>
      </c>
      <c r="B31" s="1" t="s">
        <v>239</v>
      </c>
      <c r="C31" s="1" t="s">
        <v>273</v>
      </c>
      <c r="D31" s="1" t="s">
        <v>36</v>
      </c>
      <c r="E31" s="2" t="s">
        <v>15</v>
      </c>
      <c r="F31" s="2" t="s">
        <v>25</v>
      </c>
      <c r="G31" s="2" t="s">
        <v>3</v>
      </c>
      <c r="H31" s="1">
        <v>12</v>
      </c>
      <c r="I31" s="1" t="s">
        <v>36</v>
      </c>
      <c r="J31" s="1" t="str">
        <f t="shared" si="0"/>
        <v>L.Larix.B.12_A</v>
      </c>
      <c r="K31" s="10" t="s">
        <v>242</v>
      </c>
      <c r="L31" s="32" t="str">
        <f t="shared" si="1"/>
        <v>L.Larix.B.12_E</v>
      </c>
      <c r="M31" s="11" t="s">
        <v>243</v>
      </c>
      <c r="O31" s="13" t="s">
        <v>424</v>
      </c>
    </row>
    <row r="32" spans="1:15" ht="15.6" x14ac:dyDescent="0.3">
      <c r="A32" t="s">
        <v>241</v>
      </c>
      <c r="B32" s="1" t="s">
        <v>239</v>
      </c>
      <c r="C32" s="1" t="s">
        <v>274</v>
      </c>
      <c r="D32" s="1" t="s">
        <v>37</v>
      </c>
      <c r="E32" s="2" t="s">
        <v>15</v>
      </c>
      <c r="F32" s="2" t="s">
        <v>25</v>
      </c>
      <c r="G32" s="2" t="s">
        <v>3</v>
      </c>
      <c r="H32" s="1">
        <v>13</v>
      </c>
      <c r="I32" s="1" t="s">
        <v>37</v>
      </c>
      <c r="J32" s="1" t="str">
        <f t="shared" si="0"/>
        <v>L.Larix.B.13_A</v>
      </c>
      <c r="K32" s="10" t="s">
        <v>242</v>
      </c>
      <c r="L32" s="32" t="str">
        <f t="shared" si="1"/>
        <v>L.Larix.B.13_E</v>
      </c>
      <c r="M32" s="11" t="s">
        <v>243</v>
      </c>
      <c r="O32" s="13" t="s">
        <v>424</v>
      </c>
    </row>
    <row r="33" spans="1:15" ht="15.6" x14ac:dyDescent="0.3">
      <c r="A33" t="s">
        <v>241</v>
      </c>
      <c r="B33" s="1" t="s">
        <v>239</v>
      </c>
      <c r="C33" s="1" t="s">
        <v>275</v>
      </c>
      <c r="D33" s="1" t="s">
        <v>38</v>
      </c>
      <c r="E33" s="2" t="s">
        <v>15</v>
      </c>
      <c r="F33" s="2" t="s">
        <v>25</v>
      </c>
      <c r="G33" s="2" t="s">
        <v>3</v>
      </c>
      <c r="H33" s="1">
        <v>14</v>
      </c>
      <c r="I33" s="1" t="s">
        <v>38</v>
      </c>
      <c r="J33" s="1" t="str">
        <f t="shared" si="0"/>
        <v>L.Larix.B.14_A</v>
      </c>
      <c r="K33" s="10" t="s">
        <v>242</v>
      </c>
      <c r="L33" s="32" t="str">
        <f t="shared" si="1"/>
        <v>L.Larix.B.14_E</v>
      </c>
      <c r="M33" s="11" t="s">
        <v>243</v>
      </c>
      <c r="O33" s="13" t="s">
        <v>424</v>
      </c>
    </row>
    <row r="34" spans="1:15" ht="15.6" x14ac:dyDescent="0.3">
      <c r="A34" t="s">
        <v>241</v>
      </c>
      <c r="B34" s="1" t="s">
        <v>239</v>
      </c>
      <c r="C34" s="1" t="s">
        <v>276</v>
      </c>
      <c r="D34" s="1" t="s">
        <v>39</v>
      </c>
      <c r="E34" s="2" t="s">
        <v>15</v>
      </c>
      <c r="F34" s="2" t="s">
        <v>25</v>
      </c>
      <c r="G34" s="2" t="s">
        <v>3</v>
      </c>
      <c r="H34" s="1">
        <v>15</v>
      </c>
      <c r="I34" s="1" t="s">
        <v>39</v>
      </c>
      <c r="J34" s="1" t="str">
        <f t="shared" si="0"/>
        <v>L.Larix.B.15_A</v>
      </c>
      <c r="K34" s="10" t="s">
        <v>242</v>
      </c>
      <c r="L34" s="32" t="str">
        <f t="shared" si="1"/>
        <v>L.Larix.B.15_E</v>
      </c>
      <c r="M34" s="11" t="s">
        <v>243</v>
      </c>
      <c r="O34" s="13" t="s">
        <v>424</v>
      </c>
    </row>
    <row r="35" spans="1:15" ht="15.6" x14ac:dyDescent="0.3">
      <c r="A35" t="s">
        <v>241</v>
      </c>
      <c r="B35" s="1" t="s">
        <v>239</v>
      </c>
      <c r="C35" s="1" t="s">
        <v>277</v>
      </c>
      <c r="D35" s="1" t="s">
        <v>40</v>
      </c>
      <c r="E35" s="2" t="s">
        <v>21</v>
      </c>
      <c r="F35" s="2" t="s">
        <v>25</v>
      </c>
      <c r="G35" s="2" t="s">
        <v>3</v>
      </c>
      <c r="H35" s="1">
        <v>16</v>
      </c>
      <c r="I35" s="1" t="s">
        <v>40</v>
      </c>
      <c r="J35" s="1" t="str">
        <f t="shared" si="0"/>
        <v>D.Larix.B.16_A</v>
      </c>
      <c r="K35" s="10" t="s">
        <v>242</v>
      </c>
      <c r="L35" s="32" t="str">
        <f t="shared" si="1"/>
        <v>D.Larix.B.16_E</v>
      </c>
      <c r="M35" s="11" t="s">
        <v>243</v>
      </c>
      <c r="O35" s="13" t="s">
        <v>424</v>
      </c>
    </row>
    <row r="36" spans="1:15" ht="15.6" x14ac:dyDescent="0.3">
      <c r="A36" t="s">
        <v>241</v>
      </c>
      <c r="B36" s="1" t="s">
        <v>239</v>
      </c>
      <c r="C36" s="1" t="s">
        <v>278</v>
      </c>
      <c r="D36" s="1" t="s">
        <v>41</v>
      </c>
      <c r="E36" s="2" t="s">
        <v>21</v>
      </c>
      <c r="F36" s="2" t="s">
        <v>25</v>
      </c>
      <c r="G36" s="2" t="s">
        <v>3</v>
      </c>
      <c r="H36" s="1">
        <v>17</v>
      </c>
      <c r="I36" s="1" t="s">
        <v>41</v>
      </c>
      <c r="J36" s="1" t="str">
        <f t="shared" si="0"/>
        <v>D.Larix.B.17_A</v>
      </c>
      <c r="K36" s="10" t="s">
        <v>242</v>
      </c>
      <c r="L36" s="32" t="str">
        <f t="shared" si="1"/>
        <v>D.Larix.B.17_E</v>
      </c>
      <c r="M36" s="11" t="s">
        <v>243</v>
      </c>
      <c r="O36" s="13" t="s">
        <v>424</v>
      </c>
    </row>
    <row r="37" spans="1:15" ht="15.6" x14ac:dyDescent="0.3">
      <c r="A37" t="s">
        <v>241</v>
      </c>
      <c r="B37" s="1" t="s">
        <v>239</v>
      </c>
      <c r="C37" s="1" t="s">
        <v>279</v>
      </c>
      <c r="D37" s="1" t="s">
        <v>42</v>
      </c>
      <c r="E37" s="2" t="s">
        <v>21</v>
      </c>
      <c r="F37" s="2" t="s">
        <v>25</v>
      </c>
      <c r="G37" s="2" t="s">
        <v>3</v>
      </c>
      <c r="H37" s="1">
        <v>18</v>
      </c>
      <c r="I37" s="1" t="s">
        <v>42</v>
      </c>
      <c r="J37" s="1" t="str">
        <f t="shared" si="0"/>
        <v>D.Larix.B.18_A</v>
      </c>
      <c r="K37" s="10" t="s">
        <v>242</v>
      </c>
      <c r="L37" s="32" t="str">
        <f t="shared" si="1"/>
        <v>D.Larix.B.18_E</v>
      </c>
      <c r="M37" s="11" t="s">
        <v>243</v>
      </c>
      <c r="O37" s="13" t="s">
        <v>424</v>
      </c>
    </row>
    <row r="38" spans="1:15" ht="15.6" x14ac:dyDescent="0.3">
      <c r="A38" t="s">
        <v>241</v>
      </c>
      <c r="B38" s="1" t="s">
        <v>239</v>
      </c>
      <c r="C38" s="1" t="s">
        <v>280</v>
      </c>
      <c r="D38" s="1" t="s">
        <v>43</v>
      </c>
      <c r="E38" s="1" t="s">
        <v>1</v>
      </c>
      <c r="F38" s="1" t="s">
        <v>2</v>
      </c>
      <c r="G38" s="2" t="s">
        <v>44</v>
      </c>
      <c r="H38" s="1">
        <v>1</v>
      </c>
      <c r="I38" s="1" t="s">
        <v>43</v>
      </c>
      <c r="J38" s="1" t="str">
        <f t="shared" si="0"/>
        <v>H.Mugo.L.1_A</v>
      </c>
      <c r="K38" s="10" t="s">
        <v>242</v>
      </c>
      <c r="L38" s="32" t="str">
        <f t="shared" si="1"/>
        <v>H.Mugo.L.1_E</v>
      </c>
      <c r="M38" s="11" t="s">
        <v>243</v>
      </c>
      <c r="O38" s="13" t="s">
        <v>424</v>
      </c>
    </row>
    <row r="39" spans="1:15" ht="15.6" x14ac:dyDescent="0.3">
      <c r="A39" t="s">
        <v>241</v>
      </c>
      <c r="B39" s="1" t="s">
        <v>239</v>
      </c>
      <c r="C39" s="1" t="s">
        <v>281</v>
      </c>
      <c r="D39" s="1" t="s">
        <v>45</v>
      </c>
      <c r="E39" s="1" t="s">
        <v>1</v>
      </c>
      <c r="F39" s="1" t="s">
        <v>2</v>
      </c>
      <c r="G39" s="2" t="s">
        <v>44</v>
      </c>
      <c r="H39" s="1">
        <v>2</v>
      </c>
      <c r="I39" s="1" t="s">
        <v>45</v>
      </c>
      <c r="J39" s="1" t="str">
        <f t="shared" si="0"/>
        <v>H.Mugo.L.2_A</v>
      </c>
      <c r="K39" s="10" t="s">
        <v>242</v>
      </c>
      <c r="L39" s="32" t="str">
        <f t="shared" si="1"/>
        <v>H.Mugo.L.2_E</v>
      </c>
      <c r="M39" s="11" t="s">
        <v>243</v>
      </c>
      <c r="O39" s="13" t="s">
        <v>424</v>
      </c>
    </row>
    <row r="40" spans="1:15" ht="15.6" x14ac:dyDescent="0.3">
      <c r="A40" t="s">
        <v>241</v>
      </c>
      <c r="B40" s="1" t="s">
        <v>239</v>
      </c>
      <c r="C40" s="1" t="s">
        <v>282</v>
      </c>
      <c r="D40" s="1" t="s">
        <v>46</v>
      </c>
      <c r="E40" s="1" t="s">
        <v>1</v>
      </c>
      <c r="F40" s="1" t="s">
        <v>2</v>
      </c>
      <c r="G40" s="2" t="s">
        <v>44</v>
      </c>
      <c r="H40" s="1">
        <v>3</v>
      </c>
      <c r="I40" s="1" t="s">
        <v>46</v>
      </c>
      <c r="J40" s="1" t="str">
        <f t="shared" si="0"/>
        <v>H.Mugo.L.3_A</v>
      </c>
      <c r="K40" s="10" t="s">
        <v>242</v>
      </c>
      <c r="L40" s="32" t="str">
        <f t="shared" si="1"/>
        <v>H.Mugo.L.3_E</v>
      </c>
      <c r="M40" s="11" t="s">
        <v>243</v>
      </c>
      <c r="O40" s="13" t="s">
        <v>424</v>
      </c>
    </row>
    <row r="41" spans="1:15" ht="15.6" x14ac:dyDescent="0.3">
      <c r="A41" t="s">
        <v>241</v>
      </c>
      <c r="B41" s="1" t="s">
        <v>239</v>
      </c>
      <c r="C41" s="1" t="s">
        <v>283</v>
      </c>
      <c r="D41" s="1" t="s">
        <v>47</v>
      </c>
      <c r="E41" s="1" t="s">
        <v>1</v>
      </c>
      <c r="F41" s="1" t="s">
        <v>2</v>
      </c>
      <c r="G41" s="2" t="s">
        <v>44</v>
      </c>
      <c r="H41" s="1">
        <v>4</v>
      </c>
      <c r="I41" s="1" t="s">
        <v>47</v>
      </c>
      <c r="J41" s="1" t="str">
        <f t="shared" si="0"/>
        <v>H.Mugo.L.4_A</v>
      </c>
      <c r="K41" s="10" t="s">
        <v>242</v>
      </c>
      <c r="L41" s="32" t="str">
        <f t="shared" si="1"/>
        <v>H.Mugo.L.4_E</v>
      </c>
      <c r="M41" s="11" t="s">
        <v>243</v>
      </c>
      <c r="O41" s="13" t="s">
        <v>424</v>
      </c>
    </row>
    <row r="42" spans="1:15" ht="15.6" x14ac:dyDescent="0.3">
      <c r="A42" t="s">
        <v>241</v>
      </c>
      <c r="B42" s="1" t="s">
        <v>239</v>
      </c>
      <c r="C42" s="1" t="s">
        <v>284</v>
      </c>
      <c r="D42" s="1" t="s">
        <v>48</v>
      </c>
      <c r="E42" s="1" t="s">
        <v>1</v>
      </c>
      <c r="F42" s="1" t="s">
        <v>2</v>
      </c>
      <c r="G42" s="2" t="s">
        <v>44</v>
      </c>
      <c r="H42" s="1">
        <v>5</v>
      </c>
      <c r="I42" s="1" t="s">
        <v>48</v>
      </c>
      <c r="J42" s="1" t="str">
        <f t="shared" si="0"/>
        <v>H.Mugo.L.5_A</v>
      </c>
      <c r="K42" s="10" t="s">
        <v>242</v>
      </c>
      <c r="L42" s="32" t="str">
        <f t="shared" si="1"/>
        <v>H.Mugo.L.5_E</v>
      </c>
      <c r="M42" s="11" t="s">
        <v>243</v>
      </c>
      <c r="O42" s="13" t="s">
        <v>424</v>
      </c>
    </row>
    <row r="43" spans="1:15" ht="15.6" x14ac:dyDescent="0.3">
      <c r="A43" t="s">
        <v>241</v>
      </c>
      <c r="B43" s="1" t="s">
        <v>239</v>
      </c>
      <c r="C43" s="1" t="s">
        <v>285</v>
      </c>
      <c r="D43" s="1" t="s">
        <v>49</v>
      </c>
      <c r="E43" s="2" t="s">
        <v>9</v>
      </c>
      <c r="F43" s="1" t="s">
        <v>2</v>
      </c>
      <c r="G43" s="2" t="s">
        <v>44</v>
      </c>
      <c r="H43" s="1">
        <v>6</v>
      </c>
      <c r="I43" s="1" t="s">
        <v>49</v>
      </c>
      <c r="J43" s="1" t="str">
        <f t="shared" si="0"/>
        <v>M.Mugo.L.6_A</v>
      </c>
      <c r="K43" s="10" t="s">
        <v>242</v>
      </c>
      <c r="L43" s="32" t="str">
        <f t="shared" si="1"/>
        <v>M.Mugo.L.6_E</v>
      </c>
      <c r="M43" s="11" t="s">
        <v>243</v>
      </c>
      <c r="O43" s="13" t="s">
        <v>424</v>
      </c>
    </row>
    <row r="44" spans="1:15" ht="15.6" x14ac:dyDescent="0.3">
      <c r="A44" t="s">
        <v>241</v>
      </c>
      <c r="B44" s="1" t="s">
        <v>239</v>
      </c>
      <c r="C44" s="1" t="s">
        <v>286</v>
      </c>
      <c r="D44" s="1" t="s">
        <v>50</v>
      </c>
      <c r="E44" s="2" t="s">
        <v>9</v>
      </c>
      <c r="F44" s="1" t="s">
        <v>2</v>
      </c>
      <c r="G44" s="2" t="s">
        <v>44</v>
      </c>
      <c r="H44" s="1">
        <v>7</v>
      </c>
      <c r="I44" s="1" t="s">
        <v>50</v>
      </c>
      <c r="J44" s="1" t="str">
        <f t="shared" si="0"/>
        <v>M.Mugo.L.7_A</v>
      </c>
      <c r="K44" s="10" t="s">
        <v>242</v>
      </c>
      <c r="L44" s="32" t="str">
        <f t="shared" si="1"/>
        <v>M.Mugo.L.7_E</v>
      </c>
      <c r="M44" s="11" t="s">
        <v>243</v>
      </c>
      <c r="O44" s="13" t="s">
        <v>424</v>
      </c>
    </row>
    <row r="45" spans="1:15" ht="15.6" x14ac:dyDescent="0.3">
      <c r="A45" t="s">
        <v>241</v>
      </c>
      <c r="B45" s="1" t="s">
        <v>239</v>
      </c>
      <c r="C45" s="1" t="s">
        <v>287</v>
      </c>
      <c r="D45" s="1" t="s">
        <v>51</v>
      </c>
      <c r="E45" s="2" t="s">
        <v>9</v>
      </c>
      <c r="F45" s="1" t="s">
        <v>2</v>
      </c>
      <c r="G45" s="2" t="s">
        <v>44</v>
      </c>
      <c r="H45" s="1">
        <v>8</v>
      </c>
      <c r="I45" s="1" t="s">
        <v>51</v>
      </c>
      <c r="J45" s="1" t="str">
        <f t="shared" si="0"/>
        <v>M.Mugo.L.8_A</v>
      </c>
      <c r="K45" s="10" t="s">
        <v>242</v>
      </c>
      <c r="L45" s="32" t="str">
        <f t="shared" si="1"/>
        <v>M.Mugo.L.8_E</v>
      </c>
      <c r="M45" s="11" t="s">
        <v>243</v>
      </c>
      <c r="O45" s="13" t="s">
        <v>424</v>
      </c>
    </row>
    <row r="46" spans="1:15" ht="15.6" x14ac:dyDescent="0.3">
      <c r="A46" t="s">
        <v>241</v>
      </c>
      <c r="B46" s="1" t="s">
        <v>239</v>
      </c>
      <c r="C46" s="1" t="s">
        <v>288</v>
      </c>
      <c r="D46" s="1" t="s">
        <v>52</v>
      </c>
      <c r="E46" s="2" t="s">
        <v>9</v>
      </c>
      <c r="F46" s="1" t="s">
        <v>2</v>
      </c>
      <c r="G46" s="2" t="s">
        <v>44</v>
      </c>
      <c r="H46" s="1">
        <v>9</v>
      </c>
      <c r="I46" s="1" t="s">
        <v>52</v>
      </c>
      <c r="J46" s="1" t="str">
        <f t="shared" si="0"/>
        <v>M.Mugo.L.9_A</v>
      </c>
      <c r="K46" s="10" t="s">
        <v>242</v>
      </c>
      <c r="L46" s="32" t="str">
        <f t="shared" si="1"/>
        <v>M.Mugo.L.9_E</v>
      </c>
      <c r="M46" s="11" t="s">
        <v>243</v>
      </c>
      <c r="O46" s="13" t="s">
        <v>424</v>
      </c>
    </row>
    <row r="47" spans="1:15" ht="15.6" x14ac:dyDescent="0.3">
      <c r="A47" t="s">
        <v>241</v>
      </c>
      <c r="B47" s="1" t="s">
        <v>239</v>
      </c>
      <c r="C47" s="1" t="s">
        <v>289</v>
      </c>
      <c r="D47" s="1" t="s">
        <v>53</v>
      </c>
      <c r="E47" s="2" t="s">
        <v>9</v>
      </c>
      <c r="F47" s="1" t="s">
        <v>2</v>
      </c>
      <c r="G47" s="2" t="s">
        <v>44</v>
      </c>
      <c r="H47" s="1">
        <v>10</v>
      </c>
      <c r="I47" s="1" t="s">
        <v>53</v>
      </c>
      <c r="J47" s="1" t="str">
        <f t="shared" si="0"/>
        <v>M.Mugo.L.10_A</v>
      </c>
      <c r="K47" s="10" t="s">
        <v>242</v>
      </c>
      <c r="L47" s="32" t="str">
        <f t="shared" si="1"/>
        <v>M.Mugo.L.10_E</v>
      </c>
      <c r="M47" s="11" t="s">
        <v>243</v>
      </c>
      <c r="O47" s="13" t="s">
        <v>424</v>
      </c>
    </row>
    <row r="48" spans="1:15" ht="15.6" x14ac:dyDescent="0.3">
      <c r="A48" t="s">
        <v>241</v>
      </c>
      <c r="B48" s="1" t="s">
        <v>239</v>
      </c>
      <c r="C48" s="1" t="s">
        <v>290</v>
      </c>
      <c r="D48" s="1" t="s">
        <v>54</v>
      </c>
      <c r="E48" s="2" t="s">
        <v>15</v>
      </c>
      <c r="F48" s="1" t="s">
        <v>2</v>
      </c>
      <c r="G48" s="2" t="s">
        <v>44</v>
      </c>
      <c r="H48" s="1">
        <v>11</v>
      </c>
      <c r="I48" s="1" t="s">
        <v>54</v>
      </c>
      <c r="J48" s="1" t="str">
        <f t="shared" si="0"/>
        <v>L.Mugo.L.11_A</v>
      </c>
      <c r="K48" s="10" t="s">
        <v>242</v>
      </c>
      <c r="L48" s="32" t="str">
        <f t="shared" si="1"/>
        <v>L.Mugo.L.11_E</v>
      </c>
      <c r="M48" s="11" t="s">
        <v>243</v>
      </c>
      <c r="O48" s="13" t="s">
        <v>424</v>
      </c>
    </row>
    <row r="49" spans="1:15" ht="15.6" x14ac:dyDescent="0.3">
      <c r="A49" t="s">
        <v>241</v>
      </c>
      <c r="B49" s="1" t="s">
        <v>239</v>
      </c>
      <c r="C49" s="1" t="s">
        <v>291</v>
      </c>
      <c r="D49" s="1" t="s">
        <v>55</v>
      </c>
      <c r="E49" s="2" t="s">
        <v>15</v>
      </c>
      <c r="F49" s="1" t="s">
        <v>2</v>
      </c>
      <c r="G49" s="2" t="s">
        <v>44</v>
      </c>
      <c r="H49" s="1">
        <v>12</v>
      </c>
      <c r="I49" s="1" t="s">
        <v>55</v>
      </c>
      <c r="J49" s="1" t="str">
        <f t="shared" si="0"/>
        <v>L.Mugo.L.12_A</v>
      </c>
      <c r="K49" s="10" t="s">
        <v>242</v>
      </c>
      <c r="L49" s="32" t="str">
        <f t="shared" si="1"/>
        <v>L.Mugo.L.12_E</v>
      </c>
      <c r="M49" s="11" t="s">
        <v>243</v>
      </c>
      <c r="O49" s="13" t="s">
        <v>424</v>
      </c>
    </row>
    <row r="50" spans="1:15" ht="15.6" x14ac:dyDescent="0.3">
      <c r="A50" t="s">
        <v>241</v>
      </c>
      <c r="B50" s="1" t="s">
        <v>239</v>
      </c>
      <c r="C50" s="1" t="s">
        <v>292</v>
      </c>
      <c r="D50" s="1" t="s">
        <v>56</v>
      </c>
      <c r="E50" s="2" t="s">
        <v>15</v>
      </c>
      <c r="F50" s="1" t="s">
        <v>2</v>
      </c>
      <c r="G50" s="2" t="s">
        <v>44</v>
      </c>
      <c r="H50" s="1">
        <v>13</v>
      </c>
      <c r="I50" s="1" t="s">
        <v>56</v>
      </c>
      <c r="J50" s="1" t="str">
        <f t="shared" si="0"/>
        <v>L.Mugo.L.13_A</v>
      </c>
      <c r="K50" s="10" t="s">
        <v>242</v>
      </c>
      <c r="L50" s="32" t="str">
        <f t="shared" si="1"/>
        <v>L.Mugo.L.13_E</v>
      </c>
      <c r="M50" s="11" t="s">
        <v>243</v>
      </c>
      <c r="O50" s="13" t="s">
        <v>424</v>
      </c>
    </row>
    <row r="51" spans="1:15" ht="15.6" x14ac:dyDescent="0.3">
      <c r="A51" t="s">
        <v>241</v>
      </c>
      <c r="B51" s="1" t="s">
        <v>239</v>
      </c>
      <c r="C51" s="1" t="s">
        <v>293</v>
      </c>
      <c r="D51" s="1" t="s">
        <v>57</v>
      </c>
      <c r="E51" s="2" t="s">
        <v>15</v>
      </c>
      <c r="F51" s="1" t="s">
        <v>2</v>
      </c>
      <c r="G51" s="2" t="s">
        <v>44</v>
      </c>
      <c r="H51" s="1">
        <v>14</v>
      </c>
      <c r="I51" s="1" t="s">
        <v>57</v>
      </c>
      <c r="J51" s="1" t="str">
        <f t="shared" si="0"/>
        <v>L.Mugo.L.14_A</v>
      </c>
      <c r="K51" s="10" t="s">
        <v>242</v>
      </c>
      <c r="L51" s="32" t="str">
        <f t="shared" si="1"/>
        <v>L.Mugo.L.14_E</v>
      </c>
      <c r="M51" s="11" t="s">
        <v>243</v>
      </c>
      <c r="O51" s="13" t="s">
        <v>424</v>
      </c>
    </row>
    <row r="52" spans="1:15" ht="15.6" x14ac:dyDescent="0.3">
      <c r="A52" t="s">
        <v>241</v>
      </c>
      <c r="B52" s="1" t="s">
        <v>239</v>
      </c>
      <c r="C52" s="1" t="s">
        <v>294</v>
      </c>
      <c r="D52" s="1" t="s">
        <v>58</v>
      </c>
      <c r="E52" s="2" t="s">
        <v>15</v>
      </c>
      <c r="F52" s="1" t="s">
        <v>2</v>
      </c>
      <c r="G52" s="2" t="s">
        <v>44</v>
      </c>
      <c r="H52" s="1">
        <v>15</v>
      </c>
      <c r="I52" s="1" t="s">
        <v>58</v>
      </c>
      <c r="J52" s="1" t="str">
        <f t="shared" si="0"/>
        <v>L.Mugo.L.15_A</v>
      </c>
      <c r="K52" s="10" t="s">
        <v>242</v>
      </c>
      <c r="L52" s="32" t="str">
        <f t="shared" si="1"/>
        <v>L.Mugo.L.15_E</v>
      </c>
      <c r="M52" s="11" t="s">
        <v>243</v>
      </c>
      <c r="O52" s="13" t="s">
        <v>424</v>
      </c>
    </row>
    <row r="53" spans="1:15" ht="15.6" x14ac:dyDescent="0.3">
      <c r="A53" t="s">
        <v>241</v>
      </c>
      <c r="B53" s="1" t="s">
        <v>239</v>
      </c>
      <c r="C53" s="1" t="s">
        <v>295</v>
      </c>
      <c r="D53" s="1" t="s">
        <v>59</v>
      </c>
      <c r="E53" s="2" t="s">
        <v>21</v>
      </c>
      <c r="F53" s="1" t="s">
        <v>2</v>
      </c>
      <c r="G53" s="2" t="s">
        <v>44</v>
      </c>
      <c r="H53" s="1">
        <v>16</v>
      </c>
      <c r="I53" s="1" t="s">
        <v>59</v>
      </c>
      <c r="J53" s="1" t="str">
        <f t="shared" si="0"/>
        <v>D.Mugo.L.16_A</v>
      </c>
      <c r="K53" s="10" t="s">
        <v>242</v>
      </c>
      <c r="L53" s="32" t="str">
        <f t="shared" si="1"/>
        <v>D.Mugo.L.16_E</v>
      </c>
      <c r="M53" s="11" t="s">
        <v>243</v>
      </c>
      <c r="O53" s="13" t="s">
        <v>424</v>
      </c>
    </row>
    <row r="54" spans="1:15" ht="15.6" x14ac:dyDescent="0.3">
      <c r="A54" t="s">
        <v>241</v>
      </c>
      <c r="B54" s="1" t="s">
        <v>239</v>
      </c>
      <c r="C54" s="1" t="s">
        <v>296</v>
      </c>
      <c r="D54" s="1" t="s">
        <v>60</v>
      </c>
      <c r="E54" s="2" t="s">
        <v>21</v>
      </c>
      <c r="F54" s="1" t="s">
        <v>2</v>
      </c>
      <c r="G54" s="2" t="s">
        <v>44</v>
      </c>
      <c r="H54" s="1">
        <v>17</v>
      </c>
      <c r="I54" s="1" t="s">
        <v>60</v>
      </c>
      <c r="J54" s="1" t="str">
        <f t="shared" si="0"/>
        <v>D.Mugo.L.17_A</v>
      </c>
      <c r="K54" s="10" t="s">
        <v>242</v>
      </c>
      <c r="L54" s="32" t="str">
        <f t="shared" si="1"/>
        <v>D.Mugo.L.17_E</v>
      </c>
      <c r="M54" s="11" t="s">
        <v>243</v>
      </c>
      <c r="O54" s="13" t="s">
        <v>424</v>
      </c>
    </row>
    <row r="55" spans="1:15" ht="15.6" x14ac:dyDescent="0.3">
      <c r="A55" t="s">
        <v>241</v>
      </c>
      <c r="B55" s="1" t="s">
        <v>239</v>
      </c>
      <c r="C55" s="1" t="s">
        <v>297</v>
      </c>
      <c r="D55" s="1" t="s">
        <v>61</v>
      </c>
      <c r="E55" s="2" t="s">
        <v>21</v>
      </c>
      <c r="F55" s="1" t="s">
        <v>2</v>
      </c>
      <c r="G55" s="2" t="s">
        <v>44</v>
      </c>
      <c r="H55" s="1">
        <v>18</v>
      </c>
      <c r="I55" s="1" t="s">
        <v>61</v>
      </c>
      <c r="J55" s="1" t="str">
        <f t="shared" si="0"/>
        <v>D.Mugo.L.18_A</v>
      </c>
      <c r="K55" s="10" t="s">
        <v>242</v>
      </c>
      <c r="L55" s="32" t="str">
        <f t="shared" si="1"/>
        <v>D.Mugo.L.18_E</v>
      </c>
      <c r="M55" s="11" t="s">
        <v>243</v>
      </c>
      <c r="O55" s="13" t="s">
        <v>424</v>
      </c>
    </row>
    <row r="56" spans="1:15" ht="15.6" x14ac:dyDescent="0.3">
      <c r="A56" t="s">
        <v>241</v>
      </c>
      <c r="B56" s="1" t="s">
        <v>239</v>
      </c>
      <c r="C56" s="1" t="s">
        <v>298</v>
      </c>
      <c r="D56" s="1" t="s">
        <v>62</v>
      </c>
      <c r="E56" s="1" t="s">
        <v>1</v>
      </c>
      <c r="F56" s="2" t="s">
        <v>25</v>
      </c>
      <c r="G56" s="2" t="s">
        <v>44</v>
      </c>
      <c r="H56" s="1">
        <v>1</v>
      </c>
      <c r="I56" s="1" t="s">
        <v>62</v>
      </c>
      <c r="J56" s="1" t="str">
        <f t="shared" si="0"/>
        <v>H.Larix.L.1_A</v>
      </c>
      <c r="K56" s="10" t="s">
        <v>242</v>
      </c>
      <c r="L56" s="1" t="str">
        <f t="shared" si="1"/>
        <v>H.Larix.L.1_E</v>
      </c>
      <c r="M56" s="11" t="s">
        <v>243</v>
      </c>
      <c r="O56" s="13" t="s">
        <v>424</v>
      </c>
    </row>
    <row r="57" spans="1:15" ht="15.6" x14ac:dyDescent="0.3">
      <c r="A57" t="s">
        <v>241</v>
      </c>
      <c r="B57" s="1" t="s">
        <v>239</v>
      </c>
      <c r="C57" s="1" t="s">
        <v>299</v>
      </c>
      <c r="D57" s="1" t="s">
        <v>63</v>
      </c>
      <c r="E57" s="1" t="s">
        <v>1</v>
      </c>
      <c r="F57" s="2" t="s">
        <v>25</v>
      </c>
      <c r="G57" s="2" t="s">
        <v>44</v>
      </c>
      <c r="H57" s="1">
        <v>2</v>
      </c>
      <c r="I57" s="1" t="s">
        <v>63</v>
      </c>
      <c r="J57" s="1" t="str">
        <f t="shared" si="0"/>
        <v>H.Larix.L.2_A</v>
      </c>
      <c r="K57" s="10" t="s">
        <v>242</v>
      </c>
      <c r="L57" s="1" t="str">
        <f t="shared" si="1"/>
        <v>H.Larix.L.2_E</v>
      </c>
      <c r="M57" s="11" t="s">
        <v>243</v>
      </c>
      <c r="O57" s="13" t="s">
        <v>424</v>
      </c>
    </row>
    <row r="58" spans="1:15" ht="15.6" x14ac:dyDescent="0.3">
      <c r="A58" t="s">
        <v>241</v>
      </c>
      <c r="B58" s="1" t="s">
        <v>239</v>
      </c>
      <c r="C58" s="1" t="s">
        <v>300</v>
      </c>
      <c r="D58" s="1" t="s">
        <v>64</v>
      </c>
      <c r="E58" s="1" t="s">
        <v>1</v>
      </c>
      <c r="F58" s="2" t="s">
        <v>25</v>
      </c>
      <c r="G58" s="2" t="s">
        <v>44</v>
      </c>
      <c r="H58" s="1">
        <v>3</v>
      </c>
      <c r="I58" s="1" t="s">
        <v>64</v>
      </c>
      <c r="J58" s="1" t="str">
        <f t="shared" si="0"/>
        <v>H.Larix.L.3_A</v>
      </c>
      <c r="K58" s="10" t="s">
        <v>242</v>
      </c>
      <c r="L58" s="1" t="str">
        <f t="shared" si="1"/>
        <v>H.Larix.L.3_E</v>
      </c>
      <c r="M58" s="11" t="s">
        <v>243</v>
      </c>
      <c r="O58" s="13" t="s">
        <v>424</v>
      </c>
    </row>
    <row r="59" spans="1:15" ht="15.6" x14ac:dyDescent="0.3">
      <c r="A59" t="s">
        <v>241</v>
      </c>
      <c r="B59" s="1" t="s">
        <v>239</v>
      </c>
      <c r="C59" s="1" t="s">
        <v>301</v>
      </c>
      <c r="D59" s="1" t="s">
        <v>65</v>
      </c>
      <c r="E59" s="1" t="s">
        <v>1</v>
      </c>
      <c r="F59" s="2" t="s">
        <v>25</v>
      </c>
      <c r="G59" s="2" t="s">
        <v>44</v>
      </c>
      <c r="H59" s="1">
        <v>4</v>
      </c>
      <c r="I59" s="1" t="s">
        <v>65</v>
      </c>
      <c r="J59" s="1" t="str">
        <f t="shared" si="0"/>
        <v>H.Larix.L.4_A</v>
      </c>
      <c r="K59" s="10" t="s">
        <v>242</v>
      </c>
      <c r="L59" s="1" t="str">
        <f t="shared" si="1"/>
        <v>H.Larix.L.4_E</v>
      </c>
      <c r="M59" s="11" t="s">
        <v>243</v>
      </c>
      <c r="O59" s="13" t="s">
        <v>424</v>
      </c>
    </row>
    <row r="60" spans="1:15" ht="15.6" x14ac:dyDescent="0.3">
      <c r="A60" t="s">
        <v>241</v>
      </c>
      <c r="B60" s="1" t="s">
        <v>239</v>
      </c>
      <c r="C60" s="1" t="s">
        <v>302</v>
      </c>
      <c r="D60" s="1" t="s">
        <v>66</v>
      </c>
      <c r="E60" s="1" t="s">
        <v>1</v>
      </c>
      <c r="F60" s="2" t="s">
        <v>25</v>
      </c>
      <c r="G60" s="2" t="s">
        <v>44</v>
      </c>
      <c r="H60" s="1">
        <v>5</v>
      </c>
      <c r="I60" s="1" t="s">
        <v>66</v>
      </c>
      <c r="J60" s="1" t="str">
        <f t="shared" si="0"/>
        <v>H.Larix.L.5_A</v>
      </c>
      <c r="K60" s="10" t="s">
        <v>242</v>
      </c>
      <c r="L60" s="1" t="str">
        <f t="shared" si="1"/>
        <v>H.Larix.L.5_E</v>
      </c>
      <c r="M60" s="11" t="s">
        <v>243</v>
      </c>
      <c r="O60" s="13" t="s">
        <v>424</v>
      </c>
    </row>
    <row r="61" spans="1:15" ht="15.6" x14ac:dyDescent="0.3">
      <c r="A61" t="s">
        <v>241</v>
      </c>
      <c r="B61" s="1" t="s">
        <v>239</v>
      </c>
      <c r="C61" s="1" t="s">
        <v>303</v>
      </c>
      <c r="D61" s="1" t="s">
        <v>67</v>
      </c>
      <c r="E61" s="2" t="s">
        <v>9</v>
      </c>
      <c r="F61" s="2" t="s">
        <v>25</v>
      </c>
      <c r="G61" s="2" t="s">
        <v>44</v>
      </c>
      <c r="H61" s="1">
        <v>6</v>
      </c>
      <c r="I61" s="1" t="s">
        <v>67</v>
      </c>
      <c r="J61" s="1" t="str">
        <f t="shared" si="0"/>
        <v>M.Larix.L.6_A</v>
      </c>
      <c r="K61" s="10" t="s">
        <v>242</v>
      </c>
      <c r="L61" s="1" t="str">
        <f t="shared" si="1"/>
        <v>M.Larix.L.6_E</v>
      </c>
      <c r="M61" s="11" t="s">
        <v>243</v>
      </c>
      <c r="O61" s="13" t="s">
        <v>424</v>
      </c>
    </row>
    <row r="62" spans="1:15" ht="15.6" x14ac:dyDescent="0.3">
      <c r="A62" t="s">
        <v>241</v>
      </c>
      <c r="B62" s="1" t="s">
        <v>239</v>
      </c>
      <c r="C62" s="1" t="s">
        <v>304</v>
      </c>
      <c r="D62" s="1" t="s">
        <v>68</v>
      </c>
      <c r="E62" s="2" t="s">
        <v>9</v>
      </c>
      <c r="F62" s="2" t="s">
        <v>25</v>
      </c>
      <c r="G62" s="2" t="s">
        <v>44</v>
      </c>
      <c r="H62" s="1">
        <v>7</v>
      </c>
      <c r="I62" s="1" t="s">
        <v>68</v>
      </c>
      <c r="J62" s="1" t="str">
        <f t="shared" si="0"/>
        <v>M.Larix.L.7_A</v>
      </c>
      <c r="K62" s="10" t="s">
        <v>242</v>
      </c>
      <c r="L62" s="1" t="str">
        <f t="shared" si="1"/>
        <v>M.Larix.L.7_E</v>
      </c>
      <c r="M62" s="11" t="s">
        <v>243</v>
      </c>
      <c r="O62" s="13" t="s">
        <v>424</v>
      </c>
    </row>
    <row r="63" spans="1:15" ht="15.6" x14ac:dyDescent="0.3">
      <c r="A63" t="s">
        <v>241</v>
      </c>
      <c r="B63" s="1" t="s">
        <v>239</v>
      </c>
      <c r="C63" s="1" t="s">
        <v>305</v>
      </c>
      <c r="D63" s="1" t="s">
        <v>69</v>
      </c>
      <c r="E63" s="2" t="s">
        <v>9</v>
      </c>
      <c r="F63" s="2" t="s">
        <v>25</v>
      </c>
      <c r="G63" s="2" t="s">
        <v>44</v>
      </c>
      <c r="H63" s="1">
        <v>8</v>
      </c>
      <c r="I63" s="1" t="s">
        <v>69</v>
      </c>
      <c r="J63" s="1" t="str">
        <f t="shared" si="0"/>
        <v>M.Larix.L.8_A</v>
      </c>
      <c r="K63" s="10" t="s">
        <v>242</v>
      </c>
      <c r="L63" s="1" t="str">
        <f t="shared" si="1"/>
        <v>M.Larix.L.8_E</v>
      </c>
      <c r="M63" s="11" t="s">
        <v>243</v>
      </c>
      <c r="O63" s="13" t="s">
        <v>424</v>
      </c>
    </row>
    <row r="64" spans="1:15" ht="15.6" x14ac:dyDescent="0.3">
      <c r="A64" t="s">
        <v>241</v>
      </c>
      <c r="B64" s="1" t="s">
        <v>239</v>
      </c>
      <c r="C64" s="1" t="s">
        <v>306</v>
      </c>
      <c r="D64" s="1" t="s">
        <v>70</v>
      </c>
      <c r="E64" s="2" t="s">
        <v>9</v>
      </c>
      <c r="F64" s="2" t="s">
        <v>25</v>
      </c>
      <c r="G64" s="2" t="s">
        <v>44</v>
      </c>
      <c r="H64" s="1">
        <v>9</v>
      </c>
      <c r="I64" s="1" t="s">
        <v>70</v>
      </c>
      <c r="J64" s="1" t="str">
        <f t="shared" si="0"/>
        <v>M.Larix.L.9_A</v>
      </c>
      <c r="K64" s="10" t="s">
        <v>242</v>
      </c>
      <c r="L64" s="1" t="str">
        <f t="shared" si="1"/>
        <v>M.Larix.L.9_E</v>
      </c>
      <c r="M64" s="11" t="s">
        <v>243</v>
      </c>
      <c r="O64" s="13" t="s">
        <v>424</v>
      </c>
    </row>
    <row r="65" spans="1:15" ht="15.6" x14ac:dyDescent="0.3">
      <c r="A65" t="s">
        <v>241</v>
      </c>
      <c r="B65" s="1" t="s">
        <v>239</v>
      </c>
      <c r="C65" s="1" t="s">
        <v>307</v>
      </c>
      <c r="D65" s="1" t="s">
        <v>71</v>
      </c>
      <c r="E65" s="2" t="s">
        <v>9</v>
      </c>
      <c r="F65" s="2" t="s">
        <v>25</v>
      </c>
      <c r="G65" s="2" t="s">
        <v>44</v>
      </c>
      <c r="H65" s="1">
        <v>10</v>
      </c>
      <c r="I65" s="1" t="s">
        <v>71</v>
      </c>
      <c r="J65" s="1" t="str">
        <f t="shared" si="0"/>
        <v>M.Larix.L.10_A</v>
      </c>
      <c r="K65" s="10" t="s">
        <v>242</v>
      </c>
      <c r="L65" s="1" t="str">
        <f t="shared" si="1"/>
        <v>M.Larix.L.10_E</v>
      </c>
      <c r="M65" s="11" t="s">
        <v>243</v>
      </c>
      <c r="O65" s="13" t="s">
        <v>424</v>
      </c>
    </row>
    <row r="66" spans="1:15" ht="15.6" x14ac:dyDescent="0.3">
      <c r="A66" t="s">
        <v>241</v>
      </c>
      <c r="B66" s="1" t="s">
        <v>239</v>
      </c>
      <c r="C66" s="1" t="s">
        <v>308</v>
      </c>
      <c r="D66" s="1" t="s">
        <v>72</v>
      </c>
      <c r="E66" s="2" t="s">
        <v>15</v>
      </c>
      <c r="F66" s="2" t="s">
        <v>25</v>
      </c>
      <c r="G66" s="2" t="s">
        <v>44</v>
      </c>
      <c r="H66" s="1">
        <v>11</v>
      </c>
      <c r="I66" s="1" t="s">
        <v>72</v>
      </c>
      <c r="J66" s="1" t="str">
        <f t="shared" si="0"/>
        <v>L.Larix.L.11_A</v>
      </c>
      <c r="K66" s="10" t="s">
        <v>242</v>
      </c>
      <c r="L66" s="1" t="str">
        <f t="shared" si="1"/>
        <v>L.Larix.L.11_E</v>
      </c>
      <c r="M66" s="11" t="s">
        <v>243</v>
      </c>
      <c r="O66" s="13" t="s">
        <v>424</v>
      </c>
    </row>
    <row r="67" spans="1:15" ht="15.6" x14ac:dyDescent="0.3">
      <c r="A67" t="s">
        <v>241</v>
      </c>
      <c r="B67" s="1" t="s">
        <v>239</v>
      </c>
      <c r="C67" s="1" t="s">
        <v>309</v>
      </c>
      <c r="D67" s="1" t="s">
        <v>73</v>
      </c>
      <c r="E67" s="2" t="s">
        <v>15</v>
      </c>
      <c r="F67" s="2" t="s">
        <v>25</v>
      </c>
      <c r="G67" s="2" t="s">
        <v>44</v>
      </c>
      <c r="H67" s="1">
        <v>12</v>
      </c>
      <c r="I67" s="1" t="s">
        <v>73</v>
      </c>
      <c r="J67" s="1" t="str">
        <f t="shared" ref="J67:J130" si="2">D67&amp;"_A"</f>
        <v>L.Larix.L.12_A</v>
      </c>
      <c r="K67" s="10" t="s">
        <v>242</v>
      </c>
      <c r="L67" s="1" t="str">
        <f t="shared" ref="L67:L130" si="3">D67&amp;"_E"</f>
        <v>L.Larix.L.12_E</v>
      </c>
      <c r="M67" s="11" t="s">
        <v>243</v>
      </c>
      <c r="O67" s="13" t="s">
        <v>424</v>
      </c>
    </row>
    <row r="68" spans="1:15" ht="15.6" x14ac:dyDescent="0.3">
      <c r="A68" t="s">
        <v>241</v>
      </c>
      <c r="B68" s="1" t="s">
        <v>239</v>
      </c>
      <c r="C68" s="1" t="s">
        <v>310</v>
      </c>
      <c r="D68" s="1" t="s">
        <v>74</v>
      </c>
      <c r="E68" s="2" t="s">
        <v>15</v>
      </c>
      <c r="F68" s="2" t="s">
        <v>25</v>
      </c>
      <c r="G68" s="2" t="s">
        <v>44</v>
      </c>
      <c r="H68" s="1">
        <v>13</v>
      </c>
      <c r="I68" s="1" t="s">
        <v>74</v>
      </c>
      <c r="J68" s="1" t="str">
        <f t="shared" si="2"/>
        <v>L.Larix.L.13_A</v>
      </c>
      <c r="K68" s="10" t="s">
        <v>242</v>
      </c>
      <c r="L68" s="1" t="str">
        <f t="shared" si="3"/>
        <v>L.Larix.L.13_E</v>
      </c>
      <c r="M68" s="11" t="s">
        <v>243</v>
      </c>
      <c r="O68" s="13" t="s">
        <v>424</v>
      </c>
    </row>
    <row r="69" spans="1:15" ht="15.6" x14ac:dyDescent="0.3">
      <c r="A69" t="s">
        <v>241</v>
      </c>
      <c r="B69" s="1" t="s">
        <v>239</v>
      </c>
      <c r="C69" s="1" t="s">
        <v>311</v>
      </c>
      <c r="D69" s="1" t="s">
        <v>75</v>
      </c>
      <c r="E69" s="2" t="s">
        <v>15</v>
      </c>
      <c r="F69" s="2" t="s">
        <v>25</v>
      </c>
      <c r="G69" s="2" t="s">
        <v>44</v>
      </c>
      <c r="H69" s="1">
        <v>14</v>
      </c>
      <c r="I69" s="1" t="s">
        <v>75</v>
      </c>
      <c r="J69" s="1" t="str">
        <f t="shared" si="2"/>
        <v>L.Larix.L.14_A</v>
      </c>
      <c r="K69" s="10" t="s">
        <v>242</v>
      </c>
      <c r="L69" s="1" t="str">
        <f t="shared" si="3"/>
        <v>L.Larix.L.14_E</v>
      </c>
      <c r="M69" s="11" t="s">
        <v>243</v>
      </c>
      <c r="O69" s="13" t="s">
        <v>424</v>
      </c>
    </row>
    <row r="70" spans="1:15" ht="15.6" x14ac:dyDescent="0.3">
      <c r="A70" t="s">
        <v>241</v>
      </c>
      <c r="B70" s="1" t="s">
        <v>239</v>
      </c>
      <c r="C70" s="1" t="s">
        <v>312</v>
      </c>
      <c r="D70" s="1" t="s">
        <v>76</v>
      </c>
      <c r="E70" s="2" t="s">
        <v>15</v>
      </c>
      <c r="F70" s="2" t="s">
        <v>25</v>
      </c>
      <c r="G70" s="2" t="s">
        <v>44</v>
      </c>
      <c r="H70" s="1">
        <v>15</v>
      </c>
      <c r="I70" s="1" t="s">
        <v>76</v>
      </c>
      <c r="J70" s="1" t="str">
        <f t="shared" si="2"/>
        <v>L.Larix.L.15_A</v>
      </c>
      <c r="K70" s="10" t="s">
        <v>242</v>
      </c>
      <c r="L70" s="1" t="str">
        <f t="shared" si="3"/>
        <v>L.Larix.L.15_E</v>
      </c>
      <c r="M70" s="11" t="s">
        <v>243</v>
      </c>
      <c r="O70" s="13" t="s">
        <v>424</v>
      </c>
    </row>
    <row r="71" spans="1:15" ht="15.6" x14ac:dyDescent="0.3">
      <c r="A71" t="s">
        <v>241</v>
      </c>
      <c r="B71" s="1" t="s">
        <v>239</v>
      </c>
      <c r="C71" s="1" t="s">
        <v>313</v>
      </c>
      <c r="D71" s="1" t="s">
        <v>77</v>
      </c>
      <c r="E71" s="2" t="s">
        <v>21</v>
      </c>
      <c r="F71" s="2" t="s">
        <v>25</v>
      </c>
      <c r="G71" s="2" t="s">
        <v>44</v>
      </c>
      <c r="H71" s="1">
        <v>16</v>
      </c>
      <c r="I71" s="1" t="s">
        <v>77</v>
      </c>
      <c r="J71" s="1" t="str">
        <f t="shared" si="2"/>
        <v>D.Larix.L.16_A</v>
      </c>
      <c r="K71" s="10" t="s">
        <v>242</v>
      </c>
      <c r="L71" s="1" t="str">
        <f t="shared" si="3"/>
        <v>D.Larix.L.16_E</v>
      </c>
      <c r="M71" s="11" t="s">
        <v>243</v>
      </c>
      <c r="O71" s="13" t="s">
        <v>424</v>
      </c>
    </row>
    <row r="72" spans="1:15" ht="15.6" x14ac:dyDescent="0.3">
      <c r="A72" t="s">
        <v>241</v>
      </c>
      <c r="B72" s="1" t="s">
        <v>239</v>
      </c>
      <c r="C72" s="1" t="s">
        <v>314</v>
      </c>
      <c r="D72" s="1" t="s">
        <v>78</v>
      </c>
      <c r="E72" s="2" t="s">
        <v>21</v>
      </c>
      <c r="F72" s="2" t="s">
        <v>25</v>
      </c>
      <c r="G72" s="2" t="s">
        <v>44</v>
      </c>
      <c r="H72" s="1">
        <v>17</v>
      </c>
      <c r="I72" s="1" t="s">
        <v>78</v>
      </c>
      <c r="J72" s="1" t="str">
        <f t="shared" si="2"/>
        <v>D.Larix.L.17_A</v>
      </c>
      <c r="K72" s="10" t="s">
        <v>242</v>
      </c>
      <c r="L72" s="1" t="str">
        <f t="shared" si="3"/>
        <v>D.Larix.L.17_E</v>
      </c>
      <c r="M72" s="11" t="s">
        <v>243</v>
      </c>
      <c r="O72" s="13" t="s">
        <v>424</v>
      </c>
    </row>
    <row r="73" spans="1:15" ht="15.6" x14ac:dyDescent="0.3">
      <c r="A73" t="s">
        <v>241</v>
      </c>
      <c r="B73" s="1" t="s">
        <v>239</v>
      </c>
      <c r="C73" s="1" t="s">
        <v>315</v>
      </c>
      <c r="D73" s="1" t="s">
        <v>79</v>
      </c>
      <c r="E73" s="2" t="s">
        <v>21</v>
      </c>
      <c r="F73" s="2" t="s">
        <v>25</v>
      </c>
      <c r="G73" s="2" t="s">
        <v>44</v>
      </c>
      <c r="H73" s="1">
        <v>18</v>
      </c>
      <c r="I73" s="1" t="s">
        <v>79</v>
      </c>
      <c r="J73" s="1" t="str">
        <f t="shared" si="2"/>
        <v>D.Larix.L.18_A</v>
      </c>
      <c r="K73" s="10" t="s">
        <v>242</v>
      </c>
      <c r="L73" s="1" t="str">
        <f t="shared" si="3"/>
        <v>D.Larix.L.18_E</v>
      </c>
      <c r="M73" s="11" t="s">
        <v>243</v>
      </c>
      <c r="O73" s="13" t="s">
        <v>424</v>
      </c>
    </row>
    <row r="74" spans="1:15" ht="15.6" x14ac:dyDescent="0.3">
      <c r="A74" t="s">
        <v>241</v>
      </c>
      <c r="B74" s="1" t="s">
        <v>239</v>
      </c>
      <c r="C74" s="1" t="s">
        <v>316</v>
      </c>
      <c r="D74" s="2" t="s">
        <v>80</v>
      </c>
      <c r="E74" s="1" t="s">
        <v>1</v>
      </c>
      <c r="F74" s="1" t="s">
        <v>2</v>
      </c>
      <c r="G74" s="2" t="s">
        <v>81</v>
      </c>
      <c r="H74" s="1">
        <v>1</v>
      </c>
      <c r="I74" s="1" t="s">
        <v>80</v>
      </c>
      <c r="J74" s="1" t="str">
        <f t="shared" si="2"/>
        <v>H.Mugo.R.1.0.5_A</v>
      </c>
      <c r="K74" s="10" t="s">
        <v>242</v>
      </c>
      <c r="L74" s="1" t="str">
        <f t="shared" si="3"/>
        <v>H.Mugo.R.1.0.5_E</v>
      </c>
      <c r="M74" s="11" t="s">
        <v>243</v>
      </c>
      <c r="O74" s="13" t="s">
        <v>424</v>
      </c>
    </row>
    <row r="75" spans="1:15" ht="15.6" x14ac:dyDescent="0.3">
      <c r="A75" t="s">
        <v>241</v>
      </c>
      <c r="B75" s="1" t="s">
        <v>239</v>
      </c>
      <c r="C75" s="1" t="s">
        <v>317</v>
      </c>
      <c r="D75" s="2" t="s">
        <v>82</v>
      </c>
      <c r="E75" s="1" t="s">
        <v>1</v>
      </c>
      <c r="F75" s="1" t="s">
        <v>2</v>
      </c>
      <c r="G75" s="2" t="s">
        <v>81</v>
      </c>
      <c r="H75" s="1">
        <v>2</v>
      </c>
      <c r="I75" s="1" t="s">
        <v>82</v>
      </c>
      <c r="J75" s="1" t="str">
        <f t="shared" si="2"/>
        <v>H.Mugo.R.2.0.5_A</v>
      </c>
      <c r="K75" s="10" t="s">
        <v>242</v>
      </c>
      <c r="L75" s="1" t="str">
        <f t="shared" si="3"/>
        <v>H.Mugo.R.2.0.5_E</v>
      </c>
      <c r="M75" s="11" t="s">
        <v>243</v>
      </c>
      <c r="O75" s="13" t="s">
        <v>424</v>
      </c>
    </row>
    <row r="76" spans="1:15" ht="15.6" x14ac:dyDescent="0.3">
      <c r="A76" t="s">
        <v>241</v>
      </c>
      <c r="B76" s="1" t="s">
        <v>239</v>
      </c>
      <c r="C76" s="1" t="s">
        <v>318</v>
      </c>
      <c r="D76" s="2" t="s">
        <v>83</v>
      </c>
      <c r="E76" s="1" t="s">
        <v>1</v>
      </c>
      <c r="F76" s="1" t="s">
        <v>2</v>
      </c>
      <c r="G76" s="2" t="s">
        <v>81</v>
      </c>
      <c r="H76" s="1">
        <v>3</v>
      </c>
      <c r="I76" s="1" t="s">
        <v>83</v>
      </c>
      <c r="J76" s="1" t="str">
        <f t="shared" si="2"/>
        <v>H.Mugo.R.3.0.5_A</v>
      </c>
      <c r="K76" s="10" t="s">
        <v>242</v>
      </c>
      <c r="L76" s="1" t="str">
        <f t="shared" si="3"/>
        <v>H.Mugo.R.3.0.5_E</v>
      </c>
      <c r="M76" s="11" t="s">
        <v>243</v>
      </c>
      <c r="O76" s="13" t="s">
        <v>424</v>
      </c>
    </row>
    <row r="77" spans="1:15" ht="15.6" x14ac:dyDescent="0.3">
      <c r="A77" t="s">
        <v>241</v>
      </c>
      <c r="B77" s="1" t="s">
        <v>239</v>
      </c>
      <c r="C77" s="1" t="s">
        <v>319</v>
      </c>
      <c r="D77" s="2" t="s">
        <v>84</v>
      </c>
      <c r="E77" s="1" t="s">
        <v>1</v>
      </c>
      <c r="F77" s="1" t="s">
        <v>2</v>
      </c>
      <c r="G77" s="2" t="s">
        <v>81</v>
      </c>
      <c r="H77" s="1">
        <v>4</v>
      </c>
      <c r="I77" s="1" t="s">
        <v>84</v>
      </c>
      <c r="J77" s="1" t="str">
        <f t="shared" si="2"/>
        <v>H.Mugo.R.4.0.5_A</v>
      </c>
      <c r="K77" s="10" t="s">
        <v>242</v>
      </c>
      <c r="L77" s="1" t="str">
        <f t="shared" si="3"/>
        <v>H.Mugo.R.4.0.5_E</v>
      </c>
      <c r="M77" s="11" t="s">
        <v>243</v>
      </c>
      <c r="O77" s="13" t="s">
        <v>424</v>
      </c>
    </row>
    <row r="78" spans="1:15" ht="15.6" x14ac:dyDescent="0.3">
      <c r="A78" t="s">
        <v>241</v>
      </c>
      <c r="B78" s="1" t="s">
        <v>239</v>
      </c>
      <c r="C78" s="1" t="s">
        <v>320</v>
      </c>
      <c r="D78" s="2" t="s">
        <v>85</v>
      </c>
      <c r="E78" s="1" t="s">
        <v>1</v>
      </c>
      <c r="F78" s="1" t="s">
        <v>2</v>
      </c>
      <c r="G78" s="2" t="s">
        <v>81</v>
      </c>
      <c r="H78" s="1">
        <v>5</v>
      </c>
      <c r="I78" s="1" t="s">
        <v>85</v>
      </c>
      <c r="J78" s="1" t="str">
        <f t="shared" si="2"/>
        <v>H.Mugo.R.5.0.5_A</v>
      </c>
      <c r="K78" s="10" t="s">
        <v>242</v>
      </c>
      <c r="L78" s="1" t="str">
        <f t="shared" si="3"/>
        <v>H.Mugo.R.5.0.5_E</v>
      </c>
      <c r="M78" s="11" t="s">
        <v>243</v>
      </c>
      <c r="O78" s="13" t="s">
        <v>424</v>
      </c>
    </row>
    <row r="79" spans="1:15" ht="15.6" x14ac:dyDescent="0.3">
      <c r="A79" t="s">
        <v>241</v>
      </c>
      <c r="B79" s="1" t="s">
        <v>239</v>
      </c>
      <c r="C79" s="1" t="s">
        <v>321</v>
      </c>
      <c r="D79" s="2" t="s">
        <v>86</v>
      </c>
      <c r="E79" s="2" t="s">
        <v>9</v>
      </c>
      <c r="F79" s="1" t="s">
        <v>2</v>
      </c>
      <c r="G79" s="2" t="s">
        <v>81</v>
      </c>
      <c r="H79" s="1">
        <v>6</v>
      </c>
      <c r="I79" s="1" t="s">
        <v>86</v>
      </c>
      <c r="J79" s="1" t="str">
        <f t="shared" si="2"/>
        <v>M.Mugo.R.6.0.5_A</v>
      </c>
      <c r="K79" s="10" t="s">
        <v>242</v>
      </c>
      <c r="L79" s="1" t="str">
        <f t="shared" si="3"/>
        <v>M.Mugo.R.6.0.5_E</v>
      </c>
      <c r="M79" s="11" t="s">
        <v>243</v>
      </c>
      <c r="O79" s="13" t="s">
        <v>424</v>
      </c>
    </row>
    <row r="80" spans="1:15" ht="15.6" x14ac:dyDescent="0.3">
      <c r="A80" t="s">
        <v>241</v>
      </c>
      <c r="B80" s="1" t="s">
        <v>239</v>
      </c>
      <c r="C80" s="1" t="s">
        <v>322</v>
      </c>
      <c r="D80" s="2" t="s">
        <v>87</v>
      </c>
      <c r="E80" s="2" t="s">
        <v>9</v>
      </c>
      <c r="F80" s="1" t="s">
        <v>2</v>
      </c>
      <c r="G80" s="2" t="s">
        <v>81</v>
      </c>
      <c r="H80" s="1">
        <v>7</v>
      </c>
      <c r="I80" s="1" t="s">
        <v>87</v>
      </c>
      <c r="J80" s="1" t="str">
        <f t="shared" si="2"/>
        <v>M.Mugo.R.7.0.5_A</v>
      </c>
      <c r="K80" s="10" t="s">
        <v>242</v>
      </c>
      <c r="L80" s="1" t="str">
        <f t="shared" si="3"/>
        <v>M.Mugo.R.7.0.5_E</v>
      </c>
      <c r="M80" s="11" t="s">
        <v>243</v>
      </c>
      <c r="O80" s="13" t="s">
        <v>424</v>
      </c>
    </row>
    <row r="81" spans="1:15" ht="15.6" x14ac:dyDescent="0.3">
      <c r="A81" t="s">
        <v>241</v>
      </c>
      <c r="B81" s="1" t="s">
        <v>239</v>
      </c>
      <c r="C81" s="1" t="s">
        <v>323</v>
      </c>
      <c r="D81" s="2" t="s">
        <v>88</v>
      </c>
      <c r="E81" s="2" t="s">
        <v>9</v>
      </c>
      <c r="F81" s="1" t="s">
        <v>2</v>
      </c>
      <c r="G81" s="2" t="s">
        <v>81</v>
      </c>
      <c r="H81" s="1">
        <v>8</v>
      </c>
      <c r="I81" s="1" t="s">
        <v>88</v>
      </c>
      <c r="J81" s="1" t="str">
        <f t="shared" si="2"/>
        <v>M.Mugo.R.8.0.5_A</v>
      </c>
      <c r="K81" s="10" t="s">
        <v>242</v>
      </c>
      <c r="L81" s="1" t="str">
        <f t="shared" si="3"/>
        <v>M.Mugo.R.8.0.5_E</v>
      </c>
      <c r="M81" s="11" t="s">
        <v>243</v>
      </c>
      <c r="O81" s="13" t="s">
        <v>424</v>
      </c>
    </row>
    <row r="82" spans="1:15" ht="15.6" x14ac:dyDescent="0.3">
      <c r="A82" t="s">
        <v>241</v>
      </c>
      <c r="B82" s="1" t="s">
        <v>239</v>
      </c>
      <c r="C82" s="1" t="s">
        <v>324</v>
      </c>
      <c r="D82" s="2" t="s">
        <v>89</v>
      </c>
      <c r="E82" s="2" t="s">
        <v>9</v>
      </c>
      <c r="F82" s="1" t="s">
        <v>2</v>
      </c>
      <c r="G82" s="2" t="s">
        <v>81</v>
      </c>
      <c r="H82" s="1">
        <v>9</v>
      </c>
      <c r="I82" s="1" t="s">
        <v>89</v>
      </c>
      <c r="J82" s="1" t="str">
        <f t="shared" si="2"/>
        <v>M.Mugo.R.9.0.5_A</v>
      </c>
      <c r="K82" s="10" t="s">
        <v>242</v>
      </c>
      <c r="L82" s="1" t="str">
        <f t="shared" si="3"/>
        <v>M.Mugo.R.9.0.5_E</v>
      </c>
      <c r="M82" s="11" t="s">
        <v>243</v>
      </c>
      <c r="O82" s="13" t="s">
        <v>424</v>
      </c>
    </row>
    <row r="83" spans="1:15" ht="15.6" x14ac:dyDescent="0.3">
      <c r="A83" t="s">
        <v>241</v>
      </c>
      <c r="B83" s="1" t="s">
        <v>239</v>
      </c>
      <c r="C83" s="1" t="s">
        <v>325</v>
      </c>
      <c r="D83" s="2" t="s">
        <v>90</v>
      </c>
      <c r="E83" s="2" t="s">
        <v>9</v>
      </c>
      <c r="F83" s="1" t="s">
        <v>2</v>
      </c>
      <c r="G83" s="2" t="s">
        <v>81</v>
      </c>
      <c r="H83" s="1">
        <v>10</v>
      </c>
      <c r="I83" s="1" t="s">
        <v>90</v>
      </c>
      <c r="J83" s="1" t="str">
        <f t="shared" si="2"/>
        <v>M.Mugo.R.10.0.5_A</v>
      </c>
      <c r="K83" s="10" t="s">
        <v>242</v>
      </c>
      <c r="L83" s="1" t="str">
        <f t="shared" si="3"/>
        <v>M.Mugo.R.10.0.5_E</v>
      </c>
      <c r="M83" s="11" t="s">
        <v>243</v>
      </c>
      <c r="O83" s="13" t="s">
        <v>424</v>
      </c>
    </row>
    <row r="84" spans="1:15" ht="15.6" x14ac:dyDescent="0.3">
      <c r="A84" t="s">
        <v>241</v>
      </c>
      <c r="B84" s="1" t="s">
        <v>239</v>
      </c>
      <c r="C84" s="1" t="s">
        <v>326</v>
      </c>
      <c r="D84" s="2" t="s">
        <v>91</v>
      </c>
      <c r="E84" s="2" t="s">
        <v>15</v>
      </c>
      <c r="F84" s="1" t="s">
        <v>2</v>
      </c>
      <c r="G84" s="2" t="s">
        <v>81</v>
      </c>
      <c r="H84" s="1">
        <v>11</v>
      </c>
      <c r="I84" s="1" t="s">
        <v>91</v>
      </c>
      <c r="J84" s="1" t="str">
        <f t="shared" si="2"/>
        <v>L.Mugo.R.11.0.5_A</v>
      </c>
      <c r="K84" s="10" t="s">
        <v>242</v>
      </c>
      <c r="L84" s="1" t="str">
        <f t="shared" si="3"/>
        <v>L.Mugo.R.11.0.5_E</v>
      </c>
      <c r="M84" s="11" t="s">
        <v>243</v>
      </c>
      <c r="O84" s="13" t="s">
        <v>424</v>
      </c>
    </row>
    <row r="85" spans="1:15" ht="15.6" x14ac:dyDescent="0.3">
      <c r="A85" t="s">
        <v>241</v>
      </c>
      <c r="B85" s="1" t="s">
        <v>239</v>
      </c>
      <c r="C85" s="1" t="s">
        <v>327</v>
      </c>
      <c r="D85" s="2" t="s">
        <v>92</v>
      </c>
      <c r="E85" s="2" t="s">
        <v>15</v>
      </c>
      <c r="F85" s="1" t="s">
        <v>2</v>
      </c>
      <c r="G85" s="2" t="s">
        <v>81</v>
      </c>
      <c r="H85" s="1">
        <v>12</v>
      </c>
      <c r="I85" s="1" t="s">
        <v>92</v>
      </c>
      <c r="J85" s="1" t="str">
        <f t="shared" si="2"/>
        <v>L.Mugo.R.12.0.5_A</v>
      </c>
      <c r="K85" s="10" t="s">
        <v>242</v>
      </c>
      <c r="L85" s="1" t="str">
        <f t="shared" si="3"/>
        <v>L.Mugo.R.12.0.5_E</v>
      </c>
      <c r="M85" s="11" t="s">
        <v>243</v>
      </c>
      <c r="O85" s="13" t="s">
        <v>424</v>
      </c>
    </row>
    <row r="86" spans="1:15" ht="15.6" x14ac:dyDescent="0.3">
      <c r="A86" t="s">
        <v>241</v>
      </c>
      <c r="B86" s="1" t="s">
        <v>239</v>
      </c>
      <c r="C86" s="1" t="s">
        <v>328</v>
      </c>
      <c r="D86" s="2" t="s">
        <v>93</v>
      </c>
      <c r="E86" s="2" t="s">
        <v>15</v>
      </c>
      <c r="F86" s="1" t="s">
        <v>2</v>
      </c>
      <c r="G86" s="2" t="s">
        <v>81</v>
      </c>
      <c r="H86" s="1">
        <v>13</v>
      </c>
      <c r="I86" s="1" t="s">
        <v>93</v>
      </c>
      <c r="J86" s="1" t="str">
        <f t="shared" si="2"/>
        <v>L.Mugo.R.13.0.5_A</v>
      </c>
      <c r="K86" s="10" t="s">
        <v>242</v>
      </c>
      <c r="L86" s="1" t="str">
        <f t="shared" si="3"/>
        <v>L.Mugo.R.13.0.5_E</v>
      </c>
      <c r="M86" s="11" t="s">
        <v>243</v>
      </c>
      <c r="O86" s="13" t="s">
        <v>424</v>
      </c>
    </row>
    <row r="87" spans="1:15" ht="15.6" x14ac:dyDescent="0.3">
      <c r="A87" t="s">
        <v>241</v>
      </c>
      <c r="B87" s="1" t="s">
        <v>239</v>
      </c>
      <c r="C87" s="1" t="s">
        <v>329</v>
      </c>
      <c r="D87" s="2" t="s">
        <v>94</v>
      </c>
      <c r="E87" s="2" t="s">
        <v>15</v>
      </c>
      <c r="F87" s="1" t="s">
        <v>2</v>
      </c>
      <c r="G87" s="2" t="s">
        <v>81</v>
      </c>
      <c r="H87" s="1">
        <v>14</v>
      </c>
      <c r="I87" s="1" t="s">
        <v>94</v>
      </c>
      <c r="J87" s="1" t="str">
        <f t="shared" si="2"/>
        <v>L.Mugo.R.14.0.5_A</v>
      </c>
      <c r="K87" s="10" t="s">
        <v>242</v>
      </c>
      <c r="L87" s="1" t="str">
        <f t="shared" si="3"/>
        <v>L.Mugo.R.14.0.5_E</v>
      </c>
      <c r="M87" s="11" t="s">
        <v>243</v>
      </c>
      <c r="O87" s="13" t="s">
        <v>424</v>
      </c>
    </row>
    <row r="88" spans="1:15" ht="15.6" x14ac:dyDescent="0.3">
      <c r="A88" t="s">
        <v>241</v>
      </c>
      <c r="B88" s="1" t="s">
        <v>239</v>
      </c>
      <c r="C88" s="1" t="s">
        <v>330</v>
      </c>
      <c r="D88" s="2" t="s">
        <v>95</v>
      </c>
      <c r="E88" s="2" t="s">
        <v>15</v>
      </c>
      <c r="F88" s="1" t="s">
        <v>2</v>
      </c>
      <c r="G88" s="2" t="s">
        <v>81</v>
      </c>
      <c r="H88" s="1">
        <v>15</v>
      </c>
      <c r="I88" s="1" t="s">
        <v>95</v>
      </c>
      <c r="J88" s="1" t="str">
        <f t="shared" si="2"/>
        <v>L.Mugo.R.15.0.5_A</v>
      </c>
      <c r="K88" s="10" t="s">
        <v>242</v>
      </c>
      <c r="L88" s="1" t="str">
        <f t="shared" si="3"/>
        <v>L.Mugo.R.15.0.5_E</v>
      </c>
      <c r="M88" s="11" t="s">
        <v>243</v>
      </c>
      <c r="O88" s="13" t="s">
        <v>424</v>
      </c>
    </row>
    <row r="89" spans="1:15" ht="15.6" x14ac:dyDescent="0.3">
      <c r="A89" t="s">
        <v>241</v>
      </c>
      <c r="B89" s="1" t="s">
        <v>239</v>
      </c>
      <c r="C89" s="1" t="s">
        <v>331</v>
      </c>
      <c r="D89" s="2" t="s">
        <v>96</v>
      </c>
      <c r="E89" s="2" t="s">
        <v>21</v>
      </c>
      <c r="F89" s="1" t="s">
        <v>2</v>
      </c>
      <c r="G89" s="2" t="s">
        <v>81</v>
      </c>
      <c r="H89" s="1">
        <v>16</v>
      </c>
      <c r="I89" s="1" t="s">
        <v>96</v>
      </c>
      <c r="J89" s="1" t="str">
        <f t="shared" si="2"/>
        <v>D.Mugo.R.16.0.5_A</v>
      </c>
      <c r="K89" s="10" t="s">
        <v>242</v>
      </c>
      <c r="L89" s="1" t="str">
        <f t="shared" si="3"/>
        <v>D.Mugo.R.16.0.5_E</v>
      </c>
      <c r="M89" s="11" t="s">
        <v>243</v>
      </c>
      <c r="O89" s="13" t="s">
        <v>424</v>
      </c>
    </row>
    <row r="90" spans="1:15" ht="15.6" x14ac:dyDescent="0.3">
      <c r="A90" t="s">
        <v>241</v>
      </c>
      <c r="B90" s="1" t="s">
        <v>239</v>
      </c>
      <c r="C90" s="1" t="s">
        <v>332</v>
      </c>
      <c r="D90" s="2" t="s">
        <v>97</v>
      </c>
      <c r="E90" s="2" t="s">
        <v>21</v>
      </c>
      <c r="F90" s="1" t="s">
        <v>2</v>
      </c>
      <c r="G90" s="2" t="s">
        <v>81</v>
      </c>
      <c r="H90" s="1">
        <v>17</v>
      </c>
      <c r="I90" s="1" t="s">
        <v>97</v>
      </c>
      <c r="J90" s="1" t="str">
        <f t="shared" si="2"/>
        <v>D.Mugo.R.17.0.5_A</v>
      </c>
      <c r="K90" s="10" t="s">
        <v>242</v>
      </c>
      <c r="L90" s="1" t="str">
        <f t="shared" si="3"/>
        <v>D.Mugo.R.17.0.5_E</v>
      </c>
      <c r="M90" s="11" t="s">
        <v>243</v>
      </c>
      <c r="O90" s="13" t="s">
        <v>424</v>
      </c>
    </row>
    <row r="91" spans="1:15" ht="15.6" x14ac:dyDescent="0.3">
      <c r="A91" t="s">
        <v>241</v>
      </c>
      <c r="B91" s="1" t="s">
        <v>239</v>
      </c>
      <c r="C91" s="1" t="s">
        <v>333</v>
      </c>
      <c r="D91" s="2" t="s">
        <v>98</v>
      </c>
      <c r="E91" s="2" t="s">
        <v>21</v>
      </c>
      <c r="F91" s="1" t="s">
        <v>2</v>
      </c>
      <c r="G91" s="2" t="s">
        <v>81</v>
      </c>
      <c r="H91" s="1">
        <v>18</v>
      </c>
      <c r="I91" s="1" t="s">
        <v>98</v>
      </c>
      <c r="J91" s="1" t="str">
        <f t="shared" si="2"/>
        <v>D.Mugo.R.18.0.5_A</v>
      </c>
      <c r="K91" s="10" t="s">
        <v>242</v>
      </c>
      <c r="L91" s="1" t="str">
        <f t="shared" si="3"/>
        <v>D.Mugo.R.18.0.5_E</v>
      </c>
      <c r="M91" s="11" t="s">
        <v>243</v>
      </c>
      <c r="O91" s="13" t="s">
        <v>424</v>
      </c>
    </row>
    <row r="92" spans="1:15" ht="15.6" x14ac:dyDescent="0.3">
      <c r="A92" t="s">
        <v>241</v>
      </c>
      <c r="B92" s="1" t="s">
        <v>239</v>
      </c>
      <c r="C92" s="1" t="s">
        <v>334</v>
      </c>
      <c r="D92" s="2" t="s">
        <v>99</v>
      </c>
      <c r="E92" s="1" t="s">
        <v>1</v>
      </c>
      <c r="F92" s="2" t="s">
        <v>25</v>
      </c>
      <c r="G92" s="2" t="s">
        <v>81</v>
      </c>
      <c r="H92" s="1">
        <v>1</v>
      </c>
      <c r="I92" s="1" t="s">
        <v>99</v>
      </c>
      <c r="J92" s="1" t="str">
        <f t="shared" si="2"/>
        <v>H.Larix.R.1.0.5_A</v>
      </c>
      <c r="K92" s="10" t="s">
        <v>242</v>
      </c>
      <c r="L92" s="1" t="str">
        <f t="shared" si="3"/>
        <v>H.Larix.R.1.0.5_E</v>
      </c>
      <c r="M92" s="11" t="s">
        <v>243</v>
      </c>
      <c r="O92" s="13" t="s">
        <v>424</v>
      </c>
    </row>
    <row r="93" spans="1:15" ht="15.6" x14ac:dyDescent="0.3">
      <c r="A93" t="s">
        <v>241</v>
      </c>
      <c r="B93" s="1" t="s">
        <v>239</v>
      </c>
      <c r="C93" s="1" t="s">
        <v>335</v>
      </c>
      <c r="D93" s="2" t="s">
        <v>100</v>
      </c>
      <c r="E93" s="1" t="s">
        <v>1</v>
      </c>
      <c r="F93" s="2" t="s">
        <v>25</v>
      </c>
      <c r="G93" s="2" t="s">
        <v>81</v>
      </c>
      <c r="H93" s="1">
        <v>2</v>
      </c>
      <c r="I93" s="1" t="s">
        <v>100</v>
      </c>
      <c r="J93" s="1" t="str">
        <f t="shared" si="2"/>
        <v>H.Larix.R.2.0.5_A</v>
      </c>
      <c r="K93" s="10" t="s">
        <v>242</v>
      </c>
      <c r="L93" s="1" t="str">
        <f t="shared" si="3"/>
        <v>H.Larix.R.2.0.5_E</v>
      </c>
      <c r="M93" s="11" t="s">
        <v>243</v>
      </c>
      <c r="O93" s="13" t="s">
        <v>424</v>
      </c>
    </row>
    <row r="94" spans="1:15" ht="15.6" x14ac:dyDescent="0.3">
      <c r="A94" t="s">
        <v>241</v>
      </c>
      <c r="B94" s="1" t="s">
        <v>239</v>
      </c>
      <c r="C94" s="1" t="s">
        <v>336</v>
      </c>
      <c r="D94" s="2" t="s">
        <v>101</v>
      </c>
      <c r="E94" s="1" t="s">
        <v>1</v>
      </c>
      <c r="F94" s="2" t="s">
        <v>25</v>
      </c>
      <c r="G94" s="2" t="s">
        <v>81</v>
      </c>
      <c r="H94" s="1">
        <v>3</v>
      </c>
      <c r="I94" s="1" t="s">
        <v>101</v>
      </c>
      <c r="J94" s="1" t="str">
        <f t="shared" si="2"/>
        <v>H.Larix.R.3.0.5_A</v>
      </c>
      <c r="K94" s="10" t="s">
        <v>242</v>
      </c>
      <c r="L94" s="1" t="str">
        <f t="shared" si="3"/>
        <v>H.Larix.R.3.0.5_E</v>
      </c>
      <c r="M94" s="11" t="s">
        <v>243</v>
      </c>
      <c r="O94" s="13" t="s">
        <v>424</v>
      </c>
    </row>
    <row r="95" spans="1:15" ht="15.6" x14ac:dyDescent="0.3">
      <c r="A95" t="s">
        <v>241</v>
      </c>
      <c r="B95" s="1" t="s">
        <v>239</v>
      </c>
      <c r="C95" s="1" t="s">
        <v>337</v>
      </c>
      <c r="D95" s="2" t="s">
        <v>102</v>
      </c>
      <c r="E95" s="1" t="s">
        <v>1</v>
      </c>
      <c r="F95" s="2" t="s">
        <v>25</v>
      </c>
      <c r="G95" s="2" t="s">
        <v>81</v>
      </c>
      <c r="H95" s="1">
        <v>4</v>
      </c>
      <c r="I95" s="1" t="s">
        <v>102</v>
      </c>
      <c r="J95" s="1" t="str">
        <f t="shared" si="2"/>
        <v>H.Larix.R.4.0.5_A</v>
      </c>
      <c r="K95" s="10" t="s">
        <v>242</v>
      </c>
      <c r="L95" s="1" t="str">
        <f t="shared" si="3"/>
        <v>H.Larix.R.4.0.5_E</v>
      </c>
      <c r="M95" s="11" t="s">
        <v>243</v>
      </c>
      <c r="O95" s="13" t="s">
        <v>424</v>
      </c>
    </row>
    <row r="96" spans="1:15" ht="15.6" x14ac:dyDescent="0.3">
      <c r="A96" t="s">
        <v>241</v>
      </c>
      <c r="B96" s="1" t="s">
        <v>239</v>
      </c>
      <c r="C96" s="1" t="s">
        <v>338</v>
      </c>
      <c r="D96" s="2" t="s">
        <v>103</v>
      </c>
      <c r="E96" s="1" t="s">
        <v>1</v>
      </c>
      <c r="F96" s="2" t="s">
        <v>25</v>
      </c>
      <c r="G96" s="2" t="s">
        <v>81</v>
      </c>
      <c r="H96" s="1">
        <v>5</v>
      </c>
      <c r="I96" s="1" t="s">
        <v>103</v>
      </c>
      <c r="J96" s="1" t="str">
        <f t="shared" si="2"/>
        <v>H.Larix.R.5.0.5_A</v>
      </c>
      <c r="K96" s="10" t="s">
        <v>242</v>
      </c>
      <c r="L96" s="1" t="str">
        <f t="shared" si="3"/>
        <v>H.Larix.R.5.0.5_E</v>
      </c>
      <c r="M96" s="11" t="s">
        <v>243</v>
      </c>
      <c r="O96" s="13" t="s">
        <v>424</v>
      </c>
    </row>
    <row r="97" spans="1:15" ht="15.6" x14ac:dyDescent="0.3">
      <c r="A97" t="s">
        <v>241</v>
      </c>
      <c r="B97" s="1" t="s">
        <v>239</v>
      </c>
      <c r="C97" s="1" t="s">
        <v>339</v>
      </c>
      <c r="D97" s="2" t="s">
        <v>104</v>
      </c>
      <c r="E97" s="2" t="s">
        <v>9</v>
      </c>
      <c r="F97" s="2" t="s">
        <v>25</v>
      </c>
      <c r="G97" s="2" t="s">
        <v>81</v>
      </c>
      <c r="H97" s="1">
        <v>6</v>
      </c>
      <c r="I97" s="1" t="s">
        <v>104</v>
      </c>
      <c r="J97" s="1" t="str">
        <f t="shared" si="2"/>
        <v>M.Larix.R.6.0.5_A</v>
      </c>
      <c r="K97" s="10" t="s">
        <v>242</v>
      </c>
      <c r="L97" s="1" t="str">
        <f t="shared" si="3"/>
        <v>M.Larix.R.6.0.5_E</v>
      </c>
      <c r="M97" s="11" t="s">
        <v>243</v>
      </c>
      <c r="O97" s="13" t="s">
        <v>424</v>
      </c>
    </row>
    <row r="98" spans="1:15" ht="15.75" x14ac:dyDescent="0.25">
      <c r="A98" t="s">
        <v>241</v>
      </c>
      <c r="B98" s="1" t="s">
        <v>239</v>
      </c>
      <c r="C98" s="1" t="s">
        <v>340</v>
      </c>
      <c r="D98" s="2" t="s">
        <v>105</v>
      </c>
      <c r="E98" s="2" t="s">
        <v>9</v>
      </c>
      <c r="F98" s="2" t="s">
        <v>25</v>
      </c>
      <c r="G98" s="2" t="s">
        <v>81</v>
      </c>
      <c r="H98" s="1">
        <v>7</v>
      </c>
      <c r="I98" s="1" t="s">
        <v>105</v>
      </c>
      <c r="J98" s="1" t="str">
        <f t="shared" si="2"/>
        <v>M.Larix.R.7.0.5_A</v>
      </c>
      <c r="K98" s="10" t="s">
        <v>242</v>
      </c>
      <c r="L98" s="1" t="str">
        <f t="shared" si="3"/>
        <v>M.Larix.R.7.0.5_E</v>
      </c>
      <c r="M98" s="11" t="s">
        <v>243</v>
      </c>
      <c r="O98" s="13" t="s">
        <v>424</v>
      </c>
    </row>
    <row r="99" spans="1:15" ht="15.75" x14ac:dyDescent="0.25">
      <c r="A99" t="s">
        <v>241</v>
      </c>
      <c r="B99" s="1" t="s">
        <v>239</v>
      </c>
      <c r="C99" s="1" t="s">
        <v>341</v>
      </c>
      <c r="D99" s="2" t="s">
        <v>106</v>
      </c>
      <c r="E99" s="2" t="s">
        <v>9</v>
      </c>
      <c r="F99" s="2" t="s">
        <v>25</v>
      </c>
      <c r="G99" s="2" t="s">
        <v>81</v>
      </c>
      <c r="H99" s="1">
        <v>8</v>
      </c>
      <c r="I99" s="1" t="s">
        <v>106</v>
      </c>
      <c r="J99" s="1" t="str">
        <f t="shared" si="2"/>
        <v>M.Larix.R.8.0.5_A</v>
      </c>
      <c r="K99" s="10" t="s">
        <v>242</v>
      </c>
      <c r="L99" s="1" t="str">
        <f t="shared" si="3"/>
        <v>M.Larix.R.8.0.5_E</v>
      </c>
      <c r="M99" s="11" t="s">
        <v>243</v>
      </c>
      <c r="O99" s="13" t="s">
        <v>424</v>
      </c>
    </row>
    <row r="100" spans="1:15" ht="15.75" x14ac:dyDescent="0.25">
      <c r="A100" t="s">
        <v>241</v>
      </c>
      <c r="B100" s="1" t="s">
        <v>239</v>
      </c>
      <c r="C100" s="1" t="s">
        <v>342</v>
      </c>
      <c r="D100" s="2" t="s">
        <v>107</v>
      </c>
      <c r="E100" s="2" t="s">
        <v>9</v>
      </c>
      <c r="F100" s="2" t="s">
        <v>25</v>
      </c>
      <c r="G100" s="2" t="s">
        <v>81</v>
      </c>
      <c r="H100" s="1">
        <v>9</v>
      </c>
      <c r="I100" s="1" t="s">
        <v>107</v>
      </c>
      <c r="J100" s="1" t="str">
        <f t="shared" si="2"/>
        <v>M.Larix.R.9.0.5_A</v>
      </c>
      <c r="K100" s="10" t="s">
        <v>242</v>
      </c>
      <c r="L100" s="1" t="str">
        <f t="shared" si="3"/>
        <v>M.Larix.R.9.0.5_E</v>
      </c>
      <c r="M100" s="11" t="s">
        <v>243</v>
      </c>
      <c r="O100" s="13" t="s">
        <v>424</v>
      </c>
    </row>
    <row r="101" spans="1:15" ht="15.75" x14ac:dyDescent="0.25">
      <c r="A101" t="s">
        <v>241</v>
      </c>
      <c r="B101" s="1" t="s">
        <v>239</v>
      </c>
      <c r="C101" s="1" t="s">
        <v>343</v>
      </c>
      <c r="D101" s="2" t="s">
        <v>108</v>
      </c>
      <c r="E101" s="2" t="s">
        <v>9</v>
      </c>
      <c r="F101" s="2" t="s">
        <v>25</v>
      </c>
      <c r="G101" s="2" t="s">
        <v>81</v>
      </c>
      <c r="H101" s="1">
        <v>10</v>
      </c>
      <c r="I101" s="1" t="s">
        <v>108</v>
      </c>
      <c r="J101" s="1" t="str">
        <f t="shared" si="2"/>
        <v>M.Larix.R.10.0.5_A</v>
      </c>
      <c r="K101" s="10" t="s">
        <v>242</v>
      </c>
      <c r="L101" s="1" t="str">
        <f t="shared" si="3"/>
        <v>M.Larix.R.10.0.5_E</v>
      </c>
      <c r="M101" s="11" t="s">
        <v>243</v>
      </c>
      <c r="O101" s="13" t="s">
        <v>424</v>
      </c>
    </row>
    <row r="102" spans="1:15" ht="15.75" x14ac:dyDescent="0.25">
      <c r="A102" t="s">
        <v>241</v>
      </c>
      <c r="B102" s="1" t="s">
        <v>239</v>
      </c>
      <c r="C102" s="1" t="s">
        <v>344</v>
      </c>
      <c r="D102" s="2" t="s">
        <v>109</v>
      </c>
      <c r="E102" s="2" t="s">
        <v>15</v>
      </c>
      <c r="F102" s="2" t="s">
        <v>25</v>
      </c>
      <c r="G102" s="2" t="s">
        <v>81</v>
      </c>
      <c r="H102" s="1">
        <v>11</v>
      </c>
      <c r="I102" s="1" t="s">
        <v>109</v>
      </c>
      <c r="J102" s="1" t="str">
        <f t="shared" si="2"/>
        <v>L.Larix.R.11.0.5_A</v>
      </c>
      <c r="K102" s="10" t="s">
        <v>242</v>
      </c>
      <c r="L102" s="1" t="str">
        <f t="shared" si="3"/>
        <v>L.Larix.R.11.0.5_E</v>
      </c>
      <c r="M102" s="11" t="s">
        <v>243</v>
      </c>
      <c r="O102" s="13" t="s">
        <v>424</v>
      </c>
    </row>
    <row r="103" spans="1:15" ht="15.75" x14ac:dyDescent="0.25">
      <c r="A103" t="s">
        <v>241</v>
      </c>
      <c r="B103" s="1" t="s">
        <v>239</v>
      </c>
      <c r="C103" s="1" t="s">
        <v>345</v>
      </c>
      <c r="D103" s="2" t="s">
        <v>110</v>
      </c>
      <c r="E103" s="2" t="s">
        <v>15</v>
      </c>
      <c r="F103" s="2" t="s">
        <v>25</v>
      </c>
      <c r="G103" s="2" t="s">
        <v>81</v>
      </c>
      <c r="H103" s="1">
        <v>12</v>
      </c>
      <c r="I103" s="1" t="s">
        <v>110</v>
      </c>
      <c r="J103" s="1" t="str">
        <f t="shared" si="2"/>
        <v>L.Larix.R.12.0.5_A</v>
      </c>
      <c r="K103" s="10" t="s">
        <v>242</v>
      </c>
      <c r="L103" s="1" t="str">
        <f t="shared" si="3"/>
        <v>L.Larix.R.12.0.5_E</v>
      </c>
      <c r="M103" s="11" t="s">
        <v>243</v>
      </c>
      <c r="O103" s="13" t="s">
        <v>424</v>
      </c>
    </row>
    <row r="104" spans="1:15" ht="15.75" x14ac:dyDescent="0.25">
      <c r="A104" t="s">
        <v>241</v>
      </c>
      <c r="B104" s="1" t="s">
        <v>239</v>
      </c>
      <c r="C104" s="1" t="s">
        <v>346</v>
      </c>
      <c r="D104" s="2" t="s">
        <v>111</v>
      </c>
      <c r="E104" s="2" t="s">
        <v>15</v>
      </c>
      <c r="F104" s="2" t="s">
        <v>25</v>
      </c>
      <c r="G104" s="2" t="s">
        <v>81</v>
      </c>
      <c r="H104" s="1">
        <v>13</v>
      </c>
      <c r="I104" s="1" t="s">
        <v>111</v>
      </c>
      <c r="J104" s="1" t="str">
        <f t="shared" si="2"/>
        <v>L.Larix.R.13.0.5_A</v>
      </c>
      <c r="K104" s="10" t="s">
        <v>242</v>
      </c>
      <c r="L104" s="1" t="str">
        <f t="shared" si="3"/>
        <v>L.Larix.R.13.0.5_E</v>
      </c>
      <c r="M104" s="11" t="s">
        <v>243</v>
      </c>
      <c r="O104" s="13" t="s">
        <v>424</v>
      </c>
    </row>
    <row r="105" spans="1:15" ht="15.75" x14ac:dyDescent="0.25">
      <c r="A105" t="s">
        <v>241</v>
      </c>
      <c r="B105" s="1" t="s">
        <v>239</v>
      </c>
      <c r="C105" s="1" t="s">
        <v>347</v>
      </c>
      <c r="D105" s="2" t="s">
        <v>112</v>
      </c>
      <c r="E105" s="2" t="s">
        <v>15</v>
      </c>
      <c r="F105" s="2" t="s">
        <v>25</v>
      </c>
      <c r="G105" s="2" t="s">
        <v>81</v>
      </c>
      <c r="H105" s="1">
        <v>14</v>
      </c>
      <c r="I105" s="1" t="s">
        <v>112</v>
      </c>
      <c r="J105" s="1" t="str">
        <f t="shared" si="2"/>
        <v>L.Larix.R.14.0.5_A</v>
      </c>
      <c r="K105" s="10" t="s">
        <v>242</v>
      </c>
      <c r="L105" s="1" t="str">
        <f t="shared" si="3"/>
        <v>L.Larix.R.14.0.5_E</v>
      </c>
      <c r="M105" s="11" t="s">
        <v>243</v>
      </c>
      <c r="O105" s="13" t="s">
        <v>424</v>
      </c>
    </row>
    <row r="106" spans="1:15" ht="15.75" x14ac:dyDescent="0.25">
      <c r="A106" t="s">
        <v>241</v>
      </c>
      <c r="B106" s="1" t="s">
        <v>239</v>
      </c>
      <c r="C106" s="1" t="s">
        <v>348</v>
      </c>
      <c r="D106" s="2" t="s">
        <v>113</v>
      </c>
      <c r="E106" s="2" t="s">
        <v>15</v>
      </c>
      <c r="F106" s="2" t="s">
        <v>25</v>
      </c>
      <c r="G106" s="2" t="s">
        <v>81</v>
      </c>
      <c r="H106" s="1">
        <v>15</v>
      </c>
      <c r="I106" s="1" t="s">
        <v>113</v>
      </c>
      <c r="J106" s="1" t="str">
        <f t="shared" si="2"/>
        <v>L.Larix.R.15.0.5_A</v>
      </c>
      <c r="K106" s="10" t="s">
        <v>242</v>
      </c>
      <c r="L106" s="1" t="str">
        <f t="shared" si="3"/>
        <v>L.Larix.R.15.0.5_E</v>
      </c>
      <c r="M106" s="11" t="s">
        <v>243</v>
      </c>
      <c r="O106" s="13" t="s">
        <v>424</v>
      </c>
    </row>
    <row r="107" spans="1:15" ht="15.75" x14ac:dyDescent="0.25">
      <c r="A107" t="s">
        <v>241</v>
      </c>
      <c r="B107" s="1" t="s">
        <v>239</v>
      </c>
      <c r="C107" s="1" t="s">
        <v>349</v>
      </c>
      <c r="D107" s="2" t="s">
        <v>114</v>
      </c>
      <c r="E107" s="2" t="s">
        <v>21</v>
      </c>
      <c r="F107" s="2" t="s">
        <v>25</v>
      </c>
      <c r="G107" s="2" t="s">
        <v>81</v>
      </c>
      <c r="H107" s="1">
        <v>16</v>
      </c>
      <c r="I107" s="1" t="s">
        <v>114</v>
      </c>
      <c r="J107" s="1" t="str">
        <f t="shared" si="2"/>
        <v>D.Larix.R.16.0.5_A</v>
      </c>
      <c r="K107" s="10" t="s">
        <v>242</v>
      </c>
      <c r="L107" s="1" t="str">
        <f t="shared" si="3"/>
        <v>D.Larix.R.16.0.5_E</v>
      </c>
      <c r="M107" s="11" t="s">
        <v>243</v>
      </c>
      <c r="O107" s="13" t="s">
        <v>424</v>
      </c>
    </row>
    <row r="108" spans="1:15" ht="15.75" x14ac:dyDescent="0.25">
      <c r="A108" t="s">
        <v>241</v>
      </c>
      <c r="B108" s="1" t="s">
        <v>239</v>
      </c>
      <c r="C108" s="1" t="s">
        <v>350</v>
      </c>
      <c r="D108" s="2" t="s">
        <v>115</v>
      </c>
      <c r="E108" s="2" t="s">
        <v>21</v>
      </c>
      <c r="F108" s="2" t="s">
        <v>25</v>
      </c>
      <c r="G108" s="2" t="s">
        <v>81</v>
      </c>
      <c r="H108" s="1">
        <v>17</v>
      </c>
      <c r="I108" s="1" t="s">
        <v>115</v>
      </c>
      <c r="J108" s="1" t="str">
        <f t="shared" si="2"/>
        <v>D.Larix.R.17.0.5_A</v>
      </c>
      <c r="K108" s="10" t="s">
        <v>242</v>
      </c>
      <c r="L108" s="1" t="str">
        <f t="shared" si="3"/>
        <v>D.Larix.R.17.0.5_E</v>
      </c>
      <c r="M108" s="11" t="s">
        <v>243</v>
      </c>
      <c r="O108" s="13" t="s">
        <v>424</v>
      </c>
    </row>
    <row r="109" spans="1:15" ht="15.75" x14ac:dyDescent="0.25">
      <c r="A109" t="s">
        <v>241</v>
      </c>
      <c r="B109" s="1" t="s">
        <v>239</v>
      </c>
      <c r="C109" s="1" t="s">
        <v>351</v>
      </c>
      <c r="D109" s="2" t="s">
        <v>116</v>
      </c>
      <c r="E109" s="2" t="s">
        <v>21</v>
      </c>
      <c r="F109" s="2" t="s">
        <v>25</v>
      </c>
      <c r="G109" s="2" t="s">
        <v>81</v>
      </c>
      <c r="H109" s="1">
        <v>18</v>
      </c>
      <c r="I109" s="1" t="s">
        <v>116</v>
      </c>
      <c r="J109" s="1" t="str">
        <f t="shared" si="2"/>
        <v>D.Larix.R.18.0.5_A</v>
      </c>
      <c r="K109" s="10" t="s">
        <v>242</v>
      </c>
      <c r="L109" s="1" t="str">
        <f t="shared" si="3"/>
        <v>D.Larix.R.18.0.5_E</v>
      </c>
      <c r="M109" s="11" t="s">
        <v>243</v>
      </c>
      <c r="O109" s="13" t="s">
        <v>424</v>
      </c>
    </row>
    <row r="110" spans="1:15" ht="15.75" x14ac:dyDescent="0.25">
      <c r="A110" t="s">
        <v>241</v>
      </c>
      <c r="B110" s="1" t="s">
        <v>239</v>
      </c>
      <c r="C110" s="1" t="s">
        <v>352</v>
      </c>
      <c r="D110" s="2" t="s">
        <v>117</v>
      </c>
      <c r="E110" s="1" t="s">
        <v>1</v>
      </c>
      <c r="F110" s="1" t="s">
        <v>2</v>
      </c>
      <c r="G110" s="2" t="s">
        <v>118</v>
      </c>
      <c r="H110" s="1">
        <v>1</v>
      </c>
      <c r="I110" s="1" t="s">
        <v>117</v>
      </c>
      <c r="J110" s="1" t="str">
        <f t="shared" si="2"/>
        <v>H.Mugo.R.1.0.5_1_A</v>
      </c>
      <c r="K110" s="10" t="s">
        <v>242</v>
      </c>
      <c r="L110" s="1" t="str">
        <f t="shared" si="3"/>
        <v>H.Mugo.R.1.0.5_1_E</v>
      </c>
      <c r="M110" s="11" t="s">
        <v>243</v>
      </c>
      <c r="O110" s="13" t="s">
        <v>424</v>
      </c>
    </row>
    <row r="111" spans="1:15" ht="15.75" x14ac:dyDescent="0.25">
      <c r="A111" t="s">
        <v>241</v>
      </c>
      <c r="B111" s="1" t="s">
        <v>239</v>
      </c>
      <c r="C111" s="1" t="s">
        <v>353</v>
      </c>
      <c r="D111" s="2" t="s">
        <v>119</v>
      </c>
      <c r="E111" s="1" t="s">
        <v>1</v>
      </c>
      <c r="F111" s="1" t="s">
        <v>2</v>
      </c>
      <c r="G111" s="2" t="s">
        <v>118</v>
      </c>
      <c r="H111" s="1">
        <v>2</v>
      </c>
      <c r="I111" s="1" t="s">
        <v>119</v>
      </c>
      <c r="J111" s="1" t="str">
        <f t="shared" si="2"/>
        <v>H.Mugo.R.2.0.5_1_A</v>
      </c>
      <c r="K111" s="10" t="s">
        <v>242</v>
      </c>
      <c r="L111" s="1" t="str">
        <f t="shared" si="3"/>
        <v>H.Mugo.R.2.0.5_1_E</v>
      </c>
      <c r="M111" s="11" t="s">
        <v>243</v>
      </c>
      <c r="O111" s="13" t="s">
        <v>424</v>
      </c>
    </row>
    <row r="112" spans="1:15" ht="15.75" x14ac:dyDescent="0.25">
      <c r="A112" t="s">
        <v>241</v>
      </c>
      <c r="B112" s="1" t="s">
        <v>239</v>
      </c>
      <c r="C112" s="1" t="s">
        <v>354</v>
      </c>
      <c r="D112" s="2" t="s">
        <v>120</v>
      </c>
      <c r="E112" s="1" t="s">
        <v>1</v>
      </c>
      <c r="F112" s="1" t="s">
        <v>2</v>
      </c>
      <c r="G112" s="2" t="s">
        <v>118</v>
      </c>
      <c r="H112" s="1">
        <v>3</v>
      </c>
      <c r="I112" s="1" t="s">
        <v>120</v>
      </c>
      <c r="J112" s="1" t="str">
        <f t="shared" si="2"/>
        <v>H.Mugo.R.3.0.5_1_A</v>
      </c>
      <c r="K112" s="10" t="s">
        <v>242</v>
      </c>
      <c r="L112" s="1" t="str">
        <f t="shared" si="3"/>
        <v>H.Mugo.R.3.0.5_1_E</v>
      </c>
      <c r="M112" s="11" t="s">
        <v>243</v>
      </c>
      <c r="O112" s="13" t="s">
        <v>424</v>
      </c>
    </row>
    <row r="113" spans="1:15" ht="15.75" x14ac:dyDescent="0.25">
      <c r="A113" t="s">
        <v>241</v>
      </c>
      <c r="B113" s="1" t="s">
        <v>239</v>
      </c>
      <c r="C113" s="1" t="s">
        <v>355</v>
      </c>
      <c r="D113" s="2" t="s">
        <v>121</v>
      </c>
      <c r="E113" s="1" t="s">
        <v>1</v>
      </c>
      <c r="F113" s="1" t="s">
        <v>2</v>
      </c>
      <c r="G113" s="2" t="s">
        <v>118</v>
      </c>
      <c r="H113" s="1">
        <v>4</v>
      </c>
      <c r="I113" s="1" t="s">
        <v>121</v>
      </c>
      <c r="J113" s="1" t="str">
        <f t="shared" si="2"/>
        <v>H.Mugo.R.4.0.5_1_A</v>
      </c>
      <c r="K113" s="10" t="s">
        <v>242</v>
      </c>
      <c r="L113" s="1" t="str">
        <f t="shared" si="3"/>
        <v>H.Mugo.R.4.0.5_1_E</v>
      </c>
      <c r="M113" s="11" t="s">
        <v>243</v>
      </c>
      <c r="O113" s="13" t="s">
        <v>424</v>
      </c>
    </row>
    <row r="114" spans="1:15" ht="15.75" x14ac:dyDescent="0.25">
      <c r="A114" t="s">
        <v>241</v>
      </c>
      <c r="B114" s="1" t="s">
        <v>239</v>
      </c>
      <c r="C114" s="1" t="s">
        <v>356</v>
      </c>
      <c r="D114" s="2" t="s">
        <v>122</v>
      </c>
      <c r="E114" s="1" t="s">
        <v>1</v>
      </c>
      <c r="F114" s="1" t="s">
        <v>2</v>
      </c>
      <c r="G114" s="2" t="s">
        <v>118</v>
      </c>
      <c r="H114" s="1">
        <v>5</v>
      </c>
      <c r="I114" s="1" t="s">
        <v>122</v>
      </c>
      <c r="J114" s="1" t="str">
        <f t="shared" si="2"/>
        <v>H.Mugo.R.5.0.5_1_A</v>
      </c>
      <c r="K114" s="10" t="s">
        <v>242</v>
      </c>
      <c r="L114" s="1" t="str">
        <f t="shared" si="3"/>
        <v>H.Mugo.R.5.0.5_1_E</v>
      </c>
      <c r="M114" s="11" t="s">
        <v>243</v>
      </c>
      <c r="O114" s="13" t="s">
        <v>424</v>
      </c>
    </row>
    <row r="115" spans="1:15" ht="15.75" x14ac:dyDescent="0.25">
      <c r="A115" t="s">
        <v>241</v>
      </c>
      <c r="B115" s="1" t="s">
        <v>239</v>
      </c>
      <c r="C115" s="1" t="s">
        <v>357</v>
      </c>
      <c r="D115" s="2" t="s">
        <v>123</v>
      </c>
      <c r="E115" s="2" t="s">
        <v>9</v>
      </c>
      <c r="F115" s="1" t="s">
        <v>2</v>
      </c>
      <c r="G115" s="2" t="s">
        <v>118</v>
      </c>
      <c r="H115" s="1">
        <v>6</v>
      </c>
      <c r="I115" s="1" t="s">
        <v>123</v>
      </c>
      <c r="J115" s="1" t="str">
        <f t="shared" si="2"/>
        <v>M.Mugo.R.6.0.5_1_A</v>
      </c>
      <c r="K115" s="10" t="s">
        <v>242</v>
      </c>
      <c r="L115" s="1" t="str">
        <f t="shared" si="3"/>
        <v>M.Mugo.R.6.0.5_1_E</v>
      </c>
      <c r="M115" s="11" t="s">
        <v>243</v>
      </c>
      <c r="O115" s="13" t="s">
        <v>424</v>
      </c>
    </row>
    <row r="116" spans="1:15" ht="15.75" x14ac:dyDescent="0.25">
      <c r="A116" t="s">
        <v>241</v>
      </c>
      <c r="B116" s="1" t="s">
        <v>239</v>
      </c>
      <c r="C116" s="1" t="s">
        <v>358</v>
      </c>
      <c r="D116" s="2" t="s">
        <v>124</v>
      </c>
      <c r="E116" s="2" t="s">
        <v>9</v>
      </c>
      <c r="F116" s="1" t="s">
        <v>2</v>
      </c>
      <c r="G116" s="2" t="s">
        <v>118</v>
      </c>
      <c r="H116" s="1">
        <v>7</v>
      </c>
      <c r="I116" s="1" t="s">
        <v>124</v>
      </c>
      <c r="J116" s="1" t="str">
        <f t="shared" si="2"/>
        <v>M.Mugo.R.7.0.5_1_A</v>
      </c>
      <c r="K116" s="10" t="s">
        <v>242</v>
      </c>
      <c r="L116" s="1" t="str">
        <f t="shared" si="3"/>
        <v>M.Mugo.R.7.0.5_1_E</v>
      </c>
      <c r="M116" s="11" t="s">
        <v>243</v>
      </c>
      <c r="O116" s="13" t="s">
        <v>424</v>
      </c>
    </row>
    <row r="117" spans="1:15" ht="15.75" x14ac:dyDescent="0.25">
      <c r="A117" t="s">
        <v>241</v>
      </c>
      <c r="B117" s="1" t="s">
        <v>239</v>
      </c>
      <c r="C117" s="1" t="s">
        <v>359</v>
      </c>
      <c r="D117" s="2" t="s">
        <v>125</v>
      </c>
      <c r="E117" s="2" t="s">
        <v>9</v>
      </c>
      <c r="F117" s="1" t="s">
        <v>2</v>
      </c>
      <c r="G117" s="2" t="s">
        <v>118</v>
      </c>
      <c r="H117" s="1">
        <v>8</v>
      </c>
      <c r="I117" s="1" t="s">
        <v>125</v>
      </c>
      <c r="J117" s="1" t="str">
        <f t="shared" si="2"/>
        <v>M.Mugo.R.8.0.5_1_A</v>
      </c>
      <c r="K117" s="10" t="s">
        <v>242</v>
      </c>
      <c r="L117" s="1" t="str">
        <f t="shared" si="3"/>
        <v>M.Mugo.R.8.0.5_1_E</v>
      </c>
      <c r="M117" s="11" t="s">
        <v>243</v>
      </c>
      <c r="O117" s="13" t="s">
        <v>424</v>
      </c>
    </row>
    <row r="118" spans="1:15" ht="15.75" x14ac:dyDescent="0.25">
      <c r="A118" t="s">
        <v>241</v>
      </c>
      <c r="B118" s="1" t="s">
        <v>239</v>
      </c>
      <c r="C118" s="1" t="s">
        <v>360</v>
      </c>
      <c r="D118" s="2" t="s">
        <v>126</v>
      </c>
      <c r="E118" s="2" t="s">
        <v>9</v>
      </c>
      <c r="F118" s="1" t="s">
        <v>2</v>
      </c>
      <c r="G118" s="2" t="s">
        <v>118</v>
      </c>
      <c r="H118" s="1">
        <v>9</v>
      </c>
      <c r="I118" s="1" t="s">
        <v>126</v>
      </c>
      <c r="J118" s="1" t="str">
        <f t="shared" si="2"/>
        <v>M.Mugo.R.9.0.5_1_A</v>
      </c>
      <c r="K118" s="10" t="s">
        <v>242</v>
      </c>
      <c r="L118" s="1" t="str">
        <f t="shared" si="3"/>
        <v>M.Mugo.R.9.0.5_1_E</v>
      </c>
      <c r="M118" s="11" t="s">
        <v>243</v>
      </c>
      <c r="O118" s="13" t="s">
        <v>424</v>
      </c>
    </row>
    <row r="119" spans="1:15" ht="15.75" x14ac:dyDescent="0.25">
      <c r="A119" t="s">
        <v>241</v>
      </c>
      <c r="B119" s="1" t="s">
        <v>239</v>
      </c>
      <c r="C119" s="1" t="s">
        <v>361</v>
      </c>
      <c r="D119" s="2" t="s">
        <v>127</v>
      </c>
      <c r="E119" s="2" t="s">
        <v>9</v>
      </c>
      <c r="F119" s="1" t="s">
        <v>2</v>
      </c>
      <c r="G119" s="2" t="s">
        <v>118</v>
      </c>
      <c r="H119" s="1">
        <v>10</v>
      </c>
      <c r="I119" s="1" t="s">
        <v>127</v>
      </c>
      <c r="J119" s="1" t="str">
        <f t="shared" si="2"/>
        <v>M.Mugo.R.10.0.5_1_A</v>
      </c>
      <c r="K119" s="10" t="s">
        <v>242</v>
      </c>
      <c r="L119" s="1" t="str">
        <f t="shared" si="3"/>
        <v>M.Mugo.R.10.0.5_1_E</v>
      </c>
      <c r="M119" s="11" t="s">
        <v>243</v>
      </c>
      <c r="O119" s="13" t="s">
        <v>424</v>
      </c>
    </row>
    <row r="120" spans="1:15" ht="15.75" x14ac:dyDescent="0.25">
      <c r="A120" t="s">
        <v>241</v>
      </c>
      <c r="B120" s="1" t="s">
        <v>239</v>
      </c>
      <c r="C120" s="1" t="s">
        <v>362</v>
      </c>
      <c r="D120" s="2" t="s">
        <v>128</v>
      </c>
      <c r="E120" s="2" t="s">
        <v>15</v>
      </c>
      <c r="F120" s="1" t="s">
        <v>2</v>
      </c>
      <c r="G120" s="2" t="s">
        <v>118</v>
      </c>
      <c r="H120" s="1">
        <v>11</v>
      </c>
      <c r="I120" s="1" t="s">
        <v>128</v>
      </c>
      <c r="J120" s="1" t="str">
        <f t="shared" si="2"/>
        <v>L.Mugo.R.11.0.5_1_A</v>
      </c>
      <c r="K120" s="10" t="s">
        <v>242</v>
      </c>
      <c r="L120" s="1" t="str">
        <f t="shared" si="3"/>
        <v>L.Mugo.R.11.0.5_1_E</v>
      </c>
      <c r="M120" s="11" t="s">
        <v>243</v>
      </c>
      <c r="O120" s="13" t="s">
        <v>424</v>
      </c>
    </row>
    <row r="121" spans="1:15" ht="15.75" x14ac:dyDescent="0.25">
      <c r="A121" t="s">
        <v>241</v>
      </c>
      <c r="B121" s="1" t="s">
        <v>239</v>
      </c>
      <c r="C121" s="1" t="s">
        <v>363</v>
      </c>
      <c r="D121" s="2" t="s">
        <v>129</v>
      </c>
      <c r="E121" s="2" t="s">
        <v>15</v>
      </c>
      <c r="F121" s="1" t="s">
        <v>2</v>
      </c>
      <c r="G121" s="2" t="s">
        <v>118</v>
      </c>
      <c r="H121" s="1">
        <v>12</v>
      </c>
      <c r="I121" s="1" t="s">
        <v>129</v>
      </c>
      <c r="J121" s="1" t="str">
        <f t="shared" si="2"/>
        <v>L.Mugo.R.12.0.5_1_A</v>
      </c>
      <c r="K121" s="10" t="s">
        <v>242</v>
      </c>
      <c r="L121" s="1" t="str">
        <f t="shared" si="3"/>
        <v>L.Mugo.R.12.0.5_1_E</v>
      </c>
      <c r="M121" s="11" t="s">
        <v>243</v>
      </c>
      <c r="O121" s="13" t="s">
        <v>424</v>
      </c>
    </row>
    <row r="122" spans="1:15" ht="15.75" x14ac:dyDescent="0.25">
      <c r="A122" t="s">
        <v>241</v>
      </c>
      <c r="B122" s="1" t="s">
        <v>239</v>
      </c>
      <c r="C122" s="1" t="s">
        <v>364</v>
      </c>
      <c r="D122" s="2" t="s">
        <v>130</v>
      </c>
      <c r="E122" s="2" t="s">
        <v>15</v>
      </c>
      <c r="F122" s="1" t="s">
        <v>2</v>
      </c>
      <c r="G122" s="2" t="s">
        <v>118</v>
      </c>
      <c r="H122" s="1">
        <v>13</v>
      </c>
      <c r="I122" s="1" t="s">
        <v>130</v>
      </c>
      <c r="J122" s="1" t="str">
        <f t="shared" si="2"/>
        <v>L.Mugo.R.13.0.5_1_A</v>
      </c>
      <c r="K122" s="10" t="s">
        <v>242</v>
      </c>
      <c r="L122" s="1" t="str">
        <f t="shared" si="3"/>
        <v>L.Mugo.R.13.0.5_1_E</v>
      </c>
      <c r="M122" s="11" t="s">
        <v>243</v>
      </c>
      <c r="O122" s="13" t="s">
        <v>424</v>
      </c>
    </row>
    <row r="123" spans="1:15" ht="15.75" x14ac:dyDescent="0.25">
      <c r="A123" t="s">
        <v>241</v>
      </c>
      <c r="B123" s="1" t="s">
        <v>239</v>
      </c>
      <c r="C123" s="1" t="s">
        <v>365</v>
      </c>
      <c r="D123" s="2" t="s">
        <v>131</v>
      </c>
      <c r="E123" s="2" t="s">
        <v>15</v>
      </c>
      <c r="F123" s="1" t="s">
        <v>2</v>
      </c>
      <c r="G123" s="2" t="s">
        <v>118</v>
      </c>
      <c r="H123" s="1">
        <v>14</v>
      </c>
      <c r="I123" s="1" t="s">
        <v>131</v>
      </c>
      <c r="J123" s="1" t="str">
        <f t="shared" si="2"/>
        <v>L.Mugo.R.14.0.5_1_A</v>
      </c>
      <c r="K123" s="10" t="s">
        <v>242</v>
      </c>
      <c r="L123" s="1" t="str">
        <f t="shared" si="3"/>
        <v>L.Mugo.R.14.0.5_1_E</v>
      </c>
      <c r="M123" s="11" t="s">
        <v>243</v>
      </c>
      <c r="O123" s="13" t="s">
        <v>424</v>
      </c>
    </row>
    <row r="124" spans="1:15" ht="15.75" x14ac:dyDescent="0.25">
      <c r="A124" t="s">
        <v>241</v>
      </c>
      <c r="B124" s="1" t="s">
        <v>239</v>
      </c>
      <c r="C124" s="1" t="s">
        <v>366</v>
      </c>
      <c r="D124" s="2" t="s">
        <v>132</v>
      </c>
      <c r="E124" s="2" t="s">
        <v>15</v>
      </c>
      <c r="F124" s="1" t="s">
        <v>2</v>
      </c>
      <c r="G124" s="2" t="s">
        <v>118</v>
      </c>
      <c r="H124" s="1">
        <v>15</v>
      </c>
      <c r="I124" s="1" t="s">
        <v>132</v>
      </c>
      <c r="J124" s="1" t="str">
        <f t="shared" si="2"/>
        <v>L.Mugo.R.15.0.5_1_A</v>
      </c>
      <c r="K124" s="10" t="s">
        <v>242</v>
      </c>
      <c r="L124" s="1" t="str">
        <f t="shared" si="3"/>
        <v>L.Mugo.R.15.0.5_1_E</v>
      </c>
      <c r="M124" s="11" t="s">
        <v>243</v>
      </c>
      <c r="O124" s="13" t="s">
        <v>424</v>
      </c>
    </row>
    <row r="125" spans="1:15" ht="15.75" x14ac:dyDescent="0.25">
      <c r="A125" t="s">
        <v>241</v>
      </c>
      <c r="B125" s="1" t="s">
        <v>239</v>
      </c>
      <c r="C125" s="1" t="s">
        <v>367</v>
      </c>
      <c r="D125" s="2" t="s">
        <v>133</v>
      </c>
      <c r="E125" s="2" t="s">
        <v>21</v>
      </c>
      <c r="F125" s="1" t="s">
        <v>2</v>
      </c>
      <c r="G125" s="2" t="s">
        <v>118</v>
      </c>
      <c r="H125" s="1">
        <v>16</v>
      </c>
      <c r="I125" s="1" t="s">
        <v>133</v>
      </c>
      <c r="J125" s="1" t="str">
        <f t="shared" si="2"/>
        <v>D.Mugo.R.16.0.5_1_A</v>
      </c>
      <c r="K125" s="10" t="s">
        <v>242</v>
      </c>
      <c r="L125" s="1" t="str">
        <f t="shared" si="3"/>
        <v>D.Mugo.R.16.0.5_1_E</v>
      </c>
      <c r="M125" s="11" t="s">
        <v>243</v>
      </c>
      <c r="O125" s="13" t="s">
        <v>424</v>
      </c>
    </row>
    <row r="126" spans="1:15" ht="15.75" x14ac:dyDescent="0.25">
      <c r="A126" t="s">
        <v>241</v>
      </c>
      <c r="B126" s="1" t="s">
        <v>239</v>
      </c>
      <c r="C126" s="1" t="s">
        <v>368</v>
      </c>
      <c r="D126" s="2" t="s">
        <v>134</v>
      </c>
      <c r="E126" s="2" t="s">
        <v>21</v>
      </c>
      <c r="F126" s="1" t="s">
        <v>2</v>
      </c>
      <c r="G126" s="2" t="s">
        <v>118</v>
      </c>
      <c r="H126" s="1">
        <v>17</v>
      </c>
      <c r="I126" s="1" t="s">
        <v>134</v>
      </c>
      <c r="J126" s="1" t="str">
        <f t="shared" si="2"/>
        <v>D.Mugo.R.17.0.5_1_A</v>
      </c>
      <c r="K126" s="10" t="s">
        <v>242</v>
      </c>
      <c r="L126" s="1" t="str">
        <f t="shared" si="3"/>
        <v>D.Mugo.R.17.0.5_1_E</v>
      </c>
      <c r="M126" s="11" t="s">
        <v>243</v>
      </c>
      <c r="O126" s="13" t="s">
        <v>424</v>
      </c>
    </row>
    <row r="127" spans="1:15" ht="15.75" x14ac:dyDescent="0.25">
      <c r="A127" t="s">
        <v>241</v>
      </c>
      <c r="B127" s="1" t="s">
        <v>239</v>
      </c>
      <c r="C127" s="1" t="s">
        <v>369</v>
      </c>
      <c r="D127" s="2" t="s">
        <v>135</v>
      </c>
      <c r="E127" s="2" t="s">
        <v>21</v>
      </c>
      <c r="F127" s="1" t="s">
        <v>2</v>
      </c>
      <c r="G127" s="2" t="s">
        <v>118</v>
      </c>
      <c r="H127" s="1">
        <v>18</v>
      </c>
      <c r="I127" s="1" t="s">
        <v>135</v>
      </c>
      <c r="J127" s="1" t="str">
        <f t="shared" si="2"/>
        <v>D.Mugo.R.18.0.5_1_A</v>
      </c>
      <c r="K127" s="10" t="s">
        <v>242</v>
      </c>
      <c r="L127" s="1" t="str">
        <f t="shared" si="3"/>
        <v>D.Mugo.R.18.0.5_1_E</v>
      </c>
      <c r="M127" s="11" t="s">
        <v>243</v>
      </c>
      <c r="O127" s="13" t="s">
        <v>424</v>
      </c>
    </row>
    <row r="128" spans="1:15" ht="15.75" x14ac:dyDescent="0.25">
      <c r="A128" t="s">
        <v>241</v>
      </c>
      <c r="B128" s="1" t="s">
        <v>239</v>
      </c>
      <c r="C128" s="1" t="s">
        <v>370</v>
      </c>
      <c r="D128" s="2" t="s">
        <v>136</v>
      </c>
      <c r="E128" s="1" t="s">
        <v>1</v>
      </c>
      <c r="F128" s="2" t="s">
        <v>25</v>
      </c>
      <c r="G128" s="2" t="s">
        <v>118</v>
      </c>
      <c r="H128" s="1">
        <v>1</v>
      </c>
      <c r="I128" s="1" t="s">
        <v>136</v>
      </c>
      <c r="J128" s="1" t="str">
        <f t="shared" si="2"/>
        <v>H.Larix.R.1.0.5_1_A</v>
      </c>
      <c r="K128" s="10" t="s">
        <v>242</v>
      </c>
      <c r="L128" s="1" t="str">
        <f t="shared" si="3"/>
        <v>H.Larix.R.1.0.5_1_E</v>
      </c>
      <c r="M128" s="11" t="s">
        <v>243</v>
      </c>
      <c r="O128" s="13" t="s">
        <v>424</v>
      </c>
    </row>
    <row r="129" spans="1:15" ht="15.75" x14ac:dyDescent="0.25">
      <c r="A129" t="s">
        <v>241</v>
      </c>
      <c r="B129" s="1" t="s">
        <v>239</v>
      </c>
      <c r="C129" s="1" t="s">
        <v>371</v>
      </c>
      <c r="D129" s="2" t="s">
        <v>137</v>
      </c>
      <c r="E129" s="1" t="s">
        <v>1</v>
      </c>
      <c r="F129" s="2" t="s">
        <v>25</v>
      </c>
      <c r="G129" s="2" t="s">
        <v>118</v>
      </c>
      <c r="H129" s="1">
        <v>2</v>
      </c>
      <c r="I129" s="1" t="s">
        <v>137</v>
      </c>
      <c r="J129" s="1" t="str">
        <f t="shared" si="2"/>
        <v>H.Larix.R.2.0.5_1_A</v>
      </c>
      <c r="K129" s="10" t="s">
        <v>242</v>
      </c>
      <c r="L129" s="1" t="str">
        <f t="shared" si="3"/>
        <v>H.Larix.R.2.0.5_1_E</v>
      </c>
      <c r="M129" s="11" t="s">
        <v>243</v>
      </c>
      <c r="O129" s="13" t="s">
        <v>424</v>
      </c>
    </row>
    <row r="130" spans="1:15" ht="15.75" x14ac:dyDescent="0.25">
      <c r="A130" t="s">
        <v>241</v>
      </c>
      <c r="B130" s="1" t="s">
        <v>239</v>
      </c>
      <c r="C130" s="1" t="s">
        <v>372</v>
      </c>
      <c r="D130" s="2" t="s">
        <v>138</v>
      </c>
      <c r="E130" s="1" t="s">
        <v>1</v>
      </c>
      <c r="F130" s="2" t="s">
        <v>25</v>
      </c>
      <c r="G130" s="2" t="s">
        <v>118</v>
      </c>
      <c r="H130" s="1">
        <v>3</v>
      </c>
      <c r="I130" s="1" t="s">
        <v>138</v>
      </c>
      <c r="J130" s="1" t="str">
        <f t="shared" si="2"/>
        <v>H.Larix.R.3.0.5_1_A</v>
      </c>
      <c r="K130" s="10" t="s">
        <v>242</v>
      </c>
      <c r="L130" s="1" t="str">
        <f t="shared" si="3"/>
        <v>H.Larix.R.3.0.5_1_E</v>
      </c>
      <c r="M130" s="11" t="s">
        <v>243</v>
      </c>
      <c r="O130" s="13" t="s">
        <v>424</v>
      </c>
    </row>
    <row r="131" spans="1:15" ht="15.75" x14ac:dyDescent="0.25">
      <c r="A131" t="s">
        <v>241</v>
      </c>
      <c r="B131" s="1" t="s">
        <v>239</v>
      </c>
      <c r="C131" s="1" t="s">
        <v>373</v>
      </c>
      <c r="D131" s="2" t="s">
        <v>139</v>
      </c>
      <c r="E131" s="1" t="s">
        <v>1</v>
      </c>
      <c r="F131" s="2" t="s">
        <v>25</v>
      </c>
      <c r="G131" s="2" t="s">
        <v>118</v>
      </c>
      <c r="H131" s="1">
        <v>4</v>
      </c>
      <c r="I131" s="1" t="s">
        <v>139</v>
      </c>
      <c r="J131" s="1" t="str">
        <f t="shared" ref="J131:J181" si="4">D131&amp;"_A"</f>
        <v>H.Larix.R.4.0.5_1_A</v>
      </c>
      <c r="K131" s="10" t="s">
        <v>242</v>
      </c>
      <c r="L131" s="1" t="str">
        <f t="shared" ref="L131:L181" si="5">D131&amp;"_E"</f>
        <v>H.Larix.R.4.0.5_1_E</v>
      </c>
      <c r="M131" s="11" t="s">
        <v>243</v>
      </c>
      <c r="O131" s="13" t="s">
        <v>424</v>
      </c>
    </row>
    <row r="132" spans="1:15" ht="15.75" x14ac:dyDescent="0.25">
      <c r="A132" t="s">
        <v>241</v>
      </c>
      <c r="B132" s="1" t="s">
        <v>239</v>
      </c>
      <c r="C132" s="1" t="s">
        <v>374</v>
      </c>
      <c r="D132" s="2" t="s">
        <v>140</v>
      </c>
      <c r="E132" s="1" t="s">
        <v>1</v>
      </c>
      <c r="F132" s="2" t="s">
        <v>25</v>
      </c>
      <c r="G132" s="2" t="s">
        <v>118</v>
      </c>
      <c r="H132" s="1">
        <v>5</v>
      </c>
      <c r="I132" s="1" t="s">
        <v>140</v>
      </c>
      <c r="J132" s="1" t="str">
        <f t="shared" si="4"/>
        <v>H.Larix.R.5.0.5_1_A</v>
      </c>
      <c r="K132" s="10" t="s">
        <v>242</v>
      </c>
      <c r="L132" s="1" t="str">
        <f t="shared" si="5"/>
        <v>H.Larix.R.5.0.5_1_E</v>
      </c>
      <c r="M132" s="11" t="s">
        <v>243</v>
      </c>
      <c r="O132" s="13" t="s">
        <v>424</v>
      </c>
    </row>
    <row r="133" spans="1:15" ht="15.75" x14ac:dyDescent="0.25">
      <c r="A133" t="s">
        <v>241</v>
      </c>
      <c r="B133" s="1" t="s">
        <v>239</v>
      </c>
      <c r="C133" s="1" t="s">
        <v>375</v>
      </c>
      <c r="D133" s="2" t="s">
        <v>141</v>
      </c>
      <c r="E133" s="2" t="s">
        <v>9</v>
      </c>
      <c r="F133" s="2" t="s">
        <v>25</v>
      </c>
      <c r="G133" s="2" t="s">
        <v>118</v>
      </c>
      <c r="H133" s="1">
        <v>6</v>
      </c>
      <c r="I133" s="1" t="s">
        <v>141</v>
      </c>
      <c r="J133" s="1" t="str">
        <f t="shared" si="4"/>
        <v>M.Larix.R.6.0.5_1_A</v>
      </c>
      <c r="K133" s="10" t="s">
        <v>242</v>
      </c>
      <c r="L133" s="1" t="str">
        <f t="shared" si="5"/>
        <v>M.Larix.R.6.0.5_1_E</v>
      </c>
      <c r="M133" s="11" t="s">
        <v>243</v>
      </c>
      <c r="O133" s="13" t="s">
        <v>424</v>
      </c>
    </row>
    <row r="134" spans="1:15" ht="15.75" x14ac:dyDescent="0.25">
      <c r="A134" t="s">
        <v>241</v>
      </c>
      <c r="B134" s="1" t="s">
        <v>239</v>
      </c>
      <c r="C134" s="1" t="s">
        <v>376</v>
      </c>
      <c r="D134" s="2" t="s">
        <v>142</v>
      </c>
      <c r="E134" s="2" t="s">
        <v>9</v>
      </c>
      <c r="F134" s="2" t="s">
        <v>25</v>
      </c>
      <c r="G134" s="2" t="s">
        <v>118</v>
      </c>
      <c r="H134" s="1">
        <v>7</v>
      </c>
      <c r="I134" s="1" t="s">
        <v>142</v>
      </c>
      <c r="J134" s="1" t="str">
        <f t="shared" si="4"/>
        <v>M.Larix.R.7.0.5_1_A</v>
      </c>
      <c r="K134" s="10" t="s">
        <v>242</v>
      </c>
      <c r="L134" s="1" t="str">
        <f t="shared" si="5"/>
        <v>M.Larix.R.7.0.5_1_E</v>
      </c>
      <c r="M134" s="11" t="s">
        <v>243</v>
      </c>
      <c r="O134" s="13" t="s">
        <v>424</v>
      </c>
    </row>
    <row r="135" spans="1:15" ht="15.75" x14ac:dyDescent="0.25">
      <c r="A135" t="s">
        <v>241</v>
      </c>
      <c r="B135" s="1" t="s">
        <v>239</v>
      </c>
      <c r="C135" s="1" t="s">
        <v>377</v>
      </c>
      <c r="D135" s="2" t="s">
        <v>143</v>
      </c>
      <c r="E135" s="2" t="s">
        <v>9</v>
      </c>
      <c r="F135" s="2" t="s">
        <v>25</v>
      </c>
      <c r="G135" s="2" t="s">
        <v>118</v>
      </c>
      <c r="H135" s="1">
        <v>8</v>
      </c>
      <c r="I135" s="1" t="s">
        <v>143</v>
      </c>
      <c r="J135" s="1" t="str">
        <f t="shared" si="4"/>
        <v>M.Larix.R.8.0.5_1_A</v>
      </c>
      <c r="K135" s="10" t="s">
        <v>242</v>
      </c>
      <c r="L135" s="1" t="str">
        <f t="shared" si="5"/>
        <v>M.Larix.R.8.0.5_1_E</v>
      </c>
      <c r="M135" s="11" t="s">
        <v>243</v>
      </c>
      <c r="O135" s="13" t="s">
        <v>424</v>
      </c>
    </row>
    <row r="136" spans="1:15" ht="15.75" x14ac:dyDescent="0.25">
      <c r="A136" t="s">
        <v>241</v>
      </c>
      <c r="B136" s="1" t="s">
        <v>239</v>
      </c>
      <c r="C136" s="1" t="s">
        <v>378</v>
      </c>
      <c r="D136" s="2" t="s">
        <v>144</v>
      </c>
      <c r="E136" s="2" t="s">
        <v>9</v>
      </c>
      <c r="F136" s="2" t="s">
        <v>25</v>
      </c>
      <c r="G136" s="2" t="s">
        <v>118</v>
      </c>
      <c r="H136" s="1">
        <v>9</v>
      </c>
      <c r="I136" s="1" t="s">
        <v>144</v>
      </c>
      <c r="J136" s="1" t="str">
        <f t="shared" si="4"/>
        <v>M.Larix.R.9.0.5_1_A</v>
      </c>
      <c r="K136" s="10" t="s">
        <v>242</v>
      </c>
      <c r="L136" s="1" t="str">
        <f t="shared" si="5"/>
        <v>M.Larix.R.9.0.5_1_E</v>
      </c>
      <c r="M136" s="11" t="s">
        <v>243</v>
      </c>
      <c r="O136" s="13" t="s">
        <v>424</v>
      </c>
    </row>
    <row r="137" spans="1:15" ht="15.75" x14ac:dyDescent="0.25">
      <c r="A137" t="s">
        <v>241</v>
      </c>
      <c r="B137" s="1" t="s">
        <v>239</v>
      </c>
      <c r="C137" s="1" t="s">
        <v>379</v>
      </c>
      <c r="D137" s="2" t="s">
        <v>145</v>
      </c>
      <c r="E137" s="2" t="s">
        <v>9</v>
      </c>
      <c r="F137" s="2" t="s">
        <v>25</v>
      </c>
      <c r="G137" s="2" t="s">
        <v>118</v>
      </c>
      <c r="H137" s="1">
        <v>10</v>
      </c>
      <c r="I137" s="1" t="s">
        <v>145</v>
      </c>
      <c r="J137" s="1" t="str">
        <f t="shared" si="4"/>
        <v>M.Larix.R.10.0.5_1_A</v>
      </c>
      <c r="K137" s="10" t="s">
        <v>242</v>
      </c>
      <c r="L137" s="1" t="str">
        <f t="shared" si="5"/>
        <v>M.Larix.R.10.0.5_1_E</v>
      </c>
      <c r="M137" s="11" t="s">
        <v>243</v>
      </c>
      <c r="O137" s="13" t="s">
        <v>424</v>
      </c>
    </row>
    <row r="138" spans="1:15" ht="15.75" x14ac:dyDescent="0.25">
      <c r="A138" t="s">
        <v>241</v>
      </c>
      <c r="B138" s="1" t="s">
        <v>239</v>
      </c>
      <c r="C138" s="1" t="s">
        <v>380</v>
      </c>
      <c r="D138" s="2" t="s">
        <v>146</v>
      </c>
      <c r="E138" s="2" t="s">
        <v>15</v>
      </c>
      <c r="F138" s="2" t="s">
        <v>25</v>
      </c>
      <c r="G138" s="2" t="s">
        <v>118</v>
      </c>
      <c r="H138" s="1">
        <v>11</v>
      </c>
      <c r="I138" s="1" t="s">
        <v>146</v>
      </c>
      <c r="J138" s="1" t="str">
        <f t="shared" si="4"/>
        <v>L.Larix.R.11.0.5_1_A</v>
      </c>
      <c r="K138" s="10" t="s">
        <v>242</v>
      </c>
      <c r="L138" s="1" t="str">
        <f t="shared" si="5"/>
        <v>L.Larix.R.11.0.5_1_E</v>
      </c>
      <c r="M138" s="11" t="s">
        <v>243</v>
      </c>
      <c r="O138" s="13" t="s">
        <v>424</v>
      </c>
    </row>
    <row r="139" spans="1:15" ht="15.75" x14ac:dyDescent="0.25">
      <c r="A139" t="s">
        <v>241</v>
      </c>
      <c r="B139" s="1" t="s">
        <v>239</v>
      </c>
      <c r="C139" s="1" t="s">
        <v>381</v>
      </c>
      <c r="D139" s="2" t="s">
        <v>147</v>
      </c>
      <c r="E139" s="2" t="s">
        <v>15</v>
      </c>
      <c r="F139" s="2" t="s">
        <v>25</v>
      </c>
      <c r="G139" s="2" t="s">
        <v>118</v>
      </c>
      <c r="H139" s="1">
        <v>12</v>
      </c>
      <c r="I139" s="1" t="s">
        <v>147</v>
      </c>
      <c r="J139" s="1" t="str">
        <f t="shared" si="4"/>
        <v>L.Larix.R.12.0.5_1_A</v>
      </c>
      <c r="K139" s="10" t="s">
        <v>242</v>
      </c>
      <c r="L139" s="1" t="str">
        <f t="shared" si="5"/>
        <v>L.Larix.R.12.0.5_1_E</v>
      </c>
      <c r="M139" s="11" t="s">
        <v>243</v>
      </c>
      <c r="O139" s="13" t="s">
        <v>424</v>
      </c>
    </row>
    <row r="140" spans="1:15" ht="15.75" x14ac:dyDescent="0.25">
      <c r="A140" t="s">
        <v>241</v>
      </c>
      <c r="B140" s="1" t="s">
        <v>239</v>
      </c>
      <c r="C140" s="1" t="s">
        <v>382</v>
      </c>
      <c r="D140" s="2" t="s">
        <v>148</v>
      </c>
      <c r="E140" s="2" t="s">
        <v>15</v>
      </c>
      <c r="F140" s="2" t="s">
        <v>25</v>
      </c>
      <c r="G140" s="2" t="s">
        <v>118</v>
      </c>
      <c r="H140" s="1">
        <v>13</v>
      </c>
      <c r="I140" s="1" t="s">
        <v>148</v>
      </c>
      <c r="J140" s="1" t="str">
        <f t="shared" si="4"/>
        <v>L.Larix.R.13.0.5_1_A</v>
      </c>
      <c r="K140" s="10" t="s">
        <v>242</v>
      </c>
      <c r="L140" s="1" t="str">
        <f t="shared" si="5"/>
        <v>L.Larix.R.13.0.5_1_E</v>
      </c>
      <c r="M140" s="11" t="s">
        <v>243</v>
      </c>
      <c r="O140" s="13" t="s">
        <v>424</v>
      </c>
    </row>
    <row r="141" spans="1:15" ht="15.75" x14ac:dyDescent="0.25">
      <c r="A141" t="s">
        <v>241</v>
      </c>
      <c r="B141" s="1" t="s">
        <v>239</v>
      </c>
      <c r="C141" s="1" t="s">
        <v>383</v>
      </c>
      <c r="D141" s="2" t="s">
        <v>149</v>
      </c>
      <c r="E141" s="2" t="s">
        <v>15</v>
      </c>
      <c r="F141" s="2" t="s">
        <v>25</v>
      </c>
      <c r="G141" s="2" t="s">
        <v>118</v>
      </c>
      <c r="H141" s="1">
        <v>14</v>
      </c>
      <c r="I141" s="1" t="s">
        <v>149</v>
      </c>
      <c r="J141" s="1" t="str">
        <f t="shared" si="4"/>
        <v>L.Larix.R.14.0.5_1_A</v>
      </c>
      <c r="K141" s="10" t="s">
        <v>242</v>
      </c>
      <c r="L141" s="1" t="str">
        <f t="shared" si="5"/>
        <v>L.Larix.R.14.0.5_1_E</v>
      </c>
      <c r="M141" s="11" t="s">
        <v>243</v>
      </c>
      <c r="O141" s="13" t="s">
        <v>424</v>
      </c>
    </row>
    <row r="142" spans="1:15" ht="15.75" x14ac:dyDescent="0.25">
      <c r="A142" t="s">
        <v>241</v>
      </c>
      <c r="B142" s="1" t="s">
        <v>239</v>
      </c>
      <c r="C142" s="1" t="s">
        <v>384</v>
      </c>
      <c r="D142" s="2" t="s">
        <v>150</v>
      </c>
      <c r="E142" s="2" t="s">
        <v>15</v>
      </c>
      <c r="F142" s="2" t="s">
        <v>25</v>
      </c>
      <c r="G142" s="2" t="s">
        <v>118</v>
      </c>
      <c r="H142" s="1">
        <v>15</v>
      </c>
      <c r="I142" s="1" t="s">
        <v>150</v>
      </c>
      <c r="J142" s="1" t="str">
        <f t="shared" si="4"/>
        <v>L.Larix.R.15.0.5_1_A</v>
      </c>
      <c r="K142" s="10" t="s">
        <v>242</v>
      </c>
      <c r="L142" s="1" t="str">
        <f t="shared" si="5"/>
        <v>L.Larix.R.15.0.5_1_E</v>
      </c>
      <c r="M142" s="11" t="s">
        <v>243</v>
      </c>
      <c r="O142" s="13" t="s">
        <v>424</v>
      </c>
    </row>
    <row r="143" spans="1:15" ht="15.75" x14ac:dyDescent="0.25">
      <c r="A143" t="s">
        <v>241</v>
      </c>
      <c r="B143" s="1" t="s">
        <v>239</v>
      </c>
      <c r="C143" s="1" t="s">
        <v>385</v>
      </c>
      <c r="D143" s="2" t="s">
        <v>151</v>
      </c>
      <c r="E143" s="2" t="s">
        <v>21</v>
      </c>
      <c r="F143" s="2" t="s">
        <v>25</v>
      </c>
      <c r="G143" s="2" t="s">
        <v>118</v>
      </c>
      <c r="H143" s="1">
        <v>16</v>
      </c>
      <c r="I143" s="1" t="s">
        <v>151</v>
      </c>
      <c r="J143" s="1" t="str">
        <f t="shared" si="4"/>
        <v>D.Larix.R.16.0.5_1_A</v>
      </c>
      <c r="K143" s="10" t="s">
        <v>242</v>
      </c>
      <c r="L143" s="1" t="str">
        <f t="shared" si="5"/>
        <v>D.Larix.R.16.0.5_1_E</v>
      </c>
      <c r="M143" s="11" t="s">
        <v>243</v>
      </c>
      <c r="O143" s="13" t="s">
        <v>424</v>
      </c>
    </row>
    <row r="144" spans="1:15" ht="15.75" x14ac:dyDescent="0.25">
      <c r="A144" t="s">
        <v>241</v>
      </c>
      <c r="B144" s="1" t="s">
        <v>239</v>
      </c>
      <c r="C144" s="1" t="s">
        <v>386</v>
      </c>
      <c r="D144" s="2" t="s">
        <v>152</v>
      </c>
      <c r="E144" s="2" t="s">
        <v>21</v>
      </c>
      <c r="F144" s="2" t="s">
        <v>25</v>
      </c>
      <c r="G144" s="2" t="s">
        <v>118</v>
      </c>
      <c r="H144" s="1">
        <v>17</v>
      </c>
      <c r="I144" s="1" t="s">
        <v>152</v>
      </c>
      <c r="J144" s="1" t="str">
        <f t="shared" si="4"/>
        <v>D.Larix.R.17.0.5_1_A</v>
      </c>
      <c r="K144" s="10" t="s">
        <v>242</v>
      </c>
      <c r="L144" s="1" t="str">
        <f t="shared" si="5"/>
        <v>D.Larix.R.17.0.5_1_E</v>
      </c>
      <c r="M144" s="11" t="s">
        <v>243</v>
      </c>
      <c r="O144" s="13" t="s">
        <v>424</v>
      </c>
    </row>
    <row r="145" spans="1:15" ht="15.75" x14ac:dyDescent="0.25">
      <c r="A145" t="s">
        <v>241</v>
      </c>
      <c r="B145" s="1" t="s">
        <v>239</v>
      </c>
      <c r="C145" s="1" t="s">
        <v>387</v>
      </c>
      <c r="D145" s="2" t="s">
        <v>153</v>
      </c>
      <c r="E145" s="2" t="s">
        <v>21</v>
      </c>
      <c r="F145" s="2" t="s">
        <v>25</v>
      </c>
      <c r="G145" s="2" t="s">
        <v>118</v>
      </c>
      <c r="H145" s="1">
        <v>18</v>
      </c>
      <c r="I145" s="1" t="s">
        <v>153</v>
      </c>
      <c r="J145" s="1" t="str">
        <f t="shared" si="4"/>
        <v>D.Larix.R.18.0.5_1_A</v>
      </c>
      <c r="K145" s="10" t="s">
        <v>242</v>
      </c>
      <c r="L145" s="1" t="str">
        <f t="shared" si="5"/>
        <v>D.Larix.R.18.0.5_1_E</v>
      </c>
      <c r="M145" s="11" t="s">
        <v>243</v>
      </c>
      <c r="O145" s="13" t="s">
        <v>424</v>
      </c>
    </row>
    <row r="146" spans="1:15" ht="15.75" x14ac:dyDescent="0.25">
      <c r="A146" t="s">
        <v>241</v>
      </c>
      <c r="B146" s="1" t="s">
        <v>239</v>
      </c>
      <c r="C146" s="1" t="s">
        <v>388</v>
      </c>
      <c r="D146" s="2" t="s">
        <v>154</v>
      </c>
      <c r="E146" s="1" t="s">
        <v>1</v>
      </c>
      <c r="F146" s="1" t="s">
        <v>2</v>
      </c>
      <c r="G146" s="2" t="s">
        <v>155</v>
      </c>
      <c r="H146" s="1">
        <v>1</v>
      </c>
      <c r="I146" s="1" t="s">
        <v>154</v>
      </c>
      <c r="J146" s="1" t="str">
        <f t="shared" si="4"/>
        <v>H.Mugo.R.1.1_2_A</v>
      </c>
      <c r="K146" s="10" t="s">
        <v>242</v>
      </c>
      <c r="L146" s="1" t="str">
        <f t="shared" si="5"/>
        <v>H.Mugo.R.1.1_2_E</v>
      </c>
      <c r="M146" s="11" t="s">
        <v>243</v>
      </c>
      <c r="O146" s="13" t="s">
        <v>424</v>
      </c>
    </row>
    <row r="147" spans="1:15" ht="15.75" x14ac:dyDescent="0.25">
      <c r="A147" t="s">
        <v>241</v>
      </c>
      <c r="B147" s="1" t="s">
        <v>239</v>
      </c>
      <c r="C147" s="1" t="s">
        <v>389</v>
      </c>
      <c r="D147" s="2" t="s">
        <v>156</v>
      </c>
      <c r="E147" s="1" t="s">
        <v>1</v>
      </c>
      <c r="F147" s="1" t="s">
        <v>2</v>
      </c>
      <c r="G147" s="2" t="s">
        <v>155</v>
      </c>
      <c r="H147" s="1">
        <v>2</v>
      </c>
      <c r="I147" s="1" t="s">
        <v>156</v>
      </c>
      <c r="J147" s="1" t="str">
        <f t="shared" si="4"/>
        <v>H.Mugo.R.2.1_2_A</v>
      </c>
      <c r="K147" s="10" t="s">
        <v>242</v>
      </c>
      <c r="L147" s="1" t="str">
        <f t="shared" si="5"/>
        <v>H.Mugo.R.2.1_2_E</v>
      </c>
      <c r="M147" s="11" t="s">
        <v>243</v>
      </c>
      <c r="O147" s="13" t="s">
        <v>424</v>
      </c>
    </row>
    <row r="148" spans="1:15" ht="15.75" x14ac:dyDescent="0.25">
      <c r="A148" t="s">
        <v>241</v>
      </c>
      <c r="B148" s="1" t="s">
        <v>239</v>
      </c>
      <c r="C148" s="1" t="s">
        <v>390</v>
      </c>
      <c r="D148" s="2" t="s">
        <v>157</v>
      </c>
      <c r="E148" s="1" t="s">
        <v>1</v>
      </c>
      <c r="F148" s="1" t="s">
        <v>2</v>
      </c>
      <c r="G148" s="2" t="s">
        <v>155</v>
      </c>
      <c r="H148" s="1">
        <v>3</v>
      </c>
      <c r="I148" s="1" t="s">
        <v>157</v>
      </c>
      <c r="J148" s="1" t="str">
        <f t="shared" si="4"/>
        <v>H.Mugo.R.3.1_2_A</v>
      </c>
      <c r="K148" s="10" t="s">
        <v>242</v>
      </c>
      <c r="L148" s="1" t="str">
        <f t="shared" si="5"/>
        <v>H.Mugo.R.3.1_2_E</v>
      </c>
      <c r="M148" s="11" t="s">
        <v>243</v>
      </c>
      <c r="O148" s="13" t="s">
        <v>424</v>
      </c>
    </row>
    <row r="149" spans="1:15" ht="15.75" x14ac:dyDescent="0.25">
      <c r="A149" t="s">
        <v>241</v>
      </c>
      <c r="B149" s="1" t="s">
        <v>239</v>
      </c>
      <c r="C149" s="1" t="s">
        <v>391</v>
      </c>
      <c r="D149" s="2" t="s">
        <v>158</v>
      </c>
      <c r="E149" s="1" t="s">
        <v>1</v>
      </c>
      <c r="F149" s="1" t="s">
        <v>2</v>
      </c>
      <c r="G149" s="2" t="s">
        <v>155</v>
      </c>
      <c r="H149" s="1">
        <v>4</v>
      </c>
      <c r="I149" s="1" t="s">
        <v>158</v>
      </c>
      <c r="J149" s="1" t="str">
        <f t="shared" si="4"/>
        <v>H.Mugo.R.4.1_2_A</v>
      </c>
      <c r="K149" s="10" t="s">
        <v>242</v>
      </c>
      <c r="L149" s="1" t="str">
        <f t="shared" si="5"/>
        <v>H.Mugo.R.4.1_2_E</v>
      </c>
      <c r="M149" s="11" t="s">
        <v>243</v>
      </c>
      <c r="O149" s="13" t="s">
        <v>424</v>
      </c>
    </row>
    <row r="150" spans="1:15" ht="15.75" x14ac:dyDescent="0.25">
      <c r="A150" t="s">
        <v>241</v>
      </c>
      <c r="B150" s="1" t="s">
        <v>239</v>
      </c>
      <c r="C150" s="1" t="s">
        <v>392</v>
      </c>
      <c r="D150" s="2" t="s">
        <v>159</v>
      </c>
      <c r="E150" s="1" t="s">
        <v>1</v>
      </c>
      <c r="F150" s="1" t="s">
        <v>2</v>
      </c>
      <c r="G150" s="2" t="s">
        <v>155</v>
      </c>
      <c r="H150" s="1">
        <v>5</v>
      </c>
      <c r="I150" s="1" t="s">
        <v>159</v>
      </c>
      <c r="J150" s="1" t="str">
        <f t="shared" si="4"/>
        <v>H.Mugo.R.5.1_2_A</v>
      </c>
      <c r="K150" s="10" t="s">
        <v>242</v>
      </c>
      <c r="L150" s="1" t="str">
        <f t="shared" si="5"/>
        <v>H.Mugo.R.5.1_2_E</v>
      </c>
      <c r="M150" s="11" t="s">
        <v>243</v>
      </c>
      <c r="O150" s="13" t="s">
        <v>424</v>
      </c>
    </row>
    <row r="151" spans="1:15" ht="15.75" x14ac:dyDescent="0.25">
      <c r="A151" t="s">
        <v>241</v>
      </c>
      <c r="B151" s="1" t="s">
        <v>239</v>
      </c>
      <c r="C151" s="1" t="s">
        <v>393</v>
      </c>
      <c r="D151" s="2" t="s">
        <v>160</v>
      </c>
      <c r="E151" s="2" t="s">
        <v>9</v>
      </c>
      <c r="F151" s="1" t="s">
        <v>2</v>
      </c>
      <c r="G151" s="2" t="s">
        <v>155</v>
      </c>
      <c r="H151" s="1">
        <v>6</v>
      </c>
      <c r="I151" s="1" t="s">
        <v>160</v>
      </c>
      <c r="J151" s="1" t="str">
        <f t="shared" si="4"/>
        <v>M.Mugo.R.6.1_2_A</v>
      </c>
      <c r="K151" s="10" t="s">
        <v>242</v>
      </c>
      <c r="L151" s="1" t="str">
        <f t="shared" si="5"/>
        <v>M.Mugo.R.6.1_2_E</v>
      </c>
      <c r="M151" s="11" t="s">
        <v>243</v>
      </c>
      <c r="O151" s="13" t="s">
        <v>424</v>
      </c>
    </row>
    <row r="152" spans="1:15" ht="15.75" x14ac:dyDescent="0.25">
      <c r="A152" t="s">
        <v>241</v>
      </c>
      <c r="B152" s="1" t="s">
        <v>239</v>
      </c>
      <c r="C152" s="1" t="s">
        <v>394</v>
      </c>
      <c r="D152" s="2" t="s">
        <v>161</v>
      </c>
      <c r="E152" s="2" t="s">
        <v>9</v>
      </c>
      <c r="F152" s="1" t="s">
        <v>2</v>
      </c>
      <c r="G152" s="2" t="s">
        <v>155</v>
      </c>
      <c r="H152" s="1">
        <v>7</v>
      </c>
      <c r="I152" s="1" t="s">
        <v>161</v>
      </c>
      <c r="J152" s="1" t="str">
        <f t="shared" si="4"/>
        <v>M.Mugo.R.7.1_2_A</v>
      </c>
      <c r="K152" s="10" t="s">
        <v>242</v>
      </c>
      <c r="L152" s="1" t="str">
        <f t="shared" si="5"/>
        <v>M.Mugo.R.7.1_2_E</v>
      </c>
      <c r="M152" s="11" t="s">
        <v>243</v>
      </c>
      <c r="O152" s="13" t="s">
        <v>424</v>
      </c>
    </row>
    <row r="153" spans="1:15" ht="15.75" x14ac:dyDescent="0.25">
      <c r="A153" t="s">
        <v>241</v>
      </c>
      <c r="B153" s="1" t="s">
        <v>239</v>
      </c>
      <c r="C153" s="1" t="s">
        <v>395</v>
      </c>
      <c r="D153" s="2" t="s">
        <v>162</v>
      </c>
      <c r="E153" s="2" t="s">
        <v>9</v>
      </c>
      <c r="F153" s="1" t="s">
        <v>2</v>
      </c>
      <c r="G153" s="2" t="s">
        <v>155</v>
      </c>
      <c r="H153" s="1">
        <v>8</v>
      </c>
      <c r="I153" s="1" t="s">
        <v>162</v>
      </c>
      <c r="J153" s="1" t="str">
        <f t="shared" si="4"/>
        <v>M.Mugo.R.8.1_2_A</v>
      </c>
      <c r="K153" s="10" t="s">
        <v>242</v>
      </c>
      <c r="L153" s="1" t="str">
        <f t="shared" si="5"/>
        <v>M.Mugo.R.8.1_2_E</v>
      </c>
      <c r="M153" s="11" t="s">
        <v>243</v>
      </c>
      <c r="O153" s="13" t="s">
        <v>424</v>
      </c>
    </row>
    <row r="154" spans="1:15" ht="15.75" x14ac:dyDescent="0.25">
      <c r="A154" t="s">
        <v>241</v>
      </c>
      <c r="B154" s="1" t="s">
        <v>239</v>
      </c>
      <c r="C154" s="1" t="s">
        <v>396</v>
      </c>
      <c r="D154" s="2" t="s">
        <v>163</v>
      </c>
      <c r="E154" s="2" t="s">
        <v>9</v>
      </c>
      <c r="F154" s="1" t="s">
        <v>2</v>
      </c>
      <c r="G154" s="2" t="s">
        <v>155</v>
      </c>
      <c r="H154" s="1">
        <v>9</v>
      </c>
      <c r="I154" s="1" t="s">
        <v>163</v>
      </c>
      <c r="J154" s="1" t="str">
        <f t="shared" si="4"/>
        <v>M.Mugo.R.9.1_2_A</v>
      </c>
      <c r="K154" s="10" t="s">
        <v>242</v>
      </c>
      <c r="L154" s="1" t="str">
        <f t="shared" si="5"/>
        <v>M.Mugo.R.9.1_2_E</v>
      </c>
      <c r="M154" s="11" t="s">
        <v>243</v>
      </c>
      <c r="O154" s="13" t="s">
        <v>424</v>
      </c>
    </row>
    <row r="155" spans="1:15" ht="15.75" x14ac:dyDescent="0.25">
      <c r="A155" t="s">
        <v>241</v>
      </c>
      <c r="B155" s="1" t="s">
        <v>239</v>
      </c>
      <c r="C155" s="1" t="s">
        <v>397</v>
      </c>
      <c r="D155" s="2" t="s">
        <v>164</v>
      </c>
      <c r="E155" s="2" t="s">
        <v>9</v>
      </c>
      <c r="F155" s="1" t="s">
        <v>2</v>
      </c>
      <c r="G155" s="2" t="s">
        <v>155</v>
      </c>
      <c r="H155" s="1">
        <v>10</v>
      </c>
      <c r="I155" s="1" t="s">
        <v>164</v>
      </c>
      <c r="J155" s="1" t="str">
        <f t="shared" si="4"/>
        <v>M.Mugo.R.10.1_2_A</v>
      </c>
      <c r="K155" s="10" t="s">
        <v>242</v>
      </c>
      <c r="L155" s="1" t="str">
        <f t="shared" si="5"/>
        <v>M.Mugo.R.10.1_2_E</v>
      </c>
      <c r="M155" s="11" t="s">
        <v>243</v>
      </c>
      <c r="O155" s="13" t="s">
        <v>424</v>
      </c>
    </row>
    <row r="156" spans="1:15" ht="15.75" x14ac:dyDescent="0.25">
      <c r="A156" t="s">
        <v>241</v>
      </c>
      <c r="B156" s="1" t="s">
        <v>239</v>
      </c>
      <c r="C156" s="1" t="s">
        <v>398</v>
      </c>
      <c r="D156" s="2" t="s">
        <v>165</v>
      </c>
      <c r="E156" s="2" t="s">
        <v>15</v>
      </c>
      <c r="F156" s="1" t="s">
        <v>2</v>
      </c>
      <c r="G156" s="2" t="s">
        <v>155</v>
      </c>
      <c r="H156" s="1">
        <v>11</v>
      </c>
      <c r="I156" s="1" t="s">
        <v>165</v>
      </c>
      <c r="J156" s="1" t="str">
        <f t="shared" si="4"/>
        <v>L.Mugo.R.11.1_2_A</v>
      </c>
      <c r="K156" s="10" t="s">
        <v>242</v>
      </c>
      <c r="L156" s="1" t="str">
        <f t="shared" si="5"/>
        <v>L.Mugo.R.11.1_2_E</v>
      </c>
      <c r="M156" s="11" t="s">
        <v>243</v>
      </c>
      <c r="O156" s="13" t="s">
        <v>424</v>
      </c>
    </row>
    <row r="157" spans="1:15" ht="15.75" x14ac:dyDescent="0.25">
      <c r="A157" t="s">
        <v>241</v>
      </c>
      <c r="B157" s="1" t="s">
        <v>239</v>
      </c>
      <c r="C157" s="1" t="s">
        <v>399</v>
      </c>
      <c r="D157" s="2" t="s">
        <v>166</v>
      </c>
      <c r="E157" s="2" t="s">
        <v>15</v>
      </c>
      <c r="F157" s="1" t="s">
        <v>2</v>
      </c>
      <c r="G157" s="2" t="s">
        <v>155</v>
      </c>
      <c r="H157" s="1">
        <v>12</v>
      </c>
      <c r="I157" s="1" t="s">
        <v>166</v>
      </c>
      <c r="J157" s="1" t="str">
        <f t="shared" si="4"/>
        <v>L.Mugo.R.12.1_2_A</v>
      </c>
      <c r="K157" s="10" t="s">
        <v>242</v>
      </c>
      <c r="L157" s="1" t="str">
        <f t="shared" si="5"/>
        <v>L.Mugo.R.12.1_2_E</v>
      </c>
      <c r="M157" s="11" t="s">
        <v>243</v>
      </c>
      <c r="O157" s="13" t="s">
        <v>424</v>
      </c>
    </row>
    <row r="158" spans="1:15" ht="15.75" x14ac:dyDescent="0.25">
      <c r="A158" t="s">
        <v>241</v>
      </c>
      <c r="B158" s="1" t="s">
        <v>239</v>
      </c>
      <c r="C158" s="1" t="s">
        <v>400</v>
      </c>
      <c r="D158" s="2" t="s">
        <v>167</v>
      </c>
      <c r="E158" s="2" t="s">
        <v>15</v>
      </c>
      <c r="F158" s="1" t="s">
        <v>2</v>
      </c>
      <c r="G158" s="2" t="s">
        <v>155</v>
      </c>
      <c r="H158" s="1">
        <v>13</v>
      </c>
      <c r="I158" s="1" t="s">
        <v>167</v>
      </c>
      <c r="J158" s="1" t="str">
        <f t="shared" si="4"/>
        <v>L.Mugo.R.13.1_2_A</v>
      </c>
      <c r="K158" s="10" t="s">
        <v>242</v>
      </c>
      <c r="L158" s="1" t="str">
        <f t="shared" si="5"/>
        <v>L.Mugo.R.13.1_2_E</v>
      </c>
      <c r="M158" s="11" t="s">
        <v>243</v>
      </c>
      <c r="O158" s="13" t="s">
        <v>424</v>
      </c>
    </row>
    <row r="159" spans="1:15" ht="15.75" x14ac:dyDescent="0.25">
      <c r="A159" t="s">
        <v>241</v>
      </c>
      <c r="B159" s="1" t="s">
        <v>239</v>
      </c>
      <c r="C159" s="1" t="s">
        <v>401</v>
      </c>
      <c r="D159" s="2" t="s">
        <v>168</v>
      </c>
      <c r="E159" s="2" t="s">
        <v>15</v>
      </c>
      <c r="F159" s="1" t="s">
        <v>2</v>
      </c>
      <c r="G159" s="2" t="s">
        <v>155</v>
      </c>
      <c r="H159" s="1">
        <v>14</v>
      </c>
      <c r="I159" s="1" t="s">
        <v>168</v>
      </c>
      <c r="J159" s="1" t="str">
        <f t="shared" si="4"/>
        <v>L.Mugo.R.14.1_2_A</v>
      </c>
      <c r="K159" s="10" t="s">
        <v>242</v>
      </c>
      <c r="L159" s="1" t="str">
        <f t="shared" si="5"/>
        <v>L.Mugo.R.14.1_2_E</v>
      </c>
      <c r="M159" s="11" t="s">
        <v>243</v>
      </c>
      <c r="O159" s="13" t="s">
        <v>424</v>
      </c>
    </row>
    <row r="160" spans="1:15" ht="15.75" x14ac:dyDescent="0.25">
      <c r="A160" t="s">
        <v>241</v>
      </c>
      <c r="B160" s="1" t="s">
        <v>239</v>
      </c>
      <c r="C160" s="1" t="s">
        <v>402</v>
      </c>
      <c r="D160" s="2" t="s">
        <v>169</v>
      </c>
      <c r="E160" s="2" t="s">
        <v>15</v>
      </c>
      <c r="F160" s="1" t="s">
        <v>2</v>
      </c>
      <c r="G160" s="2" t="s">
        <v>155</v>
      </c>
      <c r="H160" s="1">
        <v>15</v>
      </c>
      <c r="I160" s="1" t="s">
        <v>169</v>
      </c>
      <c r="J160" s="1" t="str">
        <f t="shared" si="4"/>
        <v>L.Mugo.R.15.1_2_A</v>
      </c>
      <c r="K160" s="10" t="s">
        <v>242</v>
      </c>
      <c r="L160" s="1" t="str">
        <f t="shared" si="5"/>
        <v>L.Mugo.R.15.1_2_E</v>
      </c>
      <c r="M160" s="11" t="s">
        <v>243</v>
      </c>
      <c r="O160" s="13" t="s">
        <v>424</v>
      </c>
    </row>
    <row r="161" spans="1:15" ht="15.75" x14ac:dyDescent="0.25">
      <c r="A161" t="s">
        <v>241</v>
      </c>
      <c r="B161" s="1" t="s">
        <v>239</v>
      </c>
      <c r="C161" s="1" t="s">
        <v>403</v>
      </c>
      <c r="D161" s="2" t="s">
        <v>170</v>
      </c>
      <c r="E161" s="2" t="s">
        <v>21</v>
      </c>
      <c r="F161" s="1" t="s">
        <v>2</v>
      </c>
      <c r="G161" s="2" t="s">
        <v>155</v>
      </c>
      <c r="H161" s="1">
        <v>16</v>
      </c>
      <c r="I161" s="1" t="s">
        <v>170</v>
      </c>
      <c r="J161" s="1" t="str">
        <f t="shared" si="4"/>
        <v>D.Mugo.R.16.1_2_A</v>
      </c>
      <c r="K161" s="10" t="s">
        <v>242</v>
      </c>
      <c r="L161" s="1" t="str">
        <f t="shared" si="5"/>
        <v>D.Mugo.R.16.1_2_E</v>
      </c>
      <c r="M161" s="11" t="s">
        <v>243</v>
      </c>
      <c r="O161" s="13" t="s">
        <v>424</v>
      </c>
    </row>
    <row r="162" spans="1:15" ht="15.75" x14ac:dyDescent="0.25">
      <c r="A162" t="s">
        <v>241</v>
      </c>
      <c r="B162" s="1" t="s">
        <v>239</v>
      </c>
      <c r="C162" s="1" t="s">
        <v>404</v>
      </c>
      <c r="D162" s="2" t="s">
        <v>171</v>
      </c>
      <c r="E162" s="2" t="s">
        <v>21</v>
      </c>
      <c r="F162" s="1" t="s">
        <v>2</v>
      </c>
      <c r="G162" s="2" t="s">
        <v>155</v>
      </c>
      <c r="H162" s="1">
        <v>17</v>
      </c>
      <c r="I162" s="1" t="s">
        <v>171</v>
      </c>
      <c r="J162" s="1" t="str">
        <f t="shared" si="4"/>
        <v>D.Mugo.R.17.1_2_A</v>
      </c>
      <c r="K162" s="10" t="s">
        <v>242</v>
      </c>
      <c r="L162" s="1" t="str">
        <f t="shared" si="5"/>
        <v>D.Mugo.R.17.1_2_E</v>
      </c>
      <c r="M162" s="11" t="s">
        <v>243</v>
      </c>
      <c r="O162" s="13" t="s">
        <v>424</v>
      </c>
    </row>
    <row r="163" spans="1:15" ht="15.75" x14ac:dyDescent="0.25">
      <c r="A163" t="s">
        <v>241</v>
      </c>
      <c r="B163" s="1" t="s">
        <v>239</v>
      </c>
      <c r="C163" s="1" t="s">
        <v>405</v>
      </c>
      <c r="D163" s="2" t="s">
        <v>172</v>
      </c>
      <c r="E163" s="2" t="s">
        <v>21</v>
      </c>
      <c r="F163" s="1" t="s">
        <v>2</v>
      </c>
      <c r="G163" s="2" t="s">
        <v>155</v>
      </c>
      <c r="H163" s="1">
        <v>18</v>
      </c>
      <c r="I163" s="1" t="s">
        <v>172</v>
      </c>
      <c r="J163" s="1" t="str">
        <f t="shared" si="4"/>
        <v>D.Mugo.R.18.1_2_A</v>
      </c>
      <c r="K163" s="10" t="s">
        <v>242</v>
      </c>
      <c r="L163" s="1" t="str">
        <f t="shared" si="5"/>
        <v>D.Mugo.R.18.1_2_E</v>
      </c>
      <c r="M163" s="11" t="s">
        <v>243</v>
      </c>
      <c r="O163" s="13" t="s">
        <v>424</v>
      </c>
    </row>
    <row r="164" spans="1:15" ht="15.75" x14ac:dyDescent="0.25">
      <c r="A164" t="s">
        <v>241</v>
      </c>
      <c r="B164" s="1" t="s">
        <v>239</v>
      </c>
      <c r="C164" s="1" t="s">
        <v>406</v>
      </c>
      <c r="D164" s="2" t="s">
        <v>173</v>
      </c>
      <c r="E164" s="1" t="s">
        <v>1</v>
      </c>
      <c r="F164" s="2" t="s">
        <v>25</v>
      </c>
      <c r="G164" s="2" t="s">
        <v>155</v>
      </c>
      <c r="H164" s="1">
        <v>1</v>
      </c>
      <c r="I164" s="1" t="s">
        <v>173</v>
      </c>
      <c r="J164" s="1" t="str">
        <f t="shared" si="4"/>
        <v>H.Larix.R.1.1_2_A</v>
      </c>
      <c r="K164" s="10" t="s">
        <v>242</v>
      </c>
      <c r="L164" s="1" t="str">
        <f t="shared" si="5"/>
        <v>H.Larix.R.1.1_2_E</v>
      </c>
      <c r="M164" s="11" t="s">
        <v>243</v>
      </c>
      <c r="O164" s="13" t="s">
        <v>424</v>
      </c>
    </row>
    <row r="165" spans="1:15" ht="15.75" x14ac:dyDescent="0.25">
      <c r="A165" t="s">
        <v>241</v>
      </c>
      <c r="B165" s="1" t="s">
        <v>239</v>
      </c>
      <c r="C165" s="1" t="s">
        <v>407</v>
      </c>
      <c r="D165" s="2" t="s">
        <v>174</v>
      </c>
      <c r="E165" s="1" t="s">
        <v>1</v>
      </c>
      <c r="F165" s="2" t="s">
        <v>25</v>
      </c>
      <c r="G165" s="2" t="s">
        <v>155</v>
      </c>
      <c r="H165" s="1">
        <v>2</v>
      </c>
      <c r="I165" s="1" t="s">
        <v>174</v>
      </c>
      <c r="J165" s="1" t="str">
        <f t="shared" si="4"/>
        <v>H.Larix.R.2.1_2_A</v>
      </c>
      <c r="K165" s="10" t="s">
        <v>242</v>
      </c>
      <c r="L165" s="1" t="str">
        <f t="shared" si="5"/>
        <v>H.Larix.R.2.1_2_E</v>
      </c>
      <c r="M165" s="11" t="s">
        <v>243</v>
      </c>
      <c r="O165" s="13" t="s">
        <v>424</v>
      </c>
    </row>
    <row r="166" spans="1:15" ht="15.75" x14ac:dyDescent="0.25">
      <c r="A166" t="s">
        <v>241</v>
      </c>
      <c r="B166" s="1" t="s">
        <v>239</v>
      </c>
      <c r="C166" s="1" t="s">
        <v>408</v>
      </c>
      <c r="D166" s="2" t="s">
        <v>175</v>
      </c>
      <c r="E166" s="1" t="s">
        <v>1</v>
      </c>
      <c r="F166" s="2" t="s">
        <v>25</v>
      </c>
      <c r="G166" s="2" t="s">
        <v>155</v>
      </c>
      <c r="H166" s="1">
        <v>3</v>
      </c>
      <c r="I166" s="1" t="s">
        <v>175</v>
      </c>
      <c r="J166" s="1" t="str">
        <f t="shared" si="4"/>
        <v>H.Larix.R.3.1_2_A</v>
      </c>
      <c r="K166" s="10" t="s">
        <v>242</v>
      </c>
      <c r="L166" s="1" t="str">
        <f t="shared" si="5"/>
        <v>H.Larix.R.3.1_2_E</v>
      </c>
      <c r="M166" s="11" t="s">
        <v>243</v>
      </c>
      <c r="O166" s="13" t="s">
        <v>424</v>
      </c>
    </row>
    <row r="167" spans="1:15" ht="15.75" x14ac:dyDescent="0.25">
      <c r="A167" t="s">
        <v>241</v>
      </c>
      <c r="B167" s="1" t="s">
        <v>239</v>
      </c>
      <c r="C167" s="1" t="s">
        <v>409</v>
      </c>
      <c r="D167" s="2" t="s">
        <v>176</v>
      </c>
      <c r="E167" s="1" t="s">
        <v>1</v>
      </c>
      <c r="F167" s="2" t="s">
        <v>25</v>
      </c>
      <c r="G167" s="2" t="s">
        <v>155</v>
      </c>
      <c r="H167" s="1">
        <v>4</v>
      </c>
      <c r="I167" s="1" t="s">
        <v>176</v>
      </c>
      <c r="J167" s="1" t="str">
        <f t="shared" si="4"/>
        <v>H.Larix.R.4.1_2_A</v>
      </c>
      <c r="K167" s="10" t="s">
        <v>242</v>
      </c>
      <c r="L167" s="1" t="str">
        <f t="shared" si="5"/>
        <v>H.Larix.R.4.1_2_E</v>
      </c>
      <c r="M167" s="11" t="s">
        <v>243</v>
      </c>
      <c r="O167" s="13" t="s">
        <v>424</v>
      </c>
    </row>
    <row r="168" spans="1:15" ht="15.75" x14ac:dyDescent="0.25">
      <c r="A168" t="s">
        <v>241</v>
      </c>
      <c r="B168" s="1" t="s">
        <v>239</v>
      </c>
      <c r="C168" s="1" t="s">
        <v>410</v>
      </c>
      <c r="D168" s="2" t="s">
        <v>177</v>
      </c>
      <c r="E168" s="1" t="s">
        <v>1</v>
      </c>
      <c r="F168" s="2" t="s">
        <v>25</v>
      </c>
      <c r="G168" s="2" t="s">
        <v>155</v>
      </c>
      <c r="H168" s="1">
        <v>5</v>
      </c>
      <c r="I168" s="1" t="s">
        <v>177</v>
      </c>
      <c r="J168" s="1" t="str">
        <f t="shared" si="4"/>
        <v>H.Larix.R.5.1_2_A</v>
      </c>
      <c r="K168" s="10" t="s">
        <v>242</v>
      </c>
      <c r="L168" s="1" t="str">
        <f t="shared" si="5"/>
        <v>H.Larix.R.5.1_2_E</v>
      </c>
      <c r="M168" s="11" t="s">
        <v>243</v>
      </c>
      <c r="O168" s="13" t="s">
        <v>424</v>
      </c>
    </row>
    <row r="169" spans="1:15" ht="15.75" x14ac:dyDescent="0.25">
      <c r="A169" t="s">
        <v>241</v>
      </c>
      <c r="B169" s="1" t="s">
        <v>239</v>
      </c>
      <c r="C169" s="1" t="s">
        <v>411</v>
      </c>
      <c r="D169" s="2" t="s">
        <v>178</v>
      </c>
      <c r="E169" s="2" t="s">
        <v>9</v>
      </c>
      <c r="F169" s="2" t="s">
        <v>25</v>
      </c>
      <c r="G169" s="2" t="s">
        <v>155</v>
      </c>
      <c r="H169" s="1">
        <v>6</v>
      </c>
      <c r="I169" s="1" t="s">
        <v>178</v>
      </c>
      <c r="J169" s="1" t="str">
        <f t="shared" si="4"/>
        <v>M.Larix.R.6.1_2_A</v>
      </c>
      <c r="K169" s="10" t="s">
        <v>242</v>
      </c>
      <c r="L169" s="1" t="str">
        <f t="shared" si="5"/>
        <v>M.Larix.R.6.1_2_E</v>
      </c>
      <c r="M169" s="11" t="s">
        <v>243</v>
      </c>
      <c r="O169" s="13" t="s">
        <v>424</v>
      </c>
    </row>
    <row r="170" spans="1:15" ht="15.75" x14ac:dyDescent="0.25">
      <c r="A170" t="s">
        <v>241</v>
      </c>
      <c r="B170" s="1" t="s">
        <v>239</v>
      </c>
      <c r="C170" s="1" t="s">
        <v>412</v>
      </c>
      <c r="D170" s="2" t="s">
        <v>179</v>
      </c>
      <c r="E170" s="2" t="s">
        <v>9</v>
      </c>
      <c r="F170" s="2" t="s">
        <v>25</v>
      </c>
      <c r="G170" s="2" t="s">
        <v>155</v>
      </c>
      <c r="H170" s="1">
        <v>7</v>
      </c>
      <c r="I170" s="1" t="s">
        <v>179</v>
      </c>
      <c r="J170" s="1" t="str">
        <f t="shared" si="4"/>
        <v>M.Larix.R.7.1_2_A</v>
      </c>
      <c r="K170" s="10" t="s">
        <v>242</v>
      </c>
      <c r="L170" s="1" t="str">
        <f t="shared" si="5"/>
        <v>M.Larix.R.7.1_2_E</v>
      </c>
      <c r="M170" s="11" t="s">
        <v>243</v>
      </c>
      <c r="O170" s="13" t="s">
        <v>424</v>
      </c>
    </row>
    <row r="171" spans="1:15" ht="15.75" x14ac:dyDescent="0.25">
      <c r="A171" t="s">
        <v>241</v>
      </c>
      <c r="B171" s="1" t="s">
        <v>239</v>
      </c>
      <c r="C171" s="1" t="s">
        <v>413</v>
      </c>
      <c r="D171" s="2" t="s">
        <v>180</v>
      </c>
      <c r="E171" s="2" t="s">
        <v>9</v>
      </c>
      <c r="F171" s="2" t="s">
        <v>25</v>
      </c>
      <c r="G171" s="2" t="s">
        <v>155</v>
      </c>
      <c r="H171" s="1">
        <v>8</v>
      </c>
      <c r="I171" s="1" t="s">
        <v>180</v>
      </c>
      <c r="J171" s="1" t="str">
        <f t="shared" si="4"/>
        <v>M.Larix.R.8.1_2_A</v>
      </c>
      <c r="K171" s="10" t="s">
        <v>242</v>
      </c>
      <c r="L171" s="1" t="str">
        <f t="shared" si="5"/>
        <v>M.Larix.R.8.1_2_E</v>
      </c>
      <c r="M171" s="11" t="s">
        <v>243</v>
      </c>
      <c r="O171" s="13" t="s">
        <v>424</v>
      </c>
    </row>
    <row r="172" spans="1:15" ht="15.75" x14ac:dyDescent="0.25">
      <c r="A172" t="s">
        <v>241</v>
      </c>
      <c r="B172" s="1" t="s">
        <v>239</v>
      </c>
      <c r="C172" s="1" t="s">
        <v>414</v>
      </c>
      <c r="D172" s="2" t="s">
        <v>181</v>
      </c>
      <c r="E172" s="2" t="s">
        <v>9</v>
      </c>
      <c r="F172" s="2" t="s">
        <v>25</v>
      </c>
      <c r="G172" s="2" t="s">
        <v>155</v>
      </c>
      <c r="H172" s="1">
        <v>9</v>
      </c>
      <c r="I172" s="1" t="s">
        <v>181</v>
      </c>
      <c r="J172" s="1" t="str">
        <f t="shared" si="4"/>
        <v>M.Larix.R.9.1_2_A</v>
      </c>
      <c r="K172" s="10" t="s">
        <v>242</v>
      </c>
      <c r="L172" s="1" t="str">
        <f t="shared" si="5"/>
        <v>M.Larix.R.9.1_2_E</v>
      </c>
      <c r="M172" s="11" t="s">
        <v>243</v>
      </c>
      <c r="O172" s="13" t="s">
        <v>424</v>
      </c>
    </row>
    <row r="173" spans="1:15" ht="15.75" x14ac:dyDescent="0.25">
      <c r="A173" t="s">
        <v>241</v>
      </c>
      <c r="B173" s="1" t="s">
        <v>239</v>
      </c>
      <c r="C173" s="1" t="s">
        <v>415</v>
      </c>
      <c r="D173" s="2" t="s">
        <v>182</v>
      </c>
      <c r="E173" s="2" t="s">
        <v>9</v>
      </c>
      <c r="F173" s="2" t="s">
        <v>25</v>
      </c>
      <c r="G173" s="2" t="s">
        <v>155</v>
      </c>
      <c r="H173" s="1">
        <v>10</v>
      </c>
      <c r="I173" s="1" t="s">
        <v>182</v>
      </c>
      <c r="J173" s="1" t="str">
        <f t="shared" si="4"/>
        <v>M.Larix.R.10.1_2_A</v>
      </c>
      <c r="K173" s="10" t="s">
        <v>242</v>
      </c>
      <c r="L173" s="1" t="str">
        <f t="shared" si="5"/>
        <v>M.Larix.R.10.1_2_E</v>
      </c>
      <c r="M173" s="11" t="s">
        <v>243</v>
      </c>
      <c r="O173" s="13" t="s">
        <v>424</v>
      </c>
    </row>
    <row r="174" spans="1:15" ht="15.75" x14ac:dyDescent="0.25">
      <c r="A174" t="s">
        <v>241</v>
      </c>
      <c r="B174" s="1" t="s">
        <v>239</v>
      </c>
      <c r="C174" s="1" t="s">
        <v>416</v>
      </c>
      <c r="D174" s="2" t="s">
        <v>183</v>
      </c>
      <c r="E174" s="2" t="s">
        <v>15</v>
      </c>
      <c r="F174" s="2" t="s">
        <v>25</v>
      </c>
      <c r="G174" s="2" t="s">
        <v>155</v>
      </c>
      <c r="H174" s="1">
        <v>11</v>
      </c>
      <c r="I174" s="1" t="s">
        <v>183</v>
      </c>
      <c r="J174" s="1" t="str">
        <f t="shared" si="4"/>
        <v>L.Larix.R.11.1_2_A</v>
      </c>
      <c r="K174" s="10" t="s">
        <v>242</v>
      </c>
      <c r="L174" s="1" t="str">
        <f t="shared" si="5"/>
        <v>L.Larix.R.11.1_2_E</v>
      </c>
      <c r="M174" s="11" t="s">
        <v>243</v>
      </c>
      <c r="O174" s="13" t="s">
        <v>424</v>
      </c>
    </row>
    <row r="175" spans="1:15" ht="15.75" x14ac:dyDescent="0.25">
      <c r="A175" t="s">
        <v>241</v>
      </c>
      <c r="B175" s="1" t="s">
        <v>239</v>
      </c>
      <c r="C175" s="1" t="s">
        <v>417</v>
      </c>
      <c r="D175" s="2" t="s">
        <v>184</v>
      </c>
      <c r="E175" s="2" t="s">
        <v>15</v>
      </c>
      <c r="F175" s="2" t="s">
        <v>25</v>
      </c>
      <c r="G175" s="2" t="s">
        <v>155</v>
      </c>
      <c r="H175" s="1">
        <v>12</v>
      </c>
      <c r="I175" s="1" t="s">
        <v>184</v>
      </c>
      <c r="J175" s="1" t="str">
        <f t="shared" si="4"/>
        <v>L.Larix.R.12.1_2_A</v>
      </c>
      <c r="K175" s="10" t="s">
        <v>242</v>
      </c>
      <c r="L175" s="1" t="str">
        <f t="shared" si="5"/>
        <v>L.Larix.R.12.1_2_E</v>
      </c>
      <c r="M175" s="11" t="s">
        <v>243</v>
      </c>
      <c r="O175" s="13" t="s">
        <v>424</v>
      </c>
    </row>
    <row r="176" spans="1:15" ht="15.75" x14ac:dyDescent="0.25">
      <c r="A176" t="s">
        <v>241</v>
      </c>
      <c r="B176" s="1" t="s">
        <v>239</v>
      </c>
      <c r="C176" s="1" t="s">
        <v>418</v>
      </c>
      <c r="D176" s="2" t="s">
        <v>185</v>
      </c>
      <c r="E176" s="2" t="s">
        <v>15</v>
      </c>
      <c r="F176" s="2" t="s">
        <v>25</v>
      </c>
      <c r="G176" s="2" t="s">
        <v>155</v>
      </c>
      <c r="H176" s="1">
        <v>13</v>
      </c>
      <c r="I176" s="1" t="s">
        <v>185</v>
      </c>
      <c r="J176" s="1" t="str">
        <f t="shared" si="4"/>
        <v>L.Larix.R.13.1_2_A</v>
      </c>
      <c r="K176" s="10" t="s">
        <v>242</v>
      </c>
      <c r="L176" s="1" t="str">
        <f t="shared" si="5"/>
        <v>L.Larix.R.13.1_2_E</v>
      </c>
      <c r="M176" s="11" t="s">
        <v>243</v>
      </c>
      <c r="O176" s="13" t="s">
        <v>424</v>
      </c>
    </row>
    <row r="177" spans="1:15" ht="15.75" x14ac:dyDescent="0.25">
      <c r="A177" t="s">
        <v>241</v>
      </c>
      <c r="B177" s="1" t="s">
        <v>239</v>
      </c>
      <c r="C177" s="1" t="s">
        <v>419</v>
      </c>
      <c r="D177" s="2" t="s">
        <v>186</v>
      </c>
      <c r="E177" s="2" t="s">
        <v>15</v>
      </c>
      <c r="F177" s="2" t="s">
        <v>25</v>
      </c>
      <c r="G177" s="2" t="s">
        <v>155</v>
      </c>
      <c r="H177" s="1">
        <v>14</v>
      </c>
      <c r="I177" s="1" t="s">
        <v>186</v>
      </c>
      <c r="J177" s="1" t="str">
        <f t="shared" si="4"/>
        <v>L.Larix.R.14.1_2_A</v>
      </c>
      <c r="K177" s="10" t="s">
        <v>242</v>
      </c>
      <c r="L177" s="1" t="str">
        <f t="shared" si="5"/>
        <v>L.Larix.R.14.1_2_E</v>
      </c>
      <c r="M177" s="11" t="s">
        <v>243</v>
      </c>
      <c r="O177" s="13" t="s">
        <v>424</v>
      </c>
    </row>
    <row r="178" spans="1:15" ht="15.75" x14ac:dyDescent="0.25">
      <c r="A178" t="s">
        <v>241</v>
      </c>
      <c r="B178" s="1" t="s">
        <v>239</v>
      </c>
      <c r="C178" s="1" t="s">
        <v>420</v>
      </c>
      <c r="D178" s="2" t="s">
        <v>187</v>
      </c>
      <c r="E178" s="2" t="s">
        <v>15</v>
      </c>
      <c r="F178" s="2" t="s">
        <v>25</v>
      </c>
      <c r="G178" s="2" t="s">
        <v>155</v>
      </c>
      <c r="H178" s="1">
        <v>15</v>
      </c>
      <c r="I178" s="1" t="s">
        <v>187</v>
      </c>
      <c r="J178" s="1" t="str">
        <f t="shared" si="4"/>
        <v>L.Larix.R.15.1_2_A</v>
      </c>
      <c r="K178" s="10" t="s">
        <v>242</v>
      </c>
      <c r="L178" s="1" t="str">
        <f t="shared" si="5"/>
        <v>L.Larix.R.15.1_2_E</v>
      </c>
      <c r="M178" s="11" t="s">
        <v>243</v>
      </c>
      <c r="O178" s="13" t="s">
        <v>424</v>
      </c>
    </row>
    <row r="179" spans="1:15" ht="15.75" x14ac:dyDescent="0.25">
      <c r="A179" t="s">
        <v>241</v>
      </c>
      <c r="B179" s="1" t="s">
        <v>239</v>
      </c>
      <c r="C179" s="1" t="s">
        <v>421</v>
      </c>
      <c r="D179" s="2" t="s">
        <v>188</v>
      </c>
      <c r="E179" s="2" t="s">
        <v>21</v>
      </c>
      <c r="F179" s="2" t="s">
        <v>25</v>
      </c>
      <c r="G179" s="2" t="s">
        <v>155</v>
      </c>
      <c r="H179" s="1">
        <v>16</v>
      </c>
      <c r="I179" s="1" t="s">
        <v>188</v>
      </c>
      <c r="J179" s="1" t="str">
        <f t="shared" si="4"/>
        <v>D.Larix.R.16.1_2_A</v>
      </c>
      <c r="K179" s="10" t="s">
        <v>242</v>
      </c>
      <c r="L179" s="1" t="str">
        <f t="shared" si="5"/>
        <v>D.Larix.R.16.1_2_E</v>
      </c>
      <c r="M179" s="11" t="s">
        <v>243</v>
      </c>
      <c r="O179" s="13" t="s">
        <v>424</v>
      </c>
    </row>
    <row r="180" spans="1:15" ht="15.75" x14ac:dyDescent="0.25">
      <c r="A180" t="s">
        <v>241</v>
      </c>
      <c r="B180" s="1" t="s">
        <v>239</v>
      </c>
      <c r="C180" s="1" t="s">
        <v>422</v>
      </c>
      <c r="D180" s="2" t="s">
        <v>189</v>
      </c>
      <c r="E180" s="2" t="s">
        <v>21</v>
      </c>
      <c r="F180" s="2" t="s">
        <v>25</v>
      </c>
      <c r="G180" s="2" t="s">
        <v>155</v>
      </c>
      <c r="H180" s="1">
        <v>17</v>
      </c>
      <c r="I180" s="1" t="s">
        <v>189</v>
      </c>
      <c r="J180" s="1" t="str">
        <f t="shared" si="4"/>
        <v>D.Larix.R.17.1_2_A</v>
      </c>
      <c r="K180" s="10" t="s">
        <v>242</v>
      </c>
      <c r="L180" s="1" t="str">
        <f t="shared" si="5"/>
        <v>D.Larix.R.17.1_2_E</v>
      </c>
      <c r="M180" s="11" t="s">
        <v>243</v>
      </c>
      <c r="O180" s="13" t="s">
        <v>424</v>
      </c>
    </row>
    <row r="181" spans="1:15" ht="15.75" x14ac:dyDescent="0.25">
      <c r="A181" t="s">
        <v>241</v>
      </c>
      <c r="B181" s="1" t="s">
        <v>239</v>
      </c>
      <c r="C181" s="1" t="s">
        <v>423</v>
      </c>
      <c r="D181" s="2" t="s">
        <v>190</v>
      </c>
      <c r="E181" s="2" t="s">
        <v>21</v>
      </c>
      <c r="F181" s="2" t="s">
        <v>25</v>
      </c>
      <c r="G181" s="2" t="s">
        <v>155</v>
      </c>
      <c r="H181" s="1">
        <v>18</v>
      </c>
      <c r="I181" s="1" t="s">
        <v>190</v>
      </c>
      <c r="J181" s="1" t="str">
        <f t="shared" si="4"/>
        <v>D.Larix.R.18.1_2_A</v>
      </c>
      <c r="K181" s="10" t="s">
        <v>242</v>
      </c>
      <c r="L181" s="1" t="str">
        <f t="shared" si="5"/>
        <v>D.Larix.R.18.1_2_E</v>
      </c>
      <c r="M181" s="11" t="s">
        <v>243</v>
      </c>
      <c r="O181" s="13" t="s">
        <v>424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1"/>
  <sheetViews>
    <sheetView tabSelected="1" topLeftCell="W1" workbookViewId="0">
      <selection activeCell="Y2" sqref="Y2:Y181"/>
    </sheetView>
  </sheetViews>
  <sheetFormatPr defaultRowHeight="15" x14ac:dyDescent="0.25"/>
  <cols>
    <col min="4" max="4" width="7.28515625" bestFit="1" customWidth="1"/>
    <col min="5" max="5" width="12.5703125" bestFit="1" customWidth="1"/>
    <col min="6" max="7" width="9.140625" customWidth="1"/>
    <col min="8" max="8" width="22.7109375" customWidth="1"/>
    <col min="9" max="11" width="9.140625" customWidth="1"/>
    <col min="12" max="15" width="8.85546875" customWidth="1"/>
    <col min="16" max="18" width="9.140625" style="9" customWidth="1"/>
    <col min="19" max="19" width="8.85546875" style="1" customWidth="1"/>
    <col min="20" max="20" width="10.5703125" style="1" customWidth="1"/>
    <col min="21" max="21" width="8.85546875" customWidth="1"/>
    <col min="22" max="22" width="14.140625" style="1" customWidth="1"/>
    <col min="23" max="23" width="8.85546875" customWidth="1"/>
    <col min="24" max="24" width="8.85546875" style="1" customWidth="1"/>
    <col min="25" max="25" width="8.85546875" customWidth="1"/>
    <col min="26" max="26" width="8.85546875" style="1" customWidth="1"/>
    <col min="27" max="27" width="8.85546875" customWidth="1"/>
    <col min="28" max="28" width="9.140625" style="1" customWidth="1"/>
    <col min="29" max="32" width="8.85546875" customWidth="1"/>
    <col min="33" max="33" width="9.140625" style="1" customWidth="1"/>
    <col min="34" max="34" width="8.85546875" customWidth="1"/>
    <col min="35" max="35" width="8.85546875" style="9" customWidth="1"/>
    <col min="36" max="37" width="8.85546875" customWidth="1"/>
    <col min="38" max="38" width="19.42578125" style="1" bestFit="1" customWidth="1"/>
    <col min="39" max="39" width="9.140625" style="1" hidden="1" customWidth="1"/>
    <col min="40" max="41" width="8.85546875" style="1" hidden="1" customWidth="1"/>
    <col min="42" max="42" width="8.85546875" style="1" customWidth="1"/>
    <col min="44" max="44" width="12.42578125" bestFit="1" customWidth="1"/>
    <col min="45" max="45" width="9.5703125" bestFit="1" customWidth="1"/>
    <col min="46" max="46" width="9.140625" style="53"/>
  </cols>
  <sheetData>
    <row r="1" spans="1:52" ht="15.6" x14ac:dyDescent="0.3">
      <c r="A1" t="s">
        <v>238</v>
      </c>
      <c r="B1" t="s">
        <v>236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234</v>
      </c>
      <c r="I1" t="s">
        <v>235</v>
      </c>
      <c r="J1" t="s">
        <v>237</v>
      </c>
      <c r="K1" t="s">
        <v>196</v>
      </c>
      <c r="L1" t="s">
        <v>197</v>
      </c>
      <c r="M1" t="s">
        <v>198</v>
      </c>
      <c r="N1" t="s">
        <v>437</v>
      </c>
      <c r="O1" t="s">
        <v>233</v>
      </c>
      <c r="P1" s="52" t="s">
        <v>819</v>
      </c>
      <c r="Q1" s="52" t="s">
        <v>820</v>
      </c>
      <c r="R1" s="52" t="s">
        <v>821</v>
      </c>
      <c r="S1" s="52" t="s">
        <v>822</v>
      </c>
      <c r="T1" s="30" t="s">
        <v>823</v>
      </c>
      <c r="U1" t="s">
        <v>824</v>
      </c>
      <c r="V1" s="11" t="s">
        <v>439</v>
      </c>
      <c r="W1" t="s">
        <v>801</v>
      </c>
      <c r="X1" s="11" t="s">
        <v>804</v>
      </c>
      <c r="Y1" t="s">
        <v>802</v>
      </c>
      <c r="Z1" s="30" t="s">
        <v>803</v>
      </c>
      <c r="AA1" t="s">
        <v>807</v>
      </c>
      <c r="AB1" s="13" t="s">
        <v>825</v>
      </c>
      <c r="AC1" t="s">
        <v>206</v>
      </c>
      <c r="AD1" t="s">
        <v>207</v>
      </c>
      <c r="AE1" t="s">
        <v>208</v>
      </c>
      <c r="AF1" s="13" t="s">
        <v>808</v>
      </c>
      <c r="AG1" s="13" t="s">
        <v>868</v>
      </c>
      <c r="AH1" s="13" t="s">
        <v>809</v>
      </c>
      <c r="AI1" s="9" t="s">
        <v>816</v>
      </c>
      <c r="AJ1" t="s">
        <v>817</v>
      </c>
      <c r="AK1" t="s">
        <v>818</v>
      </c>
      <c r="AL1" s="13" t="s">
        <v>872</v>
      </c>
      <c r="AM1" s="13" t="s">
        <v>825</v>
      </c>
      <c r="AN1" s="13" t="s">
        <v>826</v>
      </c>
      <c r="AO1" s="13" t="s">
        <v>827</v>
      </c>
      <c r="AP1" s="13" t="s">
        <v>871</v>
      </c>
      <c r="AQ1" t="s">
        <v>835</v>
      </c>
      <c r="AR1" s="13" t="s">
        <v>866</v>
      </c>
      <c r="AS1" s="13" t="s">
        <v>869</v>
      </c>
      <c r="AT1" s="53" t="s">
        <v>826</v>
      </c>
      <c r="AU1" t="s">
        <v>827</v>
      </c>
      <c r="AV1" t="s">
        <v>873</v>
      </c>
      <c r="AW1" t="s">
        <v>874</v>
      </c>
      <c r="AX1" t="s">
        <v>875</v>
      </c>
      <c r="AY1" t="s">
        <v>878</v>
      </c>
    </row>
    <row r="2" spans="1:52" ht="15.6" x14ac:dyDescent="0.3">
      <c r="A2" t="s">
        <v>239</v>
      </c>
      <c r="B2">
        <v>1</v>
      </c>
      <c r="C2" t="s">
        <v>0</v>
      </c>
      <c r="D2" t="s">
        <v>1</v>
      </c>
      <c r="E2" t="s">
        <v>2</v>
      </c>
      <c r="F2" t="s">
        <v>834</v>
      </c>
      <c r="G2">
        <v>1</v>
      </c>
      <c r="H2" t="s">
        <v>441</v>
      </c>
      <c r="I2" t="s">
        <v>442</v>
      </c>
      <c r="K2">
        <v>50.56</v>
      </c>
      <c r="L2" t="s">
        <v>427</v>
      </c>
      <c r="M2" t="s">
        <v>430</v>
      </c>
      <c r="N2" t="s">
        <v>438</v>
      </c>
      <c r="O2" t="s">
        <v>433</v>
      </c>
      <c r="P2" s="31">
        <v>0.35966178797468346</v>
      </c>
      <c r="Q2" s="31">
        <v>3.44768629084317</v>
      </c>
      <c r="R2" s="31">
        <v>0.56588657041139234</v>
      </c>
      <c r="S2" s="1" t="e">
        <v>#N/A</v>
      </c>
      <c r="T2" s="34">
        <v>4.3732346492292455</v>
      </c>
      <c r="U2" t="e">
        <v>#N/A</v>
      </c>
      <c r="V2" s="9">
        <v>5.2353300061295736</v>
      </c>
      <c r="W2" s="9">
        <v>-28.626182001158288</v>
      </c>
      <c r="X2" s="9">
        <v>-29.062323018197798</v>
      </c>
      <c r="Y2" s="9" t="e">
        <v>#N/A</v>
      </c>
      <c r="Z2" s="31">
        <v>-30.182783297212886</v>
      </c>
      <c r="AA2">
        <v>-29.047293687388329</v>
      </c>
      <c r="AB2" s="31">
        <v>2.9943992834377493</v>
      </c>
      <c r="AD2">
        <v>-178.9</v>
      </c>
      <c r="AE2">
        <v>-1.7</v>
      </c>
      <c r="AF2" s="1">
        <v>-2.4027928665645693</v>
      </c>
      <c r="AG2">
        <v>5.42</v>
      </c>
      <c r="AH2" s="1">
        <v>0.42367206991806455</v>
      </c>
      <c r="AI2" s="9">
        <v>50.248573303222699</v>
      </c>
      <c r="AJ2">
        <v>0.44076663255691501</v>
      </c>
      <c r="AK2">
        <v>114.00267078233114</v>
      </c>
      <c r="AL2" s="2">
        <v>2</v>
      </c>
      <c r="AM2" s="1">
        <v>2.9943992834377493</v>
      </c>
      <c r="AN2" s="1">
        <v>1.6467008756621619</v>
      </c>
      <c r="AO2" s="1">
        <v>72.249117558273738</v>
      </c>
      <c r="AP2" s="1">
        <v>-0.42222222222222222</v>
      </c>
      <c r="AQ2">
        <v>2200</v>
      </c>
      <c r="AR2" t="s">
        <v>834</v>
      </c>
      <c r="AS2" s="9" t="s">
        <v>870</v>
      </c>
      <c r="AT2" s="53">
        <v>1.6472106394507486</v>
      </c>
      <c r="AU2">
        <v>0.14284654358565457</v>
      </c>
      <c r="AV2">
        <v>1.7809387528051128</v>
      </c>
      <c r="AW2">
        <v>9.1999999999999993</v>
      </c>
      <c r="AX2">
        <v>0</v>
      </c>
      <c r="AY2" t="s">
        <v>876</v>
      </c>
      <c r="AZ2" s="1"/>
    </row>
    <row r="3" spans="1:52" ht="15.6" x14ac:dyDescent="0.3">
      <c r="A3" t="s">
        <v>239</v>
      </c>
      <c r="B3">
        <v>2</v>
      </c>
      <c r="C3" t="s">
        <v>4</v>
      </c>
      <c r="D3" t="s">
        <v>1</v>
      </c>
      <c r="E3" t="s">
        <v>2</v>
      </c>
      <c r="F3" t="s">
        <v>834</v>
      </c>
      <c r="G3">
        <v>2</v>
      </c>
      <c r="H3" t="s">
        <v>443</v>
      </c>
      <c r="I3" t="s">
        <v>444</v>
      </c>
      <c r="K3">
        <v>50.18</v>
      </c>
      <c r="L3" t="s">
        <v>427</v>
      </c>
      <c r="M3" t="s">
        <v>430</v>
      </c>
      <c r="N3" t="s">
        <v>438</v>
      </c>
      <c r="O3" t="s">
        <v>433</v>
      </c>
      <c r="P3" s="31">
        <v>0.46440215225189324</v>
      </c>
      <c r="Q3" s="31">
        <v>1.9200832533117416</v>
      </c>
      <c r="R3" s="31">
        <v>0.77525458349940213</v>
      </c>
      <c r="S3" s="1">
        <v>0.44438728577122366</v>
      </c>
      <c r="T3" s="34">
        <v>3.1597399890630369</v>
      </c>
      <c r="U3">
        <v>3.6041272748342603</v>
      </c>
      <c r="V3" s="9">
        <v>5.6204666503838236</v>
      </c>
      <c r="W3" s="9">
        <v>-27.25520367274229</v>
      </c>
      <c r="X3" s="9">
        <v>-28.583121120151816</v>
      </c>
      <c r="Y3" s="9" t="e">
        <v>#N/A</v>
      </c>
      <c r="Z3" s="31">
        <v>-28.742389740442544</v>
      </c>
      <c r="AA3">
        <v>-27.074304666250917</v>
      </c>
      <c r="AB3" s="31">
        <v>3.913012526095522</v>
      </c>
      <c r="AC3">
        <v>19.8</v>
      </c>
      <c r="AD3">
        <v>9.6999999999999993</v>
      </c>
      <c r="AE3">
        <v>2.7</v>
      </c>
      <c r="AF3" s="1">
        <v>-4.4111381811034827</v>
      </c>
      <c r="AG3">
        <v>4.71</v>
      </c>
      <c r="AH3" s="1">
        <v>0.4391311098223501</v>
      </c>
      <c r="AI3" s="9">
        <v>49.159786224365199</v>
      </c>
      <c r="AJ3">
        <v>0.41681319475174</v>
      </c>
      <c r="AK3">
        <v>117.94201057777329</v>
      </c>
      <c r="AL3" s="2">
        <v>2</v>
      </c>
      <c r="AM3" s="1">
        <v>3.913012526095522</v>
      </c>
      <c r="AN3" s="1">
        <v>1.9162366124702719</v>
      </c>
      <c r="AO3" s="1">
        <v>271.81681649119355</v>
      </c>
      <c r="AP3" s="1">
        <v>0.55555555555555558</v>
      </c>
      <c r="AQ3">
        <v>2200</v>
      </c>
      <c r="AR3" t="s">
        <v>834</v>
      </c>
      <c r="AS3" s="9" t="s">
        <v>870</v>
      </c>
      <c r="AT3" s="53">
        <v>1.9204951148491818</v>
      </c>
      <c r="AU3">
        <v>0.18763940405834686</v>
      </c>
      <c r="AV3">
        <v>1.9804673697250788</v>
      </c>
      <c r="AW3">
        <v>9.1999999999999993</v>
      </c>
      <c r="AX3">
        <v>0</v>
      </c>
      <c r="AY3" t="s">
        <v>876</v>
      </c>
      <c r="AZ3" s="1"/>
    </row>
    <row r="4" spans="1:52" ht="15.6" x14ac:dyDescent="0.3">
      <c r="A4" t="s">
        <v>239</v>
      </c>
      <c r="B4">
        <v>3</v>
      </c>
      <c r="C4" t="s">
        <v>5</v>
      </c>
      <c r="D4" t="s">
        <v>1</v>
      </c>
      <c r="E4" t="s">
        <v>2</v>
      </c>
      <c r="F4" t="s">
        <v>834</v>
      </c>
      <c r="G4">
        <v>3</v>
      </c>
      <c r="H4" t="s">
        <v>445</v>
      </c>
      <c r="I4" t="s">
        <v>446</v>
      </c>
      <c r="K4">
        <v>40.51</v>
      </c>
      <c r="L4" t="s">
        <v>427</v>
      </c>
      <c r="M4" t="s">
        <v>430</v>
      </c>
      <c r="N4" t="s">
        <v>438</v>
      </c>
      <c r="O4" t="s">
        <v>433</v>
      </c>
      <c r="P4" s="31">
        <v>0.11073932362379658</v>
      </c>
      <c r="Q4" s="31">
        <v>1.3460296978207957</v>
      </c>
      <c r="R4" s="31">
        <v>0.10105838064675389</v>
      </c>
      <c r="S4" s="1">
        <v>0.13162350037027895</v>
      </c>
      <c r="T4" s="34">
        <v>1.5578274020913463</v>
      </c>
      <c r="U4">
        <v>1.6894509024616253</v>
      </c>
      <c r="V4" s="9">
        <v>5.8270835190689461</v>
      </c>
      <c r="W4" s="9">
        <v>-27.887414359615676</v>
      </c>
      <c r="X4" s="9">
        <v>-27.940868917988642</v>
      </c>
      <c r="Y4" s="9" t="e">
        <v>#N/A</v>
      </c>
      <c r="Z4" s="31">
        <v>-28.169998605050573</v>
      </c>
      <c r="AA4">
        <v>-27.180698853978416</v>
      </c>
      <c r="AB4" s="31">
        <v>9.4686794374222565</v>
      </c>
      <c r="AC4">
        <v>7.8</v>
      </c>
      <c r="AD4">
        <v>21.7</v>
      </c>
      <c r="AE4">
        <v>17.2</v>
      </c>
      <c r="AF4" s="1">
        <v>-4.9543528509580606</v>
      </c>
      <c r="AG4">
        <v>8.24</v>
      </c>
      <c r="AH4" s="1">
        <v>0.33675803557608514</v>
      </c>
      <c r="AI4" s="9">
        <v>52.028774261474602</v>
      </c>
      <c r="AJ4">
        <v>0.33494821190834001</v>
      </c>
      <c r="AK4">
        <v>155.33378716979834</v>
      </c>
      <c r="AL4" s="2">
        <v>2</v>
      </c>
      <c r="AM4" s="1">
        <v>9.4686794374222565</v>
      </c>
      <c r="AN4" s="1">
        <v>0.96919885136873729</v>
      </c>
      <c r="AO4" s="1">
        <v>60.705185969181237</v>
      </c>
      <c r="AP4" s="1">
        <v>3.7777777777777777</v>
      </c>
      <c r="AQ4">
        <v>2200</v>
      </c>
      <c r="AR4" t="s">
        <v>834</v>
      </c>
      <c r="AS4" s="9" t="s">
        <v>870</v>
      </c>
      <c r="AT4" s="53">
        <v>0.97036341689832106</v>
      </c>
      <c r="AU4">
        <v>0.10938411113028999</v>
      </c>
      <c r="AV4">
        <v>1.0836114625628601</v>
      </c>
      <c r="AW4">
        <v>9.1999999999999993</v>
      </c>
      <c r="AX4">
        <v>0</v>
      </c>
      <c r="AY4" t="s">
        <v>876</v>
      </c>
      <c r="AZ4" s="1"/>
    </row>
    <row r="5" spans="1:52" ht="15.6" x14ac:dyDescent="0.3">
      <c r="A5" t="s">
        <v>239</v>
      </c>
      <c r="B5">
        <v>4</v>
      </c>
      <c r="C5" t="s">
        <v>6</v>
      </c>
      <c r="D5" t="s">
        <v>1</v>
      </c>
      <c r="E5" t="s">
        <v>2</v>
      </c>
      <c r="F5" t="s">
        <v>834</v>
      </c>
      <c r="G5">
        <v>4</v>
      </c>
      <c r="H5" t="s">
        <v>447</v>
      </c>
      <c r="I5" t="s">
        <v>448</v>
      </c>
      <c r="K5">
        <v>50.43</v>
      </c>
      <c r="L5" t="s">
        <v>427</v>
      </c>
      <c r="M5" t="s">
        <v>430</v>
      </c>
      <c r="N5" t="s">
        <v>438</v>
      </c>
      <c r="O5" t="s">
        <v>433</v>
      </c>
      <c r="P5" s="31">
        <v>1.0834399167162407</v>
      </c>
      <c r="Q5" s="31">
        <v>4.2728050188188771</v>
      </c>
      <c r="R5" s="31">
        <v>1.6643976799524094</v>
      </c>
      <c r="S5" s="1">
        <v>0.37560142772159427</v>
      </c>
      <c r="T5" s="34">
        <v>7.0206426154875272</v>
      </c>
      <c r="U5">
        <v>7.3962440432091219</v>
      </c>
      <c r="V5" s="9">
        <v>9.4391850239894559</v>
      </c>
      <c r="W5" s="9">
        <v>-27.87133637735139</v>
      </c>
      <c r="X5" s="9">
        <v>-28.274472206150836</v>
      </c>
      <c r="Y5" s="9" t="e">
        <v>#N/A</v>
      </c>
      <c r="Z5" s="31">
        <v>-29.247651403739216</v>
      </c>
      <c r="AA5">
        <v>-27.718421448407863</v>
      </c>
      <c r="AB5" s="31">
        <v>4.4096315722878661</v>
      </c>
      <c r="AC5">
        <v>13.3</v>
      </c>
      <c r="AD5">
        <v>24.5</v>
      </c>
      <c r="AE5">
        <v>5.8</v>
      </c>
      <c r="AF5" s="1">
        <v>-2.6099977409922093</v>
      </c>
      <c r="AG5">
        <v>5.87</v>
      </c>
      <c r="AH5" s="1">
        <v>0.48396393119480791</v>
      </c>
      <c r="AI5" s="9">
        <v>49.740959167480497</v>
      </c>
      <c r="AJ5">
        <v>0.47868409752845797</v>
      </c>
      <c r="AK5">
        <v>103.91186885944832</v>
      </c>
      <c r="AL5" s="2">
        <v>2</v>
      </c>
      <c r="AM5" s="1">
        <v>4.4096315722878661</v>
      </c>
      <c r="AN5" s="1">
        <v>1.8932418090573486</v>
      </c>
      <c r="AO5" s="1">
        <v>139.25541503298786</v>
      </c>
      <c r="AP5" s="1">
        <v>1.2444444444444445</v>
      </c>
      <c r="AQ5">
        <v>2200</v>
      </c>
      <c r="AR5" t="s">
        <v>834</v>
      </c>
      <c r="AS5" s="9" t="s">
        <v>870</v>
      </c>
      <c r="AT5" s="53">
        <v>1.8937901333141958</v>
      </c>
      <c r="AU5">
        <v>0.17532774839510151</v>
      </c>
      <c r="AV5">
        <v>2.1315486614037402</v>
      </c>
      <c r="AW5">
        <v>9.1999999999999993</v>
      </c>
      <c r="AX5">
        <v>0</v>
      </c>
      <c r="AY5" t="s">
        <v>876</v>
      </c>
      <c r="AZ5" s="1"/>
    </row>
    <row r="6" spans="1:52" ht="15.6" x14ac:dyDescent="0.3">
      <c r="A6" t="s">
        <v>239</v>
      </c>
      <c r="B6">
        <v>5</v>
      </c>
      <c r="C6" t="s">
        <v>7</v>
      </c>
      <c r="D6" t="s">
        <v>1</v>
      </c>
      <c r="E6" t="s">
        <v>2</v>
      </c>
      <c r="F6" t="s">
        <v>834</v>
      </c>
      <c r="G6">
        <v>5</v>
      </c>
      <c r="H6" t="s">
        <v>449</v>
      </c>
      <c r="I6" t="s">
        <v>450</v>
      </c>
      <c r="K6">
        <v>50.26</v>
      </c>
      <c r="L6" t="s">
        <v>427</v>
      </c>
      <c r="M6" t="s">
        <v>430</v>
      </c>
      <c r="N6" t="s">
        <v>438</v>
      </c>
      <c r="O6" t="s">
        <v>433</v>
      </c>
      <c r="P6" s="31">
        <v>0.19300935137286113</v>
      </c>
      <c r="Q6" s="31">
        <v>2.1513094760008693</v>
      </c>
      <c r="R6" s="31">
        <v>0.34392409470752089</v>
      </c>
      <c r="S6" s="1">
        <v>0.19932618384401113</v>
      </c>
      <c r="T6" s="34">
        <v>2.6882429220812512</v>
      </c>
      <c r="U6">
        <v>2.8875691059252624</v>
      </c>
      <c r="V6" s="9">
        <v>6.4873858905586461</v>
      </c>
      <c r="W6" s="9">
        <v>-27.038832311581633</v>
      </c>
      <c r="X6" s="9">
        <v>-28.422848470478343</v>
      </c>
      <c r="Y6" s="9" t="e">
        <v>#N/A</v>
      </c>
      <c r="Z6" s="31">
        <v>-27.941538491714301</v>
      </c>
      <c r="AA6">
        <v>-26.616445333984515</v>
      </c>
      <c r="AB6" s="31">
        <v>3.1239890429465746</v>
      </c>
      <c r="AC6">
        <v>14.7</v>
      </c>
      <c r="AD6">
        <v>4.4000000000000004</v>
      </c>
      <c r="AE6">
        <v>-3.1</v>
      </c>
      <c r="AF6" s="1">
        <v>-2.1834324026672349</v>
      </c>
      <c r="AG6">
        <v>4.53</v>
      </c>
      <c r="AH6" s="1">
        <v>0.42030763842041774</v>
      </c>
      <c r="AI6" s="9">
        <v>52.039333343505902</v>
      </c>
      <c r="AJ6">
        <v>0.41796165704727201</v>
      </c>
      <c r="AK6">
        <v>124.5074337946272</v>
      </c>
      <c r="AL6" s="2">
        <v>2</v>
      </c>
      <c r="AM6" s="1">
        <v>3.1239890429465746</v>
      </c>
      <c r="AN6" s="1">
        <v>1.4216700113810365</v>
      </c>
      <c r="AO6" s="1">
        <v>155.57791669346378</v>
      </c>
      <c r="AP6" s="1">
        <v>-0.73333333333333339</v>
      </c>
      <c r="AQ6">
        <v>2200</v>
      </c>
      <c r="AR6" t="s">
        <v>834</v>
      </c>
      <c r="AS6" s="9" t="s">
        <v>870</v>
      </c>
      <c r="AT6" s="53">
        <v>1.4241150379008019</v>
      </c>
      <c r="AU6">
        <v>0.14495404168785431</v>
      </c>
      <c r="AV6">
        <v>1.5168369058312239</v>
      </c>
      <c r="AW6">
        <v>9.1999999999999993</v>
      </c>
      <c r="AX6">
        <v>0</v>
      </c>
      <c r="AY6" t="s">
        <v>876</v>
      </c>
      <c r="AZ6" s="1"/>
    </row>
    <row r="7" spans="1:52" ht="15.6" x14ac:dyDescent="0.3">
      <c r="A7" t="s">
        <v>239</v>
      </c>
      <c r="B7">
        <v>6</v>
      </c>
      <c r="C7" t="s">
        <v>8</v>
      </c>
      <c r="D7" t="s">
        <v>829</v>
      </c>
      <c r="E7" t="s">
        <v>2</v>
      </c>
      <c r="F7" t="s">
        <v>834</v>
      </c>
      <c r="G7">
        <v>6</v>
      </c>
      <c r="H7" t="s">
        <v>451</v>
      </c>
      <c r="I7" t="s">
        <v>452</v>
      </c>
      <c r="K7">
        <v>50.74</v>
      </c>
      <c r="L7" t="s">
        <v>427</v>
      </c>
      <c r="M7" t="s">
        <v>430</v>
      </c>
      <c r="N7" t="s">
        <v>438</v>
      </c>
      <c r="O7" t="s">
        <v>433</v>
      </c>
      <c r="P7" s="31">
        <v>0.13456543161214032</v>
      </c>
      <c r="Q7" s="31">
        <v>2.0363934466650799</v>
      </c>
      <c r="R7" s="31">
        <v>0.27267836026803316</v>
      </c>
      <c r="S7" s="1">
        <v>0.2665230981474182</v>
      </c>
      <c r="T7" s="34">
        <v>2.4436372385452536</v>
      </c>
      <c r="U7">
        <v>2.7101603366926716</v>
      </c>
      <c r="V7" s="9">
        <v>7.2247465478381852</v>
      </c>
      <c r="W7" s="9">
        <v>-28.133741176507833</v>
      </c>
      <c r="X7" s="9">
        <v>-28.686312528380387</v>
      </c>
      <c r="Y7" s="9" t="e">
        <v>#N/A</v>
      </c>
      <c r="Z7" s="31">
        <v>-29.01250473483007</v>
      </c>
      <c r="AA7">
        <v>-29.331973546381278</v>
      </c>
      <c r="AB7" s="31">
        <v>1.5983309053422357</v>
      </c>
      <c r="AC7">
        <v>40.1</v>
      </c>
      <c r="AD7">
        <v>12.4</v>
      </c>
      <c r="AE7">
        <v>9.5</v>
      </c>
      <c r="AF7" s="1">
        <v>-3.2893069482145636</v>
      </c>
      <c r="AG7">
        <v>2.91</v>
      </c>
      <c r="AH7" s="1">
        <v>0.35313586410853931</v>
      </c>
      <c r="AI7" s="9">
        <v>48.657497406005902</v>
      </c>
      <c r="AJ7">
        <v>0.322732985019684</v>
      </c>
      <c r="AK7">
        <v>150.76704168629743</v>
      </c>
      <c r="AL7" s="2">
        <v>2</v>
      </c>
      <c r="AM7" s="1">
        <v>1.5983309053422357</v>
      </c>
      <c r="AN7" s="1">
        <v>1.1057418381780397</v>
      </c>
      <c r="AO7" s="1">
        <v>122.44923929483612</v>
      </c>
      <c r="AP7" s="1">
        <v>2.0666666666666669</v>
      </c>
      <c r="AQ7">
        <v>2080</v>
      </c>
      <c r="AR7" t="s">
        <v>834</v>
      </c>
      <c r="AS7" s="9" t="s">
        <v>870</v>
      </c>
      <c r="AT7" s="53">
        <v>1.1062666811215269</v>
      </c>
      <c r="AU7">
        <v>0.11853811864946598</v>
      </c>
      <c r="AV7">
        <v>1.0923984354909497</v>
      </c>
      <c r="AW7">
        <v>8.9760691912108506</v>
      </c>
      <c r="AX7">
        <v>0.72</v>
      </c>
      <c r="AY7" t="s">
        <v>876</v>
      </c>
      <c r="AZ7" s="1"/>
    </row>
    <row r="8" spans="1:52" ht="15.6" x14ac:dyDescent="0.3">
      <c r="A8" t="s">
        <v>239</v>
      </c>
      <c r="B8">
        <v>7</v>
      </c>
      <c r="C8" t="s">
        <v>10</v>
      </c>
      <c r="D8" t="s">
        <v>829</v>
      </c>
      <c r="E8" t="s">
        <v>2</v>
      </c>
      <c r="F8" t="s">
        <v>834</v>
      </c>
      <c r="G8">
        <v>7</v>
      </c>
      <c r="H8" t="s">
        <v>453</v>
      </c>
      <c r="I8" t="s">
        <v>454</v>
      </c>
      <c r="K8">
        <v>50.66</v>
      </c>
      <c r="L8" t="s">
        <v>427</v>
      </c>
      <c r="M8" t="s">
        <v>430</v>
      </c>
      <c r="N8" t="s">
        <v>438</v>
      </c>
      <c r="O8" t="s">
        <v>433</v>
      </c>
      <c r="P8" s="31">
        <v>0.25849240031583104</v>
      </c>
      <c r="Q8" s="31">
        <v>1.9871331889695807</v>
      </c>
      <c r="R8" s="31">
        <v>0.42861922621397563</v>
      </c>
      <c r="S8" s="1">
        <v>0.17554796683774185</v>
      </c>
      <c r="T8" s="34">
        <v>2.674244815499387</v>
      </c>
      <c r="U8">
        <v>2.8497927823371287</v>
      </c>
      <c r="V8" s="9">
        <v>5.7678879105155758</v>
      </c>
      <c r="W8" s="9">
        <v>-28.403397263232439</v>
      </c>
      <c r="X8" s="9">
        <v>-28.767066080383941</v>
      </c>
      <c r="Y8" s="9" t="e">
        <v>#N/A</v>
      </c>
      <c r="Z8" s="31">
        <v>-29.743105654334833</v>
      </c>
      <c r="AA8">
        <v>-28.862027076789428</v>
      </c>
      <c r="AB8" s="31">
        <v>-2.116077239889163</v>
      </c>
      <c r="AC8">
        <v>17.100000000000001</v>
      </c>
      <c r="AD8">
        <v>11.8</v>
      </c>
      <c r="AE8">
        <v>11.8</v>
      </c>
      <c r="AF8" s="1">
        <v>-3.5094178131887728</v>
      </c>
      <c r="AG8">
        <v>7.3</v>
      </c>
      <c r="AH8" s="1">
        <v>0.47170013484984302</v>
      </c>
      <c r="AI8" s="9">
        <v>50.114131927490199</v>
      </c>
      <c r="AJ8">
        <v>0.46463879942893999</v>
      </c>
      <c r="AK8">
        <v>107.85610669854198</v>
      </c>
      <c r="AL8" s="2">
        <v>2</v>
      </c>
      <c r="AM8" s="1">
        <v>-2.116077239889163</v>
      </c>
      <c r="AN8" s="1">
        <v>0.9320927525109417</v>
      </c>
      <c r="AO8" s="1">
        <v>118.90057184552394</v>
      </c>
      <c r="AP8" s="1">
        <v>2.5777777777777779</v>
      </c>
      <c r="AQ8">
        <v>2080</v>
      </c>
      <c r="AR8" t="s">
        <v>834</v>
      </c>
      <c r="AS8" s="9" t="s">
        <v>870</v>
      </c>
      <c r="AT8" s="53">
        <v>0.93269825712657484</v>
      </c>
      <c r="AU8">
        <v>8.4487014073665032E-2</v>
      </c>
      <c r="AV8">
        <v>0.91738215708109172</v>
      </c>
      <c r="AW8">
        <v>8.9760691912108506</v>
      </c>
      <c r="AX8">
        <v>0.72</v>
      </c>
      <c r="AY8" t="s">
        <v>876</v>
      </c>
      <c r="AZ8" s="1"/>
    </row>
    <row r="9" spans="1:52" ht="15.6" x14ac:dyDescent="0.3">
      <c r="A9" t="s">
        <v>239</v>
      </c>
      <c r="B9">
        <v>8</v>
      </c>
      <c r="C9" t="s">
        <v>11</v>
      </c>
      <c r="D9" t="s">
        <v>829</v>
      </c>
      <c r="E9" t="s">
        <v>2</v>
      </c>
      <c r="F9" t="s">
        <v>834</v>
      </c>
      <c r="G9">
        <v>8</v>
      </c>
      <c r="H9" t="s">
        <v>455</v>
      </c>
      <c r="I9" t="s">
        <v>456</v>
      </c>
      <c r="K9">
        <v>45.25</v>
      </c>
      <c r="L9" t="s">
        <v>427</v>
      </c>
      <c r="M9" t="s">
        <v>430</v>
      </c>
      <c r="N9" t="s">
        <v>438</v>
      </c>
      <c r="O9" t="s">
        <v>433</v>
      </c>
      <c r="P9" s="31">
        <v>0.48719834254143646</v>
      </c>
      <c r="Q9" s="31">
        <v>2.1335267406220195</v>
      </c>
      <c r="R9" s="31">
        <v>0.68165801104972379</v>
      </c>
      <c r="S9" s="1">
        <v>0.29972565745856355</v>
      </c>
      <c r="T9" s="34">
        <v>3.3023830942131798</v>
      </c>
      <c r="U9">
        <v>3.6021087516717434</v>
      </c>
      <c r="V9" s="9">
        <v>6.2900495506108998</v>
      </c>
      <c r="W9" s="9">
        <v>-29.309736772689376</v>
      </c>
      <c r="X9" s="9">
        <v>-29.681845979269344</v>
      </c>
      <c r="Y9" s="9" t="e">
        <v>#N/A</v>
      </c>
      <c r="Z9" s="31">
        <v>-28.414808857339541</v>
      </c>
      <c r="AA9">
        <v>-31.349085164246212</v>
      </c>
      <c r="AB9" s="31">
        <v>-2.6480742450291572</v>
      </c>
      <c r="AC9">
        <v>15.9</v>
      </c>
      <c r="AD9">
        <v>7.8</v>
      </c>
      <c r="AE9">
        <v>6.6</v>
      </c>
      <c r="AF9" s="1">
        <v>-4.2318136846029226</v>
      </c>
      <c r="AG9">
        <v>9.75</v>
      </c>
      <c r="AH9" s="1">
        <v>0.37861941325140192</v>
      </c>
      <c r="AI9" s="9">
        <v>49.873851776122997</v>
      </c>
      <c r="AJ9">
        <v>0.37215000391006497</v>
      </c>
      <c r="AK9">
        <v>134.01545412364334</v>
      </c>
      <c r="AL9" s="2">
        <v>2</v>
      </c>
      <c r="AM9" s="1">
        <v>-2.6480742450291572</v>
      </c>
      <c r="AN9" s="1">
        <v>1.06948791456697</v>
      </c>
      <c r="AO9" s="1">
        <v>110.33246688106156</v>
      </c>
      <c r="AP9" s="1">
        <v>1.4222222222222221</v>
      </c>
      <c r="AQ9">
        <v>2080</v>
      </c>
      <c r="AR9" t="s">
        <v>834</v>
      </c>
      <c r="AS9" s="9" t="s">
        <v>870</v>
      </c>
      <c r="AT9" s="53">
        <v>1.0696642190704631</v>
      </c>
      <c r="AU9">
        <v>0.10125457672553519</v>
      </c>
      <c r="AV9">
        <v>1.1082978462293989</v>
      </c>
      <c r="AW9">
        <v>8.9760691912108506</v>
      </c>
      <c r="AX9">
        <v>0.72</v>
      </c>
      <c r="AY9" t="s">
        <v>876</v>
      </c>
      <c r="AZ9" s="1"/>
    </row>
    <row r="10" spans="1:52" ht="15.6" x14ac:dyDescent="0.3">
      <c r="A10" t="s">
        <v>239</v>
      </c>
      <c r="B10">
        <v>9</v>
      </c>
      <c r="C10" t="s">
        <v>12</v>
      </c>
      <c r="D10" t="s">
        <v>829</v>
      </c>
      <c r="E10" t="s">
        <v>2</v>
      </c>
      <c r="F10" t="s">
        <v>834</v>
      </c>
      <c r="G10">
        <v>9</v>
      </c>
      <c r="H10" t="s">
        <v>457</v>
      </c>
      <c r="I10" t="s">
        <v>458</v>
      </c>
      <c r="K10">
        <v>53.5</v>
      </c>
      <c r="L10" t="s">
        <v>427</v>
      </c>
      <c r="M10" t="s">
        <v>430</v>
      </c>
      <c r="N10" t="s">
        <v>438</v>
      </c>
      <c r="O10" t="s">
        <v>433</v>
      </c>
      <c r="P10" s="31">
        <v>0.31374252336448599</v>
      </c>
      <c r="Q10" s="31">
        <v>3.6614406263566148</v>
      </c>
      <c r="R10" s="31">
        <v>0.6718079439252338</v>
      </c>
      <c r="S10" s="1">
        <v>0</v>
      </c>
      <c r="T10" s="34">
        <v>4.646991093646335</v>
      </c>
      <c r="U10">
        <v>4.646991093646335</v>
      </c>
      <c r="V10" s="9">
        <v>9.0938871095359897</v>
      </c>
      <c r="W10" s="9">
        <v>-29.139254355288784</v>
      </c>
      <c r="X10" s="9">
        <v>-28.405961003050482</v>
      </c>
      <c r="Y10" s="9" t="e">
        <v>#N/A</v>
      </c>
      <c r="Z10" s="31">
        <v>-30.747086571172421</v>
      </c>
      <c r="AA10">
        <v>-28.335104569278364</v>
      </c>
      <c r="AB10" s="31">
        <v>10.457204546986482</v>
      </c>
      <c r="AC10">
        <v>13.6</v>
      </c>
      <c r="AD10">
        <v>-49.4</v>
      </c>
      <c r="AE10">
        <v>8.6</v>
      </c>
      <c r="AF10" s="1">
        <v>-0.80041182063335503</v>
      </c>
      <c r="AG10">
        <v>5.69</v>
      </c>
      <c r="AH10" s="1">
        <v>0.4663537167073753</v>
      </c>
      <c r="AI10" s="9">
        <v>49.579051971435497</v>
      </c>
      <c r="AJ10">
        <v>0.46433833241462702</v>
      </c>
      <c r="AK10">
        <v>106.77354960900428</v>
      </c>
      <c r="AL10" s="2">
        <v>2</v>
      </c>
      <c r="AM10" s="1">
        <v>10.457204546986482</v>
      </c>
      <c r="AN10" s="1">
        <v>1.6454475780094777</v>
      </c>
      <c r="AO10" s="1">
        <v>103.405851434079</v>
      </c>
      <c r="AP10" s="1">
        <v>1.8666666666666667</v>
      </c>
      <c r="AQ10">
        <v>2080</v>
      </c>
      <c r="AR10" t="s">
        <v>834</v>
      </c>
      <c r="AS10" s="9" t="s">
        <v>870</v>
      </c>
      <c r="AT10" s="53">
        <v>1.6454416856424363</v>
      </c>
      <c r="AU10">
        <v>0.1579073446812079</v>
      </c>
      <c r="AV10">
        <v>1.6454416856424363</v>
      </c>
      <c r="AW10">
        <v>8.9760691912108506</v>
      </c>
      <c r="AX10">
        <v>0.72</v>
      </c>
      <c r="AY10" t="s">
        <v>876</v>
      </c>
      <c r="AZ10" s="1"/>
    </row>
    <row r="11" spans="1:52" ht="15.6" x14ac:dyDescent="0.3">
      <c r="A11" t="s">
        <v>239</v>
      </c>
      <c r="B11">
        <v>10</v>
      </c>
      <c r="C11" t="s">
        <v>13</v>
      </c>
      <c r="D11" t="s">
        <v>829</v>
      </c>
      <c r="E11" t="s">
        <v>2</v>
      </c>
      <c r="F11" t="s">
        <v>834</v>
      </c>
      <c r="G11">
        <v>10</v>
      </c>
      <c r="H11" t="s">
        <v>459</v>
      </c>
      <c r="I11" t="s">
        <v>460</v>
      </c>
      <c r="K11">
        <v>50.27</v>
      </c>
      <c r="L11" t="s">
        <v>427</v>
      </c>
      <c r="M11" t="s">
        <v>430</v>
      </c>
      <c r="N11" t="s">
        <v>438</v>
      </c>
      <c r="O11" t="s">
        <v>433</v>
      </c>
      <c r="P11" s="31">
        <v>1.1459289834891582</v>
      </c>
      <c r="Q11" s="31">
        <v>2.2741876077769008</v>
      </c>
      <c r="R11" s="31">
        <v>1.5591108016709767</v>
      </c>
      <c r="S11" s="1">
        <v>0.41148601551621244</v>
      </c>
      <c r="T11" s="34">
        <v>4.9792273929370356</v>
      </c>
      <c r="U11">
        <v>5.390713408453248</v>
      </c>
      <c r="V11" s="9">
        <v>11.041646814465471</v>
      </c>
      <c r="W11" s="9">
        <v>-27.87359851630416</v>
      </c>
      <c r="X11" s="9">
        <v>-30.1866165211914</v>
      </c>
      <c r="Y11" s="9" t="e">
        <v>#N/A</v>
      </c>
      <c r="Z11" s="31">
        <v>-28.744318801543454</v>
      </c>
      <c r="AA11">
        <v>-28.154061965914092</v>
      </c>
      <c r="AB11" s="31">
        <v>10.61488243866479</v>
      </c>
      <c r="AC11">
        <v>10.6</v>
      </c>
      <c r="AD11">
        <v>-3.9</v>
      </c>
      <c r="AE11">
        <v>3.8</v>
      </c>
      <c r="AF11" s="1">
        <v>-3.0099249313390812</v>
      </c>
      <c r="AG11">
        <v>3.37</v>
      </c>
      <c r="AH11" s="1">
        <v>0.60152922992065183</v>
      </c>
      <c r="AI11" s="9">
        <v>52.643531799316399</v>
      </c>
      <c r="AJ11">
        <v>0.61027961969375599</v>
      </c>
      <c r="AK11">
        <v>86.261330217341055</v>
      </c>
      <c r="AL11" s="2">
        <v>2</v>
      </c>
      <c r="AM11" s="1">
        <v>10.61488243866479</v>
      </c>
      <c r="AN11" s="1">
        <v>1.0580754183430021</v>
      </c>
      <c r="AO11" s="1">
        <v>103.49624045958632</v>
      </c>
      <c r="AP11" s="1">
        <v>0.79999999999999993</v>
      </c>
      <c r="AQ11">
        <v>2080</v>
      </c>
      <c r="AR11" t="s">
        <v>834</v>
      </c>
      <c r="AS11" s="9" t="s">
        <v>870</v>
      </c>
      <c r="AT11" s="53">
        <v>1.0584274819213808</v>
      </c>
      <c r="AU11">
        <v>0.11466702855434419</v>
      </c>
      <c r="AV11">
        <v>1.1543236738011258</v>
      </c>
      <c r="AW11">
        <v>8.9760691912108506</v>
      </c>
      <c r="AX11">
        <v>0.72</v>
      </c>
      <c r="AY11" t="s">
        <v>876</v>
      </c>
      <c r="AZ11" s="1"/>
    </row>
    <row r="12" spans="1:52" ht="15.6" x14ac:dyDescent="0.3">
      <c r="A12" t="s">
        <v>239</v>
      </c>
      <c r="B12">
        <v>11</v>
      </c>
      <c r="C12" t="s">
        <v>14</v>
      </c>
      <c r="D12" t="s">
        <v>15</v>
      </c>
      <c r="E12" t="s">
        <v>2</v>
      </c>
      <c r="F12" t="s">
        <v>834</v>
      </c>
      <c r="G12">
        <v>11</v>
      </c>
      <c r="H12" t="s">
        <v>461</v>
      </c>
      <c r="I12" t="s">
        <v>462</v>
      </c>
      <c r="K12">
        <v>51.01</v>
      </c>
      <c r="L12" t="s">
        <v>427</v>
      </c>
      <c r="M12" t="s">
        <v>430</v>
      </c>
      <c r="N12" t="s">
        <v>438</v>
      </c>
      <c r="O12" t="s">
        <v>433</v>
      </c>
      <c r="P12" s="31">
        <v>0.55815085277396592</v>
      </c>
      <c r="Q12" s="31">
        <v>2.1914293622033871</v>
      </c>
      <c r="R12" s="31">
        <v>0.85872279945108798</v>
      </c>
      <c r="S12" s="1">
        <v>0.10761889825524408</v>
      </c>
      <c r="T12" s="34">
        <v>3.6083030144284409</v>
      </c>
      <c r="U12">
        <v>3.7159219126836849</v>
      </c>
      <c r="V12" s="9">
        <v>6.1435320566351601</v>
      </c>
      <c r="W12" s="9">
        <v>-28.650804658720538</v>
      </c>
      <c r="X12" s="9">
        <v>-31.884492521682617</v>
      </c>
      <c r="Y12" s="9" t="e">
        <v>#N/A</v>
      </c>
      <c r="Z12" s="31">
        <v>-29.435882535479351</v>
      </c>
      <c r="AA12">
        <v>-29.834994330955489</v>
      </c>
      <c r="AB12" s="31">
        <v>6.4145399106667149</v>
      </c>
      <c r="AC12">
        <v>7.5</v>
      </c>
      <c r="AD12">
        <v>-2.2000000000000002</v>
      </c>
      <c r="AE12">
        <v>6</v>
      </c>
      <c r="AF12" s="1">
        <v>-0.5261367090889979</v>
      </c>
      <c r="AG12">
        <v>4.4000000000000004</v>
      </c>
      <c r="AH12" s="1">
        <v>0.42394522865153089</v>
      </c>
      <c r="AI12" s="9">
        <v>48.769767761230497</v>
      </c>
      <c r="AJ12">
        <v>0.35567384958267201</v>
      </c>
      <c r="AK12">
        <v>137.11935195250999</v>
      </c>
      <c r="AL12" s="2">
        <v>2</v>
      </c>
      <c r="AM12" s="1">
        <v>6.4145399106667149</v>
      </c>
      <c r="AN12" s="1">
        <v>1.351504010899403</v>
      </c>
      <c r="AO12" s="1">
        <v>193.69641652307297</v>
      </c>
      <c r="AP12" s="1">
        <v>1.2888888888888888</v>
      </c>
      <c r="AQ12">
        <v>2000</v>
      </c>
      <c r="AR12" t="s">
        <v>834</v>
      </c>
      <c r="AS12" s="9" t="s">
        <v>870</v>
      </c>
      <c r="AT12" s="53">
        <v>1.3517970465306373</v>
      </c>
      <c r="AU12">
        <v>0.18224724547262244</v>
      </c>
      <c r="AV12">
        <v>1.3951098354372342</v>
      </c>
      <c r="AW12">
        <v>9.1881325385694304</v>
      </c>
      <c r="AX12">
        <v>1.2</v>
      </c>
      <c r="AY12" t="s">
        <v>876</v>
      </c>
      <c r="AZ12" s="1"/>
    </row>
    <row r="13" spans="1:52" ht="15.6" x14ac:dyDescent="0.3">
      <c r="A13" t="s">
        <v>239</v>
      </c>
      <c r="B13">
        <v>12</v>
      </c>
      <c r="C13" t="s">
        <v>16</v>
      </c>
      <c r="D13" t="s">
        <v>15</v>
      </c>
      <c r="E13" t="s">
        <v>2</v>
      </c>
      <c r="F13" t="s">
        <v>834</v>
      </c>
      <c r="G13">
        <v>12</v>
      </c>
      <c r="H13" t="s">
        <v>463</v>
      </c>
      <c r="I13" t="s">
        <v>464</v>
      </c>
      <c r="K13">
        <v>50.72</v>
      </c>
      <c r="L13" t="s">
        <v>427</v>
      </c>
      <c r="M13" t="s">
        <v>430</v>
      </c>
      <c r="N13" t="s">
        <v>438</v>
      </c>
      <c r="O13" t="s">
        <v>433</v>
      </c>
      <c r="P13" s="31">
        <v>0.49956476735015776</v>
      </c>
      <c r="Q13" s="31">
        <v>2.2706288477475627</v>
      </c>
      <c r="R13" s="31">
        <v>0.76536376182965304</v>
      </c>
      <c r="S13" s="1">
        <v>0.26179885646687701</v>
      </c>
      <c r="T13" s="34">
        <v>3.5355573769273732</v>
      </c>
      <c r="U13">
        <v>3.7973562333942503</v>
      </c>
      <c r="V13" s="9">
        <v>7.7011228761205981</v>
      </c>
      <c r="W13" s="9">
        <v>-27.659937071993532</v>
      </c>
      <c r="X13" s="9">
        <v>-28.013013799218033</v>
      </c>
      <c r="Y13" s="9" t="e">
        <v>#N/A</v>
      </c>
      <c r="Z13" s="31">
        <v>-28.004367199139097</v>
      </c>
      <c r="AA13">
        <v>-28.5970055967239</v>
      </c>
      <c r="AB13" s="31">
        <v>9.9042316679872897</v>
      </c>
      <c r="AC13">
        <v>14.6</v>
      </c>
      <c r="AD13">
        <v>6.3</v>
      </c>
      <c r="AE13">
        <v>13.2</v>
      </c>
      <c r="AF13" s="1">
        <v>-4.5340618409943794</v>
      </c>
      <c r="AG13">
        <v>3.83</v>
      </c>
      <c r="AH13" s="1">
        <v>0.36656851420668585</v>
      </c>
      <c r="AI13" s="9">
        <v>48.943801879882798</v>
      </c>
      <c r="AJ13">
        <v>0.343052327632904</v>
      </c>
      <c r="AK13">
        <v>142.6715341580686</v>
      </c>
      <c r="AL13" s="2">
        <v>2</v>
      </c>
      <c r="AM13" s="1">
        <v>9.9042316679872897</v>
      </c>
      <c r="AN13" s="1">
        <v>1.2411366860069177</v>
      </c>
      <c r="AO13" s="1">
        <v>155.38297787487429</v>
      </c>
      <c r="AP13" s="1">
        <v>2.8888888888888888</v>
      </c>
      <c r="AQ13">
        <v>2000</v>
      </c>
      <c r="AR13" t="s">
        <v>834</v>
      </c>
      <c r="AS13" s="9" t="s">
        <v>870</v>
      </c>
      <c r="AT13" s="53">
        <v>1.2416942899320336</v>
      </c>
      <c r="AU13">
        <v>0.18727922061826258</v>
      </c>
      <c r="AV13">
        <v>1.3100848555521076</v>
      </c>
      <c r="AW13">
        <v>9.1881325385694304</v>
      </c>
      <c r="AX13">
        <v>1.2</v>
      </c>
      <c r="AY13" t="s">
        <v>876</v>
      </c>
      <c r="AZ13" s="1"/>
    </row>
    <row r="14" spans="1:52" ht="15.6" x14ac:dyDescent="0.3">
      <c r="A14" t="s">
        <v>239</v>
      </c>
      <c r="B14">
        <v>13</v>
      </c>
      <c r="C14" t="s">
        <v>17</v>
      </c>
      <c r="D14" t="s">
        <v>15</v>
      </c>
      <c r="E14" t="s">
        <v>2</v>
      </c>
      <c r="F14" t="s">
        <v>834</v>
      </c>
      <c r="G14">
        <v>13</v>
      </c>
      <c r="H14" t="s">
        <v>465</v>
      </c>
      <c r="I14" t="s">
        <v>466</v>
      </c>
      <c r="K14">
        <v>48.8</v>
      </c>
      <c r="L14" t="s">
        <v>427</v>
      </c>
      <c r="M14" t="s">
        <v>430</v>
      </c>
      <c r="N14" t="s">
        <v>438</v>
      </c>
      <c r="O14" t="s">
        <v>433</v>
      </c>
      <c r="P14" s="31">
        <v>0.53820184426229523</v>
      </c>
      <c r="Q14" s="31">
        <v>4.5631552914110429</v>
      </c>
      <c r="R14" s="31">
        <v>0.55864549180327872</v>
      </c>
      <c r="S14" s="1">
        <v>1.1867916393442624</v>
      </c>
      <c r="T14" s="34">
        <v>5.6600026274766169</v>
      </c>
      <c r="U14">
        <v>6.8467942668208792</v>
      </c>
      <c r="V14" s="9">
        <v>12.168593784386095</v>
      </c>
      <c r="W14" s="9">
        <v>-27.459361702882553</v>
      </c>
      <c r="X14" s="9">
        <v>-27.192337242725728</v>
      </c>
      <c r="Y14" s="9" t="e">
        <v>#N/A</v>
      </c>
      <c r="Z14" s="31">
        <v>-27.840633694641273</v>
      </c>
      <c r="AA14">
        <v>-27.300075055915599</v>
      </c>
      <c r="AB14" s="31">
        <v>-2.1382360493040506</v>
      </c>
      <c r="AC14">
        <v>5.2</v>
      </c>
      <c r="AD14">
        <v>-10.7</v>
      </c>
      <c r="AE14" t="e">
        <v>#N/A</v>
      </c>
      <c r="AF14" s="1">
        <v>-1.221066546788028</v>
      </c>
      <c r="AG14"/>
      <c r="AH14" s="1">
        <v>0.63740539843855515</v>
      </c>
      <c r="AI14" s="9">
        <v>49.794952392578097</v>
      </c>
      <c r="AJ14">
        <v>0.63984394073486295</v>
      </c>
      <c r="AK14">
        <v>77.823589820024594</v>
      </c>
      <c r="AL14" s="2">
        <v>2</v>
      </c>
      <c r="AM14" s="1">
        <v>-2.1382360493040506</v>
      </c>
      <c r="AN14" s="1">
        <v>2.8163664796398562</v>
      </c>
      <c r="AO14" s="1">
        <v>656.0471643404718</v>
      </c>
      <c r="AP14" s="1" t="e">
        <v>#N/A</v>
      </c>
      <c r="AQ14">
        <v>2000</v>
      </c>
      <c r="AR14" t="s">
        <v>834</v>
      </c>
      <c r="AS14" s="9" t="s">
        <v>870</v>
      </c>
      <c r="AU14">
        <v>0.26386863901932384</v>
      </c>
      <c r="AW14">
        <v>9.1881325385694304</v>
      </c>
      <c r="AX14">
        <v>1.2</v>
      </c>
      <c r="AY14" t="s">
        <v>876</v>
      </c>
      <c r="AZ14" s="1"/>
    </row>
    <row r="15" spans="1:52" ht="15.6" x14ac:dyDescent="0.3">
      <c r="A15" t="s">
        <v>239</v>
      </c>
      <c r="B15">
        <v>14</v>
      </c>
      <c r="C15" t="s">
        <v>18</v>
      </c>
      <c r="D15" t="s">
        <v>15</v>
      </c>
      <c r="E15" t="s">
        <v>2</v>
      </c>
      <c r="F15" t="s">
        <v>834</v>
      </c>
      <c r="G15">
        <v>14</v>
      </c>
      <c r="H15" t="s">
        <v>467</v>
      </c>
      <c r="I15" t="s">
        <v>468</v>
      </c>
      <c r="K15">
        <v>50.53</v>
      </c>
      <c r="L15" t="s">
        <v>427</v>
      </c>
      <c r="M15" t="s">
        <v>430</v>
      </c>
      <c r="N15" t="s">
        <v>438</v>
      </c>
      <c r="O15" t="s">
        <v>433</v>
      </c>
      <c r="P15" s="31">
        <v>0.26859736790025734</v>
      </c>
      <c r="Q15" s="31">
        <v>0.82013238029212876</v>
      </c>
      <c r="R15" s="31">
        <v>0.23504106471403127</v>
      </c>
      <c r="S15" s="1">
        <v>8.1200910350286967E-2</v>
      </c>
      <c r="T15" s="34">
        <v>1.3237708129064174</v>
      </c>
      <c r="U15">
        <v>1.4049717232567043</v>
      </c>
      <c r="V15" s="9">
        <v>4.6585004249983815</v>
      </c>
      <c r="W15" s="9">
        <v>-28.324687624440795</v>
      </c>
      <c r="X15" s="9">
        <v>-30.345970116545843</v>
      </c>
      <c r="Y15" s="9" t="e">
        <v>#N/A</v>
      </c>
      <c r="Z15" s="31">
        <v>-28.808323542856424</v>
      </c>
      <c r="AA15">
        <v>-28.045338942711801</v>
      </c>
      <c r="AB15" s="31">
        <v>1.8264445276850803</v>
      </c>
      <c r="AC15">
        <v>26.2</v>
      </c>
      <c r="AD15">
        <v>-0.2</v>
      </c>
      <c r="AE15">
        <v>22.3</v>
      </c>
      <c r="AF15" s="1">
        <v>0.83440309364494603</v>
      </c>
      <c r="AG15">
        <v>9.02</v>
      </c>
      <c r="AH15" s="1">
        <v>0.29418164806650626</v>
      </c>
      <c r="AI15" s="9">
        <v>50.763370513916001</v>
      </c>
      <c r="AJ15">
        <v>0.40367758274078402</v>
      </c>
      <c r="AK15">
        <v>125.75226538282409</v>
      </c>
      <c r="AL15" s="2">
        <v>2</v>
      </c>
      <c r="AM15" s="1">
        <v>1.8264445276850803</v>
      </c>
      <c r="AN15" s="1">
        <v>1.5061841009352999</v>
      </c>
      <c r="AO15" s="1">
        <v>241.72726270212613</v>
      </c>
      <c r="AP15" s="1">
        <v>4.9111111111111114</v>
      </c>
      <c r="AQ15">
        <v>2000</v>
      </c>
      <c r="AR15" t="s">
        <v>834</v>
      </c>
      <c r="AS15" s="9" t="s">
        <v>870</v>
      </c>
      <c r="AU15">
        <v>0.10627186122747354</v>
      </c>
      <c r="AW15">
        <v>9.1881325385694304</v>
      </c>
      <c r="AX15">
        <v>1.2</v>
      </c>
      <c r="AY15" t="s">
        <v>876</v>
      </c>
      <c r="AZ15" s="1"/>
    </row>
    <row r="16" spans="1:52" ht="15.6" x14ac:dyDescent="0.3">
      <c r="A16" t="s">
        <v>239</v>
      </c>
      <c r="B16">
        <v>15</v>
      </c>
      <c r="C16" t="s">
        <v>19</v>
      </c>
      <c r="D16" t="s">
        <v>15</v>
      </c>
      <c r="E16" t="s">
        <v>2</v>
      </c>
      <c r="F16" t="s">
        <v>834</v>
      </c>
      <c r="G16">
        <v>15</v>
      </c>
      <c r="H16" t="s">
        <v>469</v>
      </c>
      <c r="I16" t="s">
        <v>470</v>
      </c>
      <c r="K16">
        <v>50.36</v>
      </c>
      <c r="L16" t="s">
        <v>427</v>
      </c>
      <c r="M16" t="s">
        <v>430</v>
      </c>
      <c r="N16" t="s">
        <v>438</v>
      </c>
      <c r="O16" t="s">
        <v>433</v>
      </c>
      <c r="P16" s="31">
        <v>1.1543491858617949</v>
      </c>
      <c r="Q16" s="31">
        <v>5.5403104857993526</v>
      </c>
      <c r="R16" s="31">
        <v>2.2565185663224785</v>
      </c>
      <c r="S16" s="1">
        <v>0.18674177918983323</v>
      </c>
      <c r="T16" s="34">
        <v>8.9511782379836262</v>
      </c>
      <c r="U16">
        <v>9.1379200171734603</v>
      </c>
      <c r="V16" s="9">
        <v>14.481576385537114</v>
      </c>
      <c r="W16" s="9">
        <v>-26.787571993747303</v>
      </c>
      <c r="X16" s="9">
        <v>-27.864202686513469</v>
      </c>
      <c r="Y16" s="9" t="e">
        <v>#N/A</v>
      </c>
      <c r="Z16" s="31">
        <v>-25.931577307006052</v>
      </c>
      <c r="AA16">
        <v>-26.229571713823262</v>
      </c>
      <c r="AB16" s="31">
        <v>1.624649232037602</v>
      </c>
      <c r="AC16">
        <v>8.4</v>
      </c>
      <c r="AD16">
        <v>2.5</v>
      </c>
      <c r="AE16">
        <v>15.6</v>
      </c>
      <c r="AF16" s="1">
        <v>-5.0893649918730253</v>
      </c>
      <c r="AG16">
        <v>2.83</v>
      </c>
      <c r="AH16" s="1">
        <v>0.4013355948336283</v>
      </c>
      <c r="AI16" s="9">
        <v>51.896430969238303</v>
      </c>
      <c r="AJ16">
        <v>0.53654044866561901</v>
      </c>
      <c r="AK16">
        <v>96.724172610481091</v>
      </c>
      <c r="AL16" s="2">
        <v>2</v>
      </c>
      <c r="AM16" s="1">
        <v>1.624649232037602</v>
      </c>
      <c r="AN16" s="1">
        <v>2.1506279923161253</v>
      </c>
      <c r="AO16" s="1">
        <v>227.67967513583733</v>
      </c>
      <c r="AP16" s="1">
        <v>3.4222222222222225</v>
      </c>
      <c r="AQ16">
        <v>2000</v>
      </c>
      <c r="AR16" t="s">
        <v>834</v>
      </c>
      <c r="AS16" s="9" t="s">
        <v>870</v>
      </c>
      <c r="AU16">
        <v>0.14521942301853627</v>
      </c>
      <c r="AW16">
        <v>9.1881325385694304</v>
      </c>
      <c r="AX16">
        <v>1.2</v>
      </c>
      <c r="AY16" t="s">
        <v>876</v>
      </c>
      <c r="AZ16" s="1"/>
    </row>
    <row r="17" spans="1:52" ht="15.6" x14ac:dyDescent="0.3">
      <c r="A17" t="s">
        <v>239</v>
      </c>
      <c r="B17">
        <v>16</v>
      </c>
      <c r="C17" t="s">
        <v>20</v>
      </c>
      <c r="D17" t="s">
        <v>828</v>
      </c>
      <c r="E17" t="s">
        <v>2</v>
      </c>
      <c r="F17" t="s">
        <v>834</v>
      </c>
      <c r="G17">
        <v>16</v>
      </c>
      <c r="H17" t="s">
        <v>471</v>
      </c>
      <c r="I17" t="s">
        <v>472</v>
      </c>
      <c r="K17">
        <v>50.39</v>
      </c>
      <c r="L17" t="s">
        <v>427</v>
      </c>
      <c r="M17" t="s">
        <v>430</v>
      </c>
      <c r="N17" t="s">
        <v>438</v>
      </c>
      <c r="O17" t="s">
        <v>433</v>
      </c>
      <c r="P17" s="31">
        <v>0.98683419329232003</v>
      </c>
      <c r="Q17" s="31">
        <v>4.101541046011139</v>
      </c>
      <c r="R17" s="31">
        <v>1.4448402460805714</v>
      </c>
      <c r="S17" s="1">
        <v>0.20391510220281805</v>
      </c>
      <c r="T17" s="34">
        <v>6.5332154853840301</v>
      </c>
      <c r="U17">
        <v>6.7371305875868481</v>
      </c>
      <c r="V17" s="9">
        <v>9.15557125718259</v>
      </c>
      <c r="W17" s="9">
        <v>-27.523470993743398</v>
      </c>
      <c r="X17" s="9">
        <v>-29.883224267805783</v>
      </c>
      <c r="Y17" s="9" t="e">
        <v>#N/A</v>
      </c>
      <c r="Z17" s="31">
        <v>-27.913249529839931</v>
      </c>
      <c r="AA17">
        <v>-28.368007240007667</v>
      </c>
      <c r="AB17" s="31">
        <v>2.1103435285475705</v>
      </c>
      <c r="AC17">
        <v>9</v>
      </c>
      <c r="AD17">
        <v>7.3</v>
      </c>
      <c r="AE17">
        <v>8.9</v>
      </c>
      <c r="AF17" s="1">
        <v>0.70602264378838009</v>
      </c>
      <c r="AG17">
        <v>4.04</v>
      </c>
      <c r="AH17" s="1">
        <v>0.51816576354273791</v>
      </c>
      <c r="AI17" s="9">
        <v>52.724864959716797</v>
      </c>
      <c r="AJ17">
        <v>0.547143995761871</v>
      </c>
      <c r="AK17">
        <v>96.363782419470809</v>
      </c>
      <c r="AL17" s="2">
        <v>2</v>
      </c>
      <c r="AM17" s="1">
        <v>2.1103435285475705</v>
      </c>
      <c r="AN17" s="1">
        <v>1.5515113965399061</v>
      </c>
      <c r="AO17" s="1">
        <v>294.65027832035406</v>
      </c>
      <c r="AP17" s="1">
        <v>1.9333333333333336</v>
      </c>
      <c r="AQ17">
        <v>1560</v>
      </c>
      <c r="AR17" t="s">
        <v>834</v>
      </c>
      <c r="AS17" s="9" t="s">
        <v>828</v>
      </c>
      <c r="AU17">
        <v>0.37048641516951553</v>
      </c>
      <c r="AW17">
        <v>13.04</v>
      </c>
      <c r="AX17">
        <v>3.84</v>
      </c>
      <c r="AY17" t="s">
        <v>876</v>
      </c>
      <c r="AZ17" s="1"/>
    </row>
    <row r="18" spans="1:52" ht="15.6" x14ac:dyDescent="0.3">
      <c r="A18" t="s">
        <v>239</v>
      </c>
      <c r="B18">
        <v>17</v>
      </c>
      <c r="C18" t="s">
        <v>22</v>
      </c>
      <c r="D18" t="s">
        <v>828</v>
      </c>
      <c r="E18" t="s">
        <v>2</v>
      </c>
      <c r="F18" t="s">
        <v>834</v>
      </c>
      <c r="G18">
        <v>17</v>
      </c>
      <c r="H18" t="s">
        <v>473</v>
      </c>
      <c r="I18" t="s">
        <v>474</v>
      </c>
      <c r="K18">
        <v>51.86</v>
      </c>
      <c r="L18" t="s">
        <v>427</v>
      </c>
      <c r="M18" t="s">
        <v>430</v>
      </c>
      <c r="N18" t="s">
        <v>438</v>
      </c>
      <c r="O18" t="s">
        <v>433</v>
      </c>
      <c r="P18" s="31">
        <v>1.0043521018125723</v>
      </c>
      <c r="Q18" s="31">
        <v>4.2959338894610406</v>
      </c>
      <c r="R18" s="31">
        <v>1.8807327419976863</v>
      </c>
      <c r="S18" s="1">
        <v>0.23178037022753564</v>
      </c>
      <c r="T18" s="34">
        <v>7.1810187332712996</v>
      </c>
      <c r="U18">
        <v>7.412799103498835</v>
      </c>
      <c r="V18" s="9">
        <v>9.4210948957861689</v>
      </c>
      <c r="W18" s="9">
        <v>-29.084807041149745</v>
      </c>
      <c r="X18" s="9">
        <v>-30.371672774217629</v>
      </c>
      <c r="Y18" s="9" t="e">
        <v>#N/A</v>
      </c>
      <c r="Z18" s="31">
        <v>-31.142613991077095</v>
      </c>
      <c r="AA18">
        <v>-33.076606883982642</v>
      </c>
      <c r="AB18" s="31"/>
      <c r="AC18">
        <v>12.4</v>
      </c>
      <c r="AD18">
        <v>0.5</v>
      </c>
      <c r="AE18">
        <v>6.3</v>
      </c>
      <c r="AF18" s="1">
        <v>1.1177661938740091</v>
      </c>
      <c r="AG18">
        <v>4.4400000000000004</v>
      </c>
      <c r="AH18" s="1">
        <v>0.41814942672911531</v>
      </c>
      <c r="AI18" s="9">
        <v>51.100730895996101</v>
      </c>
      <c r="AJ18">
        <v>0.40793654322624201</v>
      </c>
      <c r="AK18">
        <v>125.26637229373095</v>
      </c>
      <c r="AL18" s="2">
        <v>2</v>
      </c>
      <c r="AM18" s="1">
        <v>-26.318900252771567</v>
      </c>
      <c r="AN18" s="1" t="e">
        <v>#N/A</v>
      </c>
      <c r="AO18" s="1" t="e">
        <v>#N/A</v>
      </c>
      <c r="AP18" s="1">
        <v>1.3555555555555554</v>
      </c>
      <c r="AQ18">
        <v>1560</v>
      </c>
      <c r="AR18" t="s">
        <v>834</v>
      </c>
      <c r="AS18" s="9" t="s">
        <v>828</v>
      </c>
      <c r="AU18" t="e">
        <v>#N/A</v>
      </c>
      <c r="AW18">
        <v>13.04</v>
      </c>
      <c r="AX18">
        <v>3.84</v>
      </c>
      <c r="AY18" t="s">
        <v>876</v>
      </c>
      <c r="AZ18" s="1"/>
    </row>
    <row r="19" spans="1:52" ht="15.6" x14ac:dyDescent="0.3">
      <c r="A19" t="s">
        <v>239</v>
      </c>
      <c r="B19">
        <v>18</v>
      </c>
      <c r="C19" t="s">
        <v>23</v>
      </c>
      <c r="D19" t="s">
        <v>828</v>
      </c>
      <c r="E19" t="s">
        <v>2</v>
      </c>
      <c r="F19" t="s">
        <v>834</v>
      </c>
      <c r="G19">
        <v>18</v>
      </c>
      <c r="H19" t="s">
        <v>475</v>
      </c>
      <c r="I19" t="s">
        <v>476</v>
      </c>
      <c r="K19">
        <v>50.57</v>
      </c>
      <c r="L19" t="s">
        <v>427</v>
      </c>
      <c r="M19" t="s">
        <v>430</v>
      </c>
      <c r="N19" t="s">
        <v>438</v>
      </c>
      <c r="O19" t="s">
        <v>433</v>
      </c>
      <c r="P19" s="31">
        <v>0.79861429701404008</v>
      </c>
      <c r="Q19" s="31">
        <v>4.0720632571333599</v>
      </c>
      <c r="R19" s="31">
        <v>1.2019725133478349</v>
      </c>
      <c r="S19" s="1">
        <v>0.52676535495352972</v>
      </c>
      <c r="T19" s="34">
        <v>6.0726500674952346</v>
      </c>
      <c r="U19">
        <v>6.5994154224487644</v>
      </c>
      <c r="V19" s="9">
        <v>10.020871635401058</v>
      </c>
      <c r="W19" s="9">
        <v>-28.361534464684368</v>
      </c>
      <c r="X19" s="9">
        <v>-30.165495094584241</v>
      </c>
      <c r="Y19" s="9" t="e">
        <v>#N/A</v>
      </c>
      <c r="Z19" s="31">
        <v>-30.217689702623932</v>
      </c>
      <c r="AA19">
        <v>-29.822921368889734</v>
      </c>
      <c r="AB19" s="31">
        <v>1.8439836872430457</v>
      </c>
      <c r="AC19">
        <v>7.5</v>
      </c>
      <c r="AD19">
        <v>3.9</v>
      </c>
      <c r="AE19">
        <v>6.3</v>
      </c>
      <c r="AF19" s="1">
        <v>0.32429774812697565</v>
      </c>
      <c r="AG19">
        <v>4.3</v>
      </c>
      <c r="AH19" s="1">
        <v>0.57773646990485816</v>
      </c>
      <c r="AI19" s="9">
        <v>50.986606597900398</v>
      </c>
      <c r="AJ19">
        <v>0.57618588209152199</v>
      </c>
      <c r="AK19">
        <v>88.48985749671948</v>
      </c>
      <c r="AL19" s="2">
        <v>2</v>
      </c>
      <c r="AM19" s="1">
        <v>1.8439836872430457</v>
      </c>
      <c r="AN19" s="1">
        <v>0.99839120915442015</v>
      </c>
      <c r="AO19" s="1">
        <v>-51.494803786307429</v>
      </c>
      <c r="AP19" s="1">
        <v>1.3555555555555554</v>
      </c>
      <c r="AQ19">
        <v>1560</v>
      </c>
      <c r="AR19" t="s">
        <v>834</v>
      </c>
      <c r="AS19" s="9" t="s">
        <v>828</v>
      </c>
      <c r="AU19">
        <v>0.35716955916140658</v>
      </c>
      <c r="AW19">
        <v>13.04</v>
      </c>
      <c r="AX19">
        <v>3.84</v>
      </c>
      <c r="AY19" t="s">
        <v>876</v>
      </c>
      <c r="AZ19" s="1"/>
    </row>
    <row r="20" spans="1:52" ht="15.6" x14ac:dyDescent="0.3">
      <c r="A20" t="s">
        <v>239</v>
      </c>
      <c r="B20">
        <v>19</v>
      </c>
      <c r="C20" t="s">
        <v>24</v>
      </c>
      <c r="D20" t="s">
        <v>1</v>
      </c>
      <c r="E20" t="s">
        <v>25</v>
      </c>
      <c r="F20" t="s">
        <v>834</v>
      </c>
      <c r="G20">
        <v>1</v>
      </c>
      <c r="H20" t="s">
        <v>477</v>
      </c>
      <c r="I20" t="s">
        <v>478</v>
      </c>
      <c r="K20">
        <v>51.44</v>
      </c>
      <c r="L20" t="s">
        <v>427</v>
      </c>
      <c r="M20" t="s">
        <v>430</v>
      </c>
      <c r="N20" t="s">
        <v>438</v>
      </c>
      <c r="O20" t="s">
        <v>433</v>
      </c>
      <c r="P20" s="31">
        <v>0.23131609642301715</v>
      </c>
      <c r="Q20" s="31">
        <v>1.3962298417325121</v>
      </c>
      <c r="R20" s="31">
        <v>0.24307348367029555</v>
      </c>
      <c r="S20" s="1">
        <v>0.32550116640746507</v>
      </c>
      <c r="T20" s="34">
        <v>1.8706194218258247</v>
      </c>
      <c r="U20">
        <v>2.1961205882332897</v>
      </c>
      <c r="V20" s="9">
        <v>6.2156677928585342</v>
      </c>
      <c r="W20" s="9" t="e">
        <v>#N/A</v>
      </c>
      <c r="X20" s="9">
        <v>-29.613319097002165</v>
      </c>
      <c r="Y20" s="9">
        <v>-29.214815171319096</v>
      </c>
      <c r="Z20" s="31">
        <v>-29.137112013783831</v>
      </c>
      <c r="AA20">
        <v>-28.900811701540857</v>
      </c>
      <c r="AB20" s="31">
        <v>-1.509988396018656</v>
      </c>
      <c r="AC20">
        <v>17.3</v>
      </c>
      <c r="AD20">
        <v>-20.65</v>
      </c>
      <c r="AE20">
        <v>26.6</v>
      </c>
      <c r="AF20" s="1">
        <v>1.4107189726633069</v>
      </c>
      <c r="AG20"/>
      <c r="AH20" s="1">
        <v>0.3479600049589533</v>
      </c>
      <c r="AI20" s="9">
        <v>49.576084136962898</v>
      </c>
      <c r="AJ20">
        <v>0.33375808596611001</v>
      </c>
      <c r="AK20">
        <v>148.53897544821396</v>
      </c>
      <c r="AL20" s="2">
        <v>2</v>
      </c>
      <c r="AM20" s="1">
        <v>-1.509988396018656</v>
      </c>
      <c r="AN20" s="1">
        <v>0.92285849640736684</v>
      </c>
      <c r="AO20" s="1">
        <v>11.285850263010182</v>
      </c>
      <c r="AP20" s="1">
        <v>5.8666666666666671</v>
      </c>
      <c r="AQ20">
        <v>2200</v>
      </c>
      <c r="AR20" t="s">
        <v>834</v>
      </c>
      <c r="AS20" s="9" t="s">
        <v>870</v>
      </c>
      <c r="AT20" s="53">
        <v>0.92398928487131382</v>
      </c>
      <c r="AU20">
        <v>7.8359514656968068E-2</v>
      </c>
      <c r="AV20">
        <v>0.99979095402227358</v>
      </c>
      <c r="AW20">
        <v>9.1999999999999993</v>
      </c>
      <c r="AX20">
        <v>0</v>
      </c>
      <c r="AY20" t="s">
        <v>876</v>
      </c>
      <c r="AZ20" s="1"/>
    </row>
    <row r="21" spans="1:52" ht="15.6" x14ac:dyDescent="0.3">
      <c r="A21" t="s">
        <v>239</v>
      </c>
      <c r="B21">
        <v>20</v>
      </c>
      <c r="C21" t="s">
        <v>26</v>
      </c>
      <c r="D21" t="s">
        <v>1</v>
      </c>
      <c r="E21" t="s">
        <v>25</v>
      </c>
      <c r="F21" t="s">
        <v>834</v>
      </c>
      <c r="G21">
        <v>2</v>
      </c>
      <c r="H21" t="s">
        <v>479</v>
      </c>
      <c r="I21" t="s">
        <v>480</v>
      </c>
      <c r="K21">
        <v>49.18</v>
      </c>
      <c r="L21" t="s">
        <v>427</v>
      </c>
      <c r="M21" t="s">
        <v>430</v>
      </c>
      <c r="N21" t="s">
        <v>438</v>
      </c>
      <c r="O21" t="s">
        <v>433</v>
      </c>
      <c r="P21" s="31">
        <v>0.67424511996746639</v>
      </c>
      <c r="Q21" s="31">
        <v>3.9378017916263182</v>
      </c>
      <c r="R21" s="31">
        <v>0.63289141927612858</v>
      </c>
      <c r="S21" s="1">
        <v>0.67861024806832049</v>
      </c>
      <c r="T21" s="34">
        <v>5.2449383308699131</v>
      </c>
      <c r="U21">
        <v>5.9235485789382336</v>
      </c>
      <c r="V21" s="9">
        <v>6.3384705548267393</v>
      </c>
      <c r="W21" s="9" t="e">
        <v>#N/A</v>
      </c>
      <c r="X21" s="9">
        <v>-28.413911281980234</v>
      </c>
      <c r="Y21" s="9">
        <v>-26.971236626595033</v>
      </c>
      <c r="Z21" s="31">
        <v>-29.1110639073889</v>
      </c>
      <c r="AA21">
        <v>-26.308560716308129</v>
      </c>
      <c r="AB21" s="31">
        <v>8.9078785276231205</v>
      </c>
      <c r="AC21">
        <v>19.5</v>
      </c>
      <c r="AD21">
        <v>5</v>
      </c>
      <c r="AE21">
        <v>-1.6</v>
      </c>
      <c r="AF21" s="1">
        <v>3.2147207418013948</v>
      </c>
      <c r="AG21"/>
      <c r="AH21" s="1">
        <v>0.57961274204909408</v>
      </c>
      <c r="AI21" s="9">
        <v>49.150482177734403</v>
      </c>
      <c r="AJ21">
        <v>0.57576566934585605</v>
      </c>
      <c r="AK21">
        <v>85.365426934147848</v>
      </c>
      <c r="AL21" s="2">
        <v>2</v>
      </c>
      <c r="AM21" s="1">
        <v>8.9078785276231205</v>
      </c>
      <c r="AN21" s="1">
        <v>1.9261888567329408</v>
      </c>
      <c r="AO21" s="1">
        <v>92.499450865642572</v>
      </c>
      <c r="AP21" s="1">
        <v>-0.4</v>
      </c>
      <c r="AQ21">
        <v>2200</v>
      </c>
      <c r="AR21" t="s">
        <v>834</v>
      </c>
      <c r="AS21" s="9" t="s">
        <v>870</v>
      </c>
      <c r="AT21" s="53">
        <v>1.9281604384644</v>
      </c>
      <c r="AU21">
        <v>0.14186069378818045</v>
      </c>
      <c r="AV21">
        <v>2.1531899455347956</v>
      </c>
      <c r="AW21">
        <v>9.1999999999999993</v>
      </c>
      <c r="AX21">
        <v>0</v>
      </c>
      <c r="AY21" t="s">
        <v>876</v>
      </c>
      <c r="AZ21" s="1"/>
    </row>
    <row r="22" spans="1:52" ht="15.6" x14ac:dyDescent="0.3">
      <c r="A22" t="s">
        <v>239</v>
      </c>
      <c r="B22">
        <v>21</v>
      </c>
      <c r="C22" t="s">
        <v>27</v>
      </c>
      <c r="D22" t="s">
        <v>1</v>
      </c>
      <c r="E22" t="s">
        <v>25</v>
      </c>
      <c r="F22" t="s">
        <v>834</v>
      </c>
      <c r="G22">
        <v>3</v>
      </c>
      <c r="H22" t="s">
        <v>481</v>
      </c>
      <c r="I22" t="s">
        <v>482</v>
      </c>
      <c r="K22">
        <v>50.52</v>
      </c>
      <c r="L22" t="s">
        <v>427</v>
      </c>
      <c r="M22" t="s">
        <v>430</v>
      </c>
      <c r="N22" t="s">
        <v>438</v>
      </c>
      <c r="O22" t="s">
        <v>433</v>
      </c>
      <c r="P22" s="31">
        <v>0.71505641330166259</v>
      </c>
      <c r="Q22" s="31">
        <v>4.3593632783469101</v>
      </c>
      <c r="R22" s="31">
        <v>0.5922817695961996</v>
      </c>
      <c r="S22" s="1">
        <v>1.1618850356294537</v>
      </c>
      <c r="T22" s="34">
        <v>5.6667014612447728</v>
      </c>
      <c r="U22">
        <v>6.8285864968742267</v>
      </c>
      <c r="V22" s="9">
        <v>9.889225865970694</v>
      </c>
      <c r="W22" s="9" t="e">
        <v>#N/A</v>
      </c>
      <c r="X22" s="9">
        <v>-29.252897687375736</v>
      </c>
      <c r="Y22" s="9">
        <v>-27.909672917293317</v>
      </c>
      <c r="Z22" s="31">
        <v>-29.045006572962361</v>
      </c>
      <c r="AA22">
        <v>-27.27141963316512</v>
      </c>
      <c r="AB22" s="31">
        <v>-2.2236907312764185</v>
      </c>
      <c r="AC22">
        <v>8</v>
      </c>
      <c r="AD22">
        <v>7.55</v>
      </c>
      <c r="AE22">
        <v>13.2</v>
      </c>
      <c r="AF22" s="1">
        <v>1.0455271520343634</v>
      </c>
      <c r="AG22"/>
      <c r="AH22" s="1">
        <v>0.74845872967924221</v>
      </c>
      <c r="AI22" s="9">
        <v>49.629295349121101</v>
      </c>
      <c r="AJ22">
        <v>0.72849851846694902</v>
      </c>
      <c r="AK22">
        <v>68.125458173286205</v>
      </c>
      <c r="AL22" s="2">
        <v>2</v>
      </c>
      <c r="AM22" s="1">
        <v>-2.2236907312764185</v>
      </c>
      <c r="AN22" s="1">
        <v>1.9538489989311238</v>
      </c>
      <c r="AO22" s="1">
        <v>43.602541409734528</v>
      </c>
      <c r="AP22" s="1">
        <v>2.8888888888888888</v>
      </c>
      <c r="AQ22">
        <v>2200</v>
      </c>
      <c r="AR22" t="s">
        <v>834</v>
      </c>
      <c r="AS22" s="9" t="s">
        <v>870</v>
      </c>
      <c r="AT22" s="53">
        <v>1.9567115608680605</v>
      </c>
      <c r="AU22">
        <v>0.21573518491911314</v>
      </c>
      <c r="AV22">
        <v>2.1508866928051384</v>
      </c>
      <c r="AW22">
        <v>9.1999999999999993</v>
      </c>
      <c r="AX22">
        <v>0</v>
      </c>
      <c r="AY22" t="s">
        <v>876</v>
      </c>
      <c r="AZ22" s="1"/>
    </row>
    <row r="23" spans="1:52" ht="15.6" x14ac:dyDescent="0.3">
      <c r="A23" t="s">
        <v>239</v>
      </c>
      <c r="B23">
        <v>22</v>
      </c>
      <c r="C23" t="s">
        <v>28</v>
      </c>
      <c r="D23" t="s">
        <v>1</v>
      </c>
      <c r="E23" t="s">
        <v>25</v>
      </c>
      <c r="F23" t="s">
        <v>834</v>
      </c>
      <c r="G23">
        <v>4</v>
      </c>
      <c r="H23" t="s">
        <v>483</v>
      </c>
      <c r="I23" t="s">
        <v>484</v>
      </c>
      <c r="K23">
        <v>51.01</v>
      </c>
      <c r="L23" t="s">
        <v>427</v>
      </c>
      <c r="M23" t="s">
        <v>430</v>
      </c>
      <c r="N23" t="s">
        <v>438</v>
      </c>
      <c r="O23" t="s">
        <v>433</v>
      </c>
      <c r="P23" s="31">
        <v>0.95426288962948458</v>
      </c>
      <c r="Q23" s="31">
        <v>4.701358164550232</v>
      </c>
      <c r="R23" s="31">
        <v>0.82470152911193895</v>
      </c>
      <c r="S23" s="1">
        <v>0.80696812389727501</v>
      </c>
      <c r="T23" s="34">
        <v>6.480322583291656</v>
      </c>
      <c r="U23">
        <v>7.287290707188931</v>
      </c>
      <c r="V23" s="9">
        <v>8.9601718595624487</v>
      </c>
      <c r="W23" s="9">
        <v>-27.794876107559432</v>
      </c>
      <c r="X23" s="9">
        <v>-28.91761780964589</v>
      </c>
      <c r="Y23" s="9">
        <v>-27.839422806079671</v>
      </c>
      <c r="Z23" s="31" t="s">
        <v>879</v>
      </c>
      <c r="AA23">
        <v>-27.748932250290636</v>
      </c>
      <c r="AB23" s="31">
        <v>1.9708167042411062</v>
      </c>
      <c r="AC23">
        <v>8.3000000000000007</v>
      </c>
      <c r="AD23">
        <v>18.25</v>
      </c>
      <c r="AE23">
        <v>9.3000000000000007</v>
      </c>
      <c r="AF23" s="1">
        <v>0.34251705137927757</v>
      </c>
      <c r="AG23"/>
      <c r="AH23" s="1">
        <v>0.19453884511311845</v>
      </c>
      <c r="AI23" s="9">
        <v>49.459400177002003</v>
      </c>
      <c r="AJ23">
        <v>0.366750657558441</v>
      </c>
      <c r="AK23">
        <v>134.85838173070144</v>
      </c>
      <c r="AL23" s="2">
        <v>2</v>
      </c>
      <c r="AM23" s="1">
        <v>1.9708167042411062</v>
      </c>
      <c r="AN23" s="1">
        <v>1.7992022618552057</v>
      </c>
      <c r="AO23" s="1">
        <v>214.63994629128342</v>
      </c>
      <c r="AP23" s="1">
        <v>2.0222222222222226</v>
      </c>
      <c r="AQ23">
        <v>2200</v>
      </c>
      <c r="AR23" t="s">
        <v>834</v>
      </c>
      <c r="AS23" s="9" t="s">
        <v>870</v>
      </c>
      <c r="AT23" s="53">
        <v>1.8012888250402168</v>
      </c>
      <c r="AU23">
        <v>0.15360168708284233</v>
      </c>
      <c r="AV23">
        <v>1.9110192235467762</v>
      </c>
      <c r="AW23">
        <v>9.1999999999999993</v>
      </c>
      <c r="AX23">
        <v>0</v>
      </c>
      <c r="AY23" t="s">
        <v>876</v>
      </c>
      <c r="AZ23" s="1"/>
    </row>
    <row r="24" spans="1:52" ht="15.6" x14ac:dyDescent="0.3">
      <c r="A24" t="s">
        <v>239</v>
      </c>
      <c r="B24">
        <v>23</v>
      </c>
      <c r="C24" t="s">
        <v>29</v>
      </c>
      <c r="D24" t="s">
        <v>1</v>
      </c>
      <c r="E24" t="s">
        <v>25</v>
      </c>
      <c r="F24" t="s">
        <v>834</v>
      </c>
      <c r="G24">
        <v>5</v>
      </c>
      <c r="H24" t="s">
        <v>485</v>
      </c>
      <c r="I24" t="s">
        <v>486</v>
      </c>
      <c r="K24">
        <v>50.94</v>
      </c>
      <c r="L24" t="s">
        <v>427</v>
      </c>
      <c r="M24" t="s">
        <v>430</v>
      </c>
      <c r="N24" t="s">
        <v>438</v>
      </c>
      <c r="O24" t="s">
        <v>433</v>
      </c>
      <c r="P24" s="31">
        <v>1.1863648409893994</v>
      </c>
      <c r="Q24" s="31">
        <v>5.005490147195907</v>
      </c>
      <c r="R24" s="31">
        <v>0.49628533568904593</v>
      </c>
      <c r="S24" s="1">
        <v>0.72018869257950535</v>
      </c>
      <c r="T24" s="34">
        <v>6.688140323874352</v>
      </c>
      <c r="U24">
        <v>7.4083290164538571</v>
      </c>
      <c r="V24" s="9">
        <v>9.9638993675650198</v>
      </c>
      <c r="W24" s="9">
        <v>-28.326835226045148</v>
      </c>
      <c r="X24" s="9">
        <v>-28.486489733769783</v>
      </c>
      <c r="Y24" s="9">
        <v>-27.582250799304585</v>
      </c>
      <c r="Z24" s="31">
        <v>-29.327620644282067</v>
      </c>
      <c r="AA24">
        <v>-29.107190082711469</v>
      </c>
      <c r="AB24" s="31">
        <v>4.1636983347450085E-2</v>
      </c>
      <c r="AC24">
        <v>5.2</v>
      </c>
      <c r="AD24">
        <v>10.6</v>
      </c>
      <c r="AE24">
        <v>3.2</v>
      </c>
      <c r="AF24" s="1">
        <v>-2.2279171404553741</v>
      </c>
      <c r="AG24"/>
      <c r="AH24" s="1">
        <v>0.40286327857657722</v>
      </c>
      <c r="AI24" s="9">
        <v>49.112716674804702</v>
      </c>
      <c r="AJ24">
        <v>0.40112060308456399</v>
      </c>
      <c r="AK24">
        <v>122.43877850485478</v>
      </c>
      <c r="AL24" s="2">
        <v>2</v>
      </c>
      <c r="AM24" s="1">
        <v>4.1636983347450085E-2</v>
      </c>
      <c r="AN24" s="1">
        <v>1.8597980448161973</v>
      </c>
      <c r="AO24" s="1">
        <v>378.20030838530585</v>
      </c>
      <c r="AP24" s="1">
        <v>0.66666666666666663</v>
      </c>
      <c r="AQ24">
        <v>2200</v>
      </c>
      <c r="AR24" t="s">
        <v>834</v>
      </c>
      <c r="AS24" s="9" t="s">
        <v>870</v>
      </c>
      <c r="AT24" s="53">
        <v>1.8629470511951396</v>
      </c>
      <c r="AU24">
        <v>0.19779897282215883</v>
      </c>
      <c r="AV24">
        <v>1.9531962076186071</v>
      </c>
      <c r="AW24">
        <v>9.1999999999999993</v>
      </c>
      <c r="AX24">
        <v>0</v>
      </c>
      <c r="AY24" t="s">
        <v>876</v>
      </c>
      <c r="AZ24" s="1"/>
    </row>
    <row r="25" spans="1:52" ht="15.6" x14ac:dyDescent="0.3">
      <c r="A25" t="s">
        <v>239</v>
      </c>
      <c r="B25">
        <v>24</v>
      </c>
      <c r="C25" t="s">
        <v>30</v>
      </c>
      <c r="D25" t="s">
        <v>829</v>
      </c>
      <c r="E25" t="s">
        <v>25</v>
      </c>
      <c r="F25" t="s">
        <v>834</v>
      </c>
      <c r="G25">
        <v>6</v>
      </c>
      <c r="H25" t="s">
        <v>487</v>
      </c>
      <c r="I25" t="s">
        <v>488</v>
      </c>
      <c r="K25">
        <v>51.06</v>
      </c>
      <c r="L25" t="s">
        <v>427</v>
      </c>
      <c r="M25" t="s">
        <v>430</v>
      </c>
      <c r="N25" t="s">
        <v>438</v>
      </c>
      <c r="O25" t="s">
        <v>433</v>
      </c>
      <c r="P25" s="31">
        <v>0.4159195064629847</v>
      </c>
      <c r="Q25" s="31">
        <v>3.9265364431802148</v>
      </c>
      <c r="R25" s="31">
        <v>0.44376028202115153</v>
      </c>
      <c r="S25" s="1">
        <v>0.64475111633372506</v>
      </c>
      <c r="T25" s="34">
        <v>4.7862162316643513</v>
      </c>
      <c r="U25">
        <v>5.4309673479980765</v>
      </c>
      <c r="V25" s="9">
        <v>6.8779844621793034</v>
      </c>
      <c r="W25" s="9">
        <v>-28.455689089409905</v>
      </c>
      <c r="X25" s="9">
        <v>-28.338147619873361</v>
      </c>
      <c r="Y25" s="9">
        <v>-27.160899007489533</v>
      </c>
      <c r="Z25" s="31">
        <v>-29.98680303056037</v>
      </c>
      <c r="AA25">
        <v>-30.877782739659946</v>
      </c>
      <c r="AB25" s="31">
        <v>-8.8443342317786051</v>
      </c>
      <c r="AC25">
        <v>11.8</v>
      </c>
      <c r="AD25">
        <v>4.8</v>
      </c>
      <c r="AE25">
        <v>13.1</v>
      </c>
      <c r="AF25" s="1">
        <v>1.2196586311174062</v>
      </c>
      <c r="AG25"/>
      <c r="AH25" s="1">
        <v>0.36125599405775582</v>
      </c>
      <c r="AI25" s="9">
        <v>48.493938446044901</v>
      </c>
      <c r="AJ25">
        <v>0.34610086679458602</v>
      </c>
      <c r="AK25">
        <v>140.11504477053649</v>
      </c>
      <c r="AL25" s="2">
        <v>2</v>
      </c>
      <c r="AM25" s="1">
        <v>-8.8443342317786051</v>
      </c>
      <c r="AN25" s="1">
        <v>0.93538859340261959</v>
      </c>
      <c r="AO25" s="1">
        <v>262.76154711658091</v>
      </c>
      <c r="AP25" s="1">
        <v>2.8666666666666667</v>
      </c>
      <c r="AQ25">
        <v>2080</v>
      </c>
      <c r="AR25" t="s">
        <v>834</v>
      </c>
      <c r="AS25" s="9" t="s">
        <v>870</v>
      </c>
      <c r="AT25" s="53">
        <v>0.93600032036872949</v>
      </c>
      <c r="AU25">
        <v>9.9366167828848384E-2</v>
      </c>
      <c r="AV25">
        <v>0.95840413282288628</v>
      </c>
      <c r="AW25">
        <v>8.9760691912108506</v>
      </c>
      <c r="AX25">
        <v>0.72</v>
      </c>
      <c r="AY25" t="s">
        <v>876</v>
      </c>
      <c r="AZ25" s="1"/>
    </row>
    <row r="26" spans="1:52" ht="15.6" x14ac:dyDescent="0.3">
      <c r="A26" t="s">
        <v>239</v>
      </c>
      <c r="B26">
        <v>25</v>
      </c>
      <c r="C26" t="s">
        <v>31</v>
      </c>
      <c r="D26" t="s">
        <v>829</v>
      </c>
      <c r="E26" t="s">
        <v>25</v>
      </c>
      <c r="F26" t="s">
        <v>834</v>
      </c>
      <c r="G26">
        <v>7</v>
      </c>
      <c r="H26" t="s">
        <v>489</v>
      </c>
      <c r="I26" t="s">
        <v>490</v>
      </c>
      <c r="K26">
        <v>50.94</v>
      </c>
      <c r="L26" t="s">
        <v>427</v>
      </c>
      <c r="M26" t="s">
        <v>430</v>
      </c>
      <c r="N26" t="s">
        <v>438</v>
      </c>
      <c r="O26" t="s">
        <v>433</v>
      </c>
      <c r="P26" s="31">
        <v>0.37439045936395765</v>
      </c>
      <c r="Q26" s="31">
        <v>3.4502951428137871</v>
      </c>
      <c r="R26" s="31">
        <v>0.3226325088339223</v>
      </c>
      <c r="S26" s="1">
        <v>0.7240134275618374</v>
      </c>
      <c r="T26" s="34">
        <v>4.1473181110116668</v>
      </c>
      <c r="U26">
        <v>4.8713315385735045</v>
      </c>
      <c r="V26" s="9">
        <v>7.6327310234858814</v>
      </c>
      <c r="W26" s="9">
        <v>-28.549875704488564</v>
      </c>
      <c r="X26" s="9">
        <v>-28.694342775869298</v>
      </c>
      <c r="Y26" s="9">
        <v>-27.570827465371149</v>
      </c>
      <c r="Z26" s="31">
        <v>-29.726299928021785</v>
      </c>
      <c r="AA26">
        <v>-28.474204609971903</v>
      </c>
      <c r="AB26" s="31">
        <v>0.4521102038649506</v>
      </c>
      <c r="AC26">
        <v>1.8</v>
      </c>
      <c r="AD26">
        <v>13.05</v>
      </c>
      <c r="AE26">
        <v>23.8</v>
      </c>
      <c r="AF26" s="1">
        <v>-2.0626519708145206</v>
      </c>
      <c r="AG26"/>
      <c r="AH26" s="1">
        <v>0.3537282974170875</v>
      </c>
      <c r="AI26" s="9">
        <v>48.874317169189503</v>
      </c>
      <c r="AJ26">
        <v>0.35707893967628501</v>
      </c>
      <c r="AK26">
        <v>136.87258401040737</v>
      </c>
      <c r="AL26" s="2">
        <v>2</v>
      </c>
      <c r="AM26" s="1">
        <v>0.4521102038649506</v>
      </c>
      <c r="AN26" s="1">
        <v>1.1012726285023575</v>
      </c>
      <c r="AO26" s="1">
        <v>181.19569600277325</v>
      </c>
      <c r="AP26" s="1">
        <v>5.2444444444444445</v>
      </c>
      <c r="AQ26">
        <v>2080</v>
      </c>
      <c r="AR26" t="s">
        <v>834</v>
      </c>
      <c r="AS26" s="9" t="s">
        <v>870</v>
      </c>
      <c r="AT26" s="53">
        <v>1.1016828939626431</v>
      </c>
      <c r="AU26">
        <v>0.10655865188085026</v>
      </c>
      <c r="AV26">
        <v>1.1016828939626431</v>
      </c>
      <c r="AW26">
        <v>8.9760691912108506</v>
      </c>
      <c r="AX26">
        <v>0.72</v>
      </c>
      <c r="AY26" t="s">
        <v>876</v>
      </c>
      <c r="AZ26" s="1"/>
    </row>
    <row r="27" spans="1:52" ht="15.75" x14ac:dyDescent="0.25">
      <c r="A27" t="s">
        <v>239</v>
      </c>
      <c r="B27">
        <v>26</v>
      </c>
      <c r="C27" t="s">
        <v>32</v>
      </c>
      <c r="D27" t="s">
        <v>829</v>
      </c>
      <c r="E27" t="s">
        <v>25</v>
      </c>
      <c r="F27" t="s">
        <v>834</v>
      </c>
      <c r="G27">
        <v>8</v>
      </c>
      <c r="H27" t="s">
        <v>491</v>
      </c>
      <c r="I27" t="s">
        <v>492</v>
      </c>
      <c r="K27">
        <v>50.71</v>
      </c>
      <c r="L27" t="s">
        <v>427</v>
      </c>
      <c r="M27" t="s">
        <v>430</v>
      </c>
      <c r="N27" t="s">
        <v>438</v>
      </c>
      <c r="O27" t="s">
        <v>433</v>
      </c>
      <c r="P27" s="31">
        <v>0.40071386314336427</v>
      </c>
      <c r="Q27" s="31">
        <v>3.3290433085073636</v>
      </c>
      <c r="R27" s="31">
        <v>0.36486738315914025</v>
      </c>
      <c r="S27" s="1">
        <v>0.89874699270360869</v>
      </c>
      <c r="T27" s="34">
        <v>4.0946245548098688</v>
      </c>
      <c r="U27">
        <v>4.9933715475134779</v>
      </c>
      <c r="V27" s="9">
        <v>7.3864711269709771</v>
      </c>
      <c r="W27" s="9">
        <v>-27.649002695370953</v>
      </c>
      <c r="X27" s="9">
        <v>-28.768888434730364</v>
      </c>
      <c r="Y27" s="9">
        <v>-27.306655706451515</v>
      </c>
      <c r="Z27" s="31">
        <v>-29.366241373526655</v>
      </c>
      <c r="AA27">
        <v>-29.114399619769124</v>
      </c>
      <c r="AB27" s="31">
        <v>-11.887495594245319</v>
      </c>
      <c r="AC27">
        <v>16.3</v>
      </c>
      <c r="AD27">
        <v>18.8</v>
      </c>
      <c r="AE27">
        <v>19.100000000000001</v>
      </c>
      <c r="AF27" s="1">
        <v>-1.8590354918076408</v>
      </c>
      <c r="AG27"/>
      <c r="AH27" s="1">
        <v>0.43742929335690628</v>
      </c>
      <c r="AI27" s="9">
        <v>47.953109741210902</v>
      </c>
      <c r="AJ27">
        <v>0.42748692631721502</v>
      </c>
      <c r="AK27">
        <v>112.17444742538741</v>
      </c>
      <c r="AL27" s="2">
        <v>2</v>
      </c>
      <c r="AM27" s="1">
        <v>-11.887495594245319</v>
      </c>
      <c r="AN27" s="1">
        <v>1.2270423343023753</v>
      </c>
      <c r="AO27" s="1">
        <v>83.832336721154547</v>
      </c>
      <c r="AP27" s="1">
        <v>4.2</v>
      </c>
      <c r="AQ27">
        <v>2080</v>
      </c>
      <c r="AR27" t="s">
        <v>834</v>
      </c>
      <c r="AS27" s="9" t="s">
        <v>870</v>
      </c>
      <c r="AT27" s="53">
        <v>1.2273077887610093</v>
      </c>
      <c r="AU27">
        <v>0.11444220166832372</v>
      </c>
      <c r="AV27">
        <v>1.2370228365312648</v>
      </c>
      <c r="AW27">
        <v>8.9760691912108506</v>
      </c>
      <c r="AX27">
        <v>0.72</v>
      </c>
      <c r="AY27" t="s">
        <v>876</v>
      </c>
      <c r="AZ27" s="1"/>
    </row>
    <row r="28" spans="1:52" ht="15.75" x14ac:dyDescent="0.25">
      <c r="A28" t="s">
        <v>239</v>
      </c>
      <c r="B28">
        <v>27</v>
      </c>
      <c r="C28" t="s">
        <v>33</v>
      </c>
      <c r="D28" t="s">
        <v>829</v>
      </c>
      <c r="E28" t="s">
        <v>25</v>
      </c>
      <c r="F28" t="s">
        <v>834</v>
      </c>
      <c r="G28">
        <v>9</v>
      </c>
      <c r="H28" t="s">
        <v>493</v>
      </c>
      <c r="I28" t="s">
        <v>494</v>
      </c>
      <c r="K28">
        <v>50.55</v>
      </c>
      <c r="L28" t="s">
        <v>427</v>
      </c>
      <c r="M28" t="s">
        <v>430</v>
      </c>
      <c r="N28" t="s">
        <v>438</v>
      </c>
      <c r="O28" t="s">
        <v>433</v>
      </c>
      <c r="P28" s="31">
        <v>0.63648961424332351</v>
      </c>
      <c r="Q28" s="31">
        <v>4.3584908651633096</v>
      </c>
      <c r="R28" s="31">
        <v>0.66908456973293784</v>
      </c>
      <c r="S28" s="1">
        <v>0.65051893175074171</v>
      </c>
      <c r="T28" s="34">
        <v>5.6640650491395714</v>
      </c>
      <c r="U28">
        <v>6.3145839808903128</v>
      </c>
      <c r="V28" s="9">
        <v>8.7156075676913805</v>
      </c>
      <c r="W28" s="9">
        <v>-27.857529371328482</v>
      </c>
      <c r="X28" s="9">
        <v>-28.923104911958422</v>
      </c>
      <c r="Y28" s="9">
        <v>-27.855859144017462</v>
      </c>
      <c r="Z28" s="31">
        <v>-28.141209525661807</v>
      </c>
      <c r="AA28">
        <v>-27.850146036544714</v>
      </c>
      <c r="AB28" s="31">
        <v>8.3422322897087415</v>
      </c>
      <c r="AC28">
        <v>8</v>
      </c>
      <c r="AD28">
        <v>-2.5</v>
      </c>
      <c r="AE28">
        <v>20.2</v>
      </c>
      <c r="AF28" s="1">
        <v>-2.0653162427826421</v>
      </c>
      <c r="AG28"/>
      <c r="AH28" s="1">
        <v>0.36748187387841114</v>
      </c>
      <c r="AI28" s="9">
        <v>49.029800415039098</v>
      </c>
      <c r="AJ28">
        <v>0.35790556669235202</v>
      </c>
      <c r="AK28">
        <v>136.99088524427469</v>
      </c>
      <c r="AL28" s="2">
        <v>2</v>
      </c>
      <c r="AM28" s="1">
        <v>8.3422322897087415</v>
      </c>
      <c r="AN28" s="1">
        <v>0.90775780102408354</v>
      </c>
      <c r="AO28" s="1">
        <v>88.590472324048591</v>
      </c>
      <c r="AP28" s="1">
        <v>4.4444444444444446</v>
      </c>
      <c r="AQ28">
        <v>2080</v>
      </c>
      <c r="AR28" t="s">
        <v>834</v>
      </c>
      <c r="AS28" s="9" t="s">
        <v>870</v>
      </c>
      <c r="AT28" s="53">
        <v>0.90838176463184039</v>
      </c>
      <c r="AU28">
        <v>0.13368421504167108</v>
      </c>
      <c r="AV28">
        <v>0.95765863063380952</v>
      </c>
      <c r="AW28">
        <v>8.9760691912108506</v>
      </c>
      <c r="AX28">
        <v>0.72</v>
      </c>
      <c r="AY28" t="s">
        <v>876</v>
      </c>
      <c r="AZ28" s="1"/>
    </row>
    <row r="29" spans="1:52" ht="15.75" x14ac:dyDescent="0.25">
      <c r="A29" t="s">
        <v>239</v>
      </c>
      <c r="B29">
        <v>28</v>
      </c>
      <c r="C29" t="s">
        <v>34</v>
      </c>
      <c r="D29" t="s">
        <v>829</v>
      </c>
      <c r="E29" t="s">
        <v>25</v>
      </c>
      <c r="F29" t="s">
        <v>834</v>
      </c>
      <c r="G29">
        <v>10</v>
      </c>
      <c r="H29" t="s">
        <v>495</v>
      </c>
      <c r="I29" t="s">
        <v>496</v>
      </c>
      <c r="K29">
        <v>50.31</v>
      </c>
      <c r="L29" t="s">
        <v>427</v>
      </c>
      <c r="M29" t="s">
        <v>430</v>
      </c>
      <c r="N29" t="s">
        <v>438</v>
      </c>
      <c r="O29" t="s">
        <v>433</v>
      </c>
      <c r="P29" s="31">
        <v>0.28198121645796065</v>
      </c>
      <c r="Q29" s="31">
        <v>2.1210491260059672</v>
      </c>
      <c r="R29" s="31">
        <v>0.19763864042933812</v>
      </c>
      <c r="S29" s="1">
        <v>0.72295169946332738</v>
      </c>
      <c r="T29" s="34">
        <v>2.6006689828932656</v>
      </c>
      <c r="U29">
        <v>3.323620682356593</v>
      </c>
      <c r="V29" s="9">
        <v>5.9730919719965421</v>
      </c>
      <c r="W29" s="9">
        <v>-30.196171390792056</v>
      </c>
      <c r="X29" s="9">
        <v>-31.450756674549286</v>
      </c>
      <c r="Y29" s="9">
        <v>-30.359020320620829</v>
      </c>
      <c r="Z29" s="31">
        <v>-27.658761510368087</v>
      </c>
      <c r="AA29">
        <v>-31.753643852691411</v>
      </c>
      <c r="AB29" s="31">
        <v>6.3950213441201686</v>
      </c>
      <c r="AC29">
        <v>13.3</v>
      </c>
      <c r="AD29">
        <v>6.9499999999999993</v>
      </c>
      <c r="AE29">
        <v>15.5</v>
      </c>
      <c r="AF29" s="1">
        <v>-5.0668153046600555</v>
      </c>
      <c r="AG29"/>
      <c r="AH29" s="1">
        <v>0.26810629460479196</v>
      </c>
      <c r="AI29" s="9">
        <v>48.354454040527301</v>
      </c>
      <c r="AJ29">
        <v>0.23727111518383001</v>
      </c>
      <c r="AK29">
        <v>203.79410280540819</v>
      </c>
      <c r="AL29" s="2">
        <v>2</v>
      </c>
      <c r="AM29" s="1">
        <v>6.3950213441201686</v>
      </c>
      <c r="AN29" s="1">
        <v>1.3515063976179955</v>
      </c>
      <c r="AO29" s="1">
        <v>122.54549413000109</v>
      </c>
      <c r="AP29" s="1">
        <v>3.4000000000000004</v>
      </c>
      <c r="AQ29">
        <v>2080</v>
      </c>
      <c r="AR29" t="s">
        <v>834</v>
      </c>
      <c r="AS29" s="9" t="s">
        <v>870</v>
      </c>
      <c r="AT29" s="53">
        <v>1.3523583379199757</v>
      </c>
      <c r="AU29">
        <v>0.16847266031054997</v>
      </c>
      <c r="AV29">
        <v>1.4290958914337668</v>
      </c>
      <c r="AW29">
        <v>8.9760691912108506</v>
      </c>
      <c r="AX29">
        <v>0.72</v>
      </c>
      <c r="AY29" t="s">
        <v>876</v>
      </c>
      <c r="AZ29" s="1"/>
    </row>
    <row r="30" spans="1:52" ht="15.75" x14ac:dyDescent="0.25">
      <c r="A30" t="s">
        <v>239</v>
      </c>
      <c r="B30">
        <v>29</v>
      </c>
      <c r="C30" t="s">
        <v>35</v>
      </c>
      <c r="D30" t="s">
        <v>15</v>
      </c>
      <c r="E30" t="s">
        <v>25</v>
      </c>
      <c r="F30" t="s">
        <v>834</v>
      </c>
      <c r="G30">
        <v>11</v>
      </c>
      <c r="H30" t="s">
        <v>497</v>
      </c>
      <c r="I30" t="s">
        <v>498</v>
      </c>
      <c r="K30">
        <v>49.57</v>
      </c>
      <c r="L30" t="s">
        <v>427</v>
      </c>
      <c r="M30" t="s">
        <v>430</v>
      </c>
      <c r="N30" t="s">
        <v>438</v>
      </c>
      <c r="O30" t="s">
        <v>433</v>
      </c>
      <c r="P30" s="31">
        <v>0.63805224934436156</v>
      </c>
      <c r="Q30" s="31">
        <v>2.2123484999037299</v>
      </c>
      <c r="R30" s="31">
        <v>0.32075549727657854</v>
      </c>
      <c r="S30" s="1">
        <v>0.7640460762557999</v>
      </c>
      <c r="T30" s="34">
        <v>3.1711562465246703</v>
      </c>
      <c r="U30">
        <v>3.9352023227804702</v>
      </c>
      <c r="V30" s="9">
        <v>7.8504017663728396</v>
      </c>
      <c r="W30" s="9">
        <v>-29.552906045509889</v>
      </c>
      <c r="X30" s="9">
        <v>-31.816189541123329</v>
      </c>
      <c r="Y30" s="9">
        <v>-31.048996601713352</v>
      </c>
      <c r="Z30" s="31">
        <v>-31.132290169411796</v>
      </c>
      <c r="AA30">
        <v>-31.164114648265194</v>
      </c>
      <c r="AB30" s="31">
        <v>8.2918077506227217</v>
      </c>
      <c r="AC30">
        <v>13.3</v>
      </c>
      <c r="AD30">
        <v>11.45</v>
      </c>
      <c r="AE30">
        <v>21.5</v>
      </c>
      <c r="AF30" s="1">
        <v>-3.179570178166113</v>
      </c>
      <c r="AG30"/>
      <c r="AH30" s="1">
        <v>0.30595897668084626</v>
      </c>
      <c r="AI30" s="9">
        <v>49.0842475891113</v>
      </c>
      <c r="AJ30">
        <v>0.27647879719734197</v>
      </c>
      <c r="AK30">
        <v>177.53349655263614</v>
      </c>
      <c r="AL30" s="2">
        <v>2</v>
      </c>
      <c r="AM30" s="1">
        <v>8.2918077506227217</v>
      </c>
      <c r="AN30" s="1">
        <v>1.2067758586496293</v>
      </c>
      <c r="AO30" s="1">
        <v>483.54138880375473</v>
      </c>
      <c r="AP30" s="1">
        <v>4.7333333333333334</v>
      </c>
      <c r="AQ30">
        <v>2000</v>
      </c>
      <c r="AR30" t="s">
        <v>834</v>
      </c>
      <c r="AS30" s="9" t="s">
        <v>870</v>
      </c>
      <c r="AT30" s="53">
        <v>1.2074742020198821</v>
      </c>
      <c r="AU30">
        <v>0.23082524333314269</v>
      </c>
      <c r="AV30">
        <v>1.2247331383453677</v>
      </c>
      <c r="AW30">
        <v>9.1881325385694304</v>
      </c>
      <c r="AX30">
        <v>1.2</v>
      </c>
      <c r="AY30" t="s">
        <v>876</v>
      </c>
      <c r="AZ30" s="1"/>
    </row>
    <row r="31" spans="1:52" ht="15.75" x14ac:dyDescent="0.25">
      <c r="A31" t="s">
        <v>239</v>
      </c>
      <c r="B31">
        <v>30</v>
      </c>
      <c r="C31" t="s">
        <v>36</v>
      </c>
      <c r="D31" t="s">
        <v>15</v>
      </c>
      <c r="E31" t="s">
        <v>25</v>
      </c>
      <c r="F31" t="s">
        <v>834</v>
      </c>
      <c r="G31">
        <v>12</v>
      </c>
      <c r="H31" t="s">
        <v>499</v>
      </c>
      <c r="I31" t="s">
        <v>500</v>
      </c>
      <c r="K31">
        <v>51.72</v>
      </c>
      <c r="L31" t="s">
        <v>427</v>
      </c>
      <c r="M31" t="s">
        <v>430</v>
      </c>
      <c r="N31" t="s">
        <v>438</v>
      </c>
      <c r="O31" t="s">
        <v>433</v>
      </c>
      <c r="P31" s="31">
        <v>0.29423578886310903</v>
      </c>
      <c r="Q31" s="31">
        <v>2.567884170172702</v>
      </c>
      <c r="R31" s="31">
        <v>0.2242952436194896</v>
      </c>
      <c r="S31" s="1">
        <v>0.62859883990719245</v>
      </c>
      <c r="T31" s="34">
        <v>3.0864152026553007</v>
      </c>
      <c r="U31">
        <v>3.7150140425624931</v>
      </c>
      <c r="V31" s="9">
        <v>8.816001678287412</v>
      </c>
      <c r="W31" s="9">
        <v>-28.214452509673261</v>
      </c>
      <c r="X31" s="9">
        <v>-28.358750421141657</v>
      </c>
      <c r="Y31" s="9">
        <v>-27.887805850423</v>
      </c>
      <c r="Z31" s="31" t="e">
        <v>#N/A</v>
      </c>
      <c r="AA31">
        <v>-28.786505580728956</v>
      </c>
      <c r="AB31" s="31">
        <v>-6.9794166505397799</v>
      </c>
      <c r="AC31">
        <v>8.9</v>
      </c>
      <c r="AD31">
        <v>18.3</v>
      </c>
      <c r="AE31">
        <v>18.399999999999999</v>
      </c>
      <c r="AF31" s="1">
        <v>0.71081292223388437</v>
      </c>
      <c r="AG31"/>
      <c r="AH31" s="1">
        <v>0.41372450658574789</v>
      </c>
      <c r="AI31" s="9">
        <v>50.077865600585902</v>
      </c>
      <c r="AJ31">
        <v>0.40059080719947798</v>
      </c>
      <c r="AK31">
        <v>125.01002194902878</v>
      </c>
      <c r="AL31" s="2">
        <v>2</v>
      </c>
      <c r="AM31" s="1">
        <v>-6.9794166505397799</v>
      </c>
      <c r="AN31" s="1">
        <v>1.4752313208553174</v>
      </c>
      <c r="AO31" s="1">
        <v>124.84884889520453</v>
      </c>
      <c r="AP31" s="1">
        <v>4.0444444444444443</v>
      </c>
      <c r="AQ31">
        <v>2000</v>
      </c>
      <c r="AR31" t="s">
        <v>834</v>
      </c>
      <c r="AS31" s="9" t="s">
        <v>870</v>
      </c>
      <c r="AT31" s="53">
        <v>1.4759078052971017</v>
      </c>
      <c r="AU31">
        <v>0.1681253812289186</v>
      </c>
      <c r="AV31">
        <v>1.5005487375730953</v>
      </c>
      <c r="AW31">
        <v>9.1881325385694304</v>
      </c>
      <c r="AX31">
        <v>1.2</v>
      </c>
      <c r="AY31" t="s">
        <v>876</v>
      </c>
      <c r="AZ31" s="1"/>
    </row>
    <row r="32" spans="1:52" ht="15.75" x14ac:dyDescent="0.25">
      <c r="A32" t="s">
        <v>239</v>
      </c>
      <c r="B32">
        <v>31</v>
      </c>
      <c r="C32" t="s">
        <v>37</v>
      </c>
      <c r="D32" t="s">
        <v>15</v>
      </c>
      <c r="E32" t="s">
        <v>25</v>
      </c>
      <c r="F32" t="s">
        <v>834</v>
      </c>
      <c r="G32">
        <v>13</v>
      </c>
      <c r="H32" t="s">
        <v>501</v>
      </c>
      <c r="I32" t="s">
        <v>502</v>
      </c>
      <c r="K32">
        <v>50.19</v>
      </c>
      <c r="L32" t="s">
        <v>427</v>
      </c>
      <c r="M32" t="s">
        <v>430</v>
      </c>
      <c r="N32" t="s">
        <v>438</v>
      </c>
      <c r="O32" t="s">
        <v>433</v>
      </c>
      <c r="P32" s="31">
        <v>0.31238643156007179</v>
      </c>
      <c r="Q32" s="31">
        <v>1.7989679437244521</v>
      </c>
      <c r="R32" s="31">
        <v>0.14644500896592949</v>
      </c>
      <c r="S32" s="1">
        <v>0.70738170950388524</v>
      </c>
      <c r="T32" s="34">
        <v>2.2577993842504531</v>
      </c>
      <c r="U32">
        <v>2.9651810937543384</v>
      </c>
      <c r="V32" s="9">
        <v>4.0708323327969609</v>
      </c>
      <c r="W32" s="9">
        <v>-29.530792476176636</v>
      </c>
      <c r="X32" s="9">
        <v>-30.883776194588684</v>
      </c>
      <c r="Y32" s="9">
        <v>-29.658417325033291</v>
      </c>
      <c r="Z32" s="31" t="e">
        <v>#N/A</v>
      </c>
      <c r="AA32">
        <v>-31.117670592167499</v>
      </c>
      <c r="AB32" s="31">
        <v>5.6751124358556266</v>
      </c>
      <c r="AC32">
        <v>12</v>
      </c>
      <c r="AD32">
        <v>21.95</v>
      </c>
      <c r="AE32">
        <v>13.1</v>
      </c>
      <c r="AF32" s="1">
        <v>-0.50694232239106007</v>
      </c>
      <c r="AG32"/>
      <c r="AH32" s="1">
        <v>0.1826190690407358</v>
      </c>
      <c r="AI32" s="9">
        <v>49.440414428710902</v>
      </c>
      <c r="AJ32">
        <v>0.32904797792434698</v>
      </c>
      <c r="AK32">
        <v>150.25290457818278</v>
      </c>
      <c r="AL32" s="2">
        <v>2</v>
      </c>
      <c r="AM32" s="1">
        <v>5.6751124358556266</v>
      </c>
      <c r="AN32" s="1">
        <v>1.2618002124903003</v>
      </c>
      <c r="AO32" s="1">
        <v>231.53176467096503</v>
      </c>
      <c r="AP32" s="1">
        <v>2.8666666666666667</v>
      </c>
      <c r="AQ32">
        <v>2000</v>
      </c>
      <c r="AR32" t="s">
        <v>834</v>
      </c>
      <c r="AS32" s="9" t="s">
        <v>870</v>
      </c>
      <c r="AT32" s="53">
        <v>1.2622947148861012</v>
      </c>
      <c r="AU32">
        <v>0.20849990097414481</v>
      </c>
      <c r="AV32">
        <v>1.3027397688711602</v>
      </c>
      <c r="AW32">
        <v>9.1881325385694304</v>
      </c>
      <c r="AX32">
        <v>1.2</v>
      </c>
      <c r="AY32" t="s">
        <v>876</v>
      </c>
      <c r="AZ32" s="1"/>
    </row>
    <row r="33" spans="1:52" ht="15.75" x14ac:dyDescent="0.25">
      <c r="A33" t="s">
        <v>239</v>
      </c>
      <c r="B33">
        <v>32</v>
      </c>
      <c r="C33" t="s">
        <v>38</v>
      </c>
      <c r="D33" t="s">
        <v>15</v>
      </c>
      <c r="E33" t="s">
        <v>25</v>
      </c>
      <c r="F33" t="s">
        <v>834</v>
      </c>
      <c r="G33">
        <v>14</v>
      </c>
      <c r="H33" t="s">
        <v>503</v>
      </c>
      <c r="I33" t="s">
        <v>504</v>
      </c>
      <c r="K33">
        <v>51.21</v>
      </c>
      <c r="L33" t="s">
        <v>427</v>
      </c>
      <c r="M33" t="s">
        <v>430</v>
      </c>
      <c r="N33" t="s">
        <v>438</v>
      </c>
      <c r="O33" t="s">
        <v>433</v>
      </c>
      <c r="P33" s="31">
        <v>1.2820606326889279</v>
      </c>
      <c r="Q33" s="31">
        <v>2.0173752866862076</v>
      </c>
      <c r="R33" s="31">
        <v>1.0174077328646747</v>
      </c>
      <c r="S33" s="1">
        <v>0.50042108963093146</v>
      </c>
      <c r="T33" s="34">
        <v>4.3168436522398101</v>
      </c>
      <c r="U33">
        <v>4.8172647418707415</v>
      </c>
      <c r="V33" s="9">
        <v>9.0069664118761548</v>
      </c>
      <c r="W33" s="9">
        <v>-28.60736653412587</v>
      </c>
      <c r="X33" s="9">
        <v>-30.339240863094258</v>
      </c>
      <c r="Y33" s="9">
        <v>-30.285280083031779</v>
      </c>
      <c r="Z33" s="31" t="e">
        <v>#N/A</v>
      </c>
      <c r="AA33">
        <v>-29.887093088858563</v>
      </c>
      <c r="AB33" s="31">
        <v>10.805487654508102</v>
      </c>
      <c r="AC33">
        <v>7.4</v>
      </c>
      <c r="AD33">
        <v>9.5</v>
      </c>
      <c r="AE33">
        <v>19.8</v>
      </c>
      <c r="AF33" s="1">
        <v>1.1361635637316725</v>
      </c>
      <c r="AG33"/>
      <c r="AH33" s="1">
        <v>0.40758393158688433</v>
      </c>
      <c r="AI33" s="9">
        <v>49.448192596435497</v>
      </c>
      <c r="AJ33">
        <v>0.377588331699371</v>
      </c>
      <c r="AK33">
        <v>130.957946644933</v>
      </c>
      <c r="AL33" s="2">
        <v>2</v>
      </c>
      <c r="AM33" s="1">
        <v>10.805487654508102</v>
      </c>
      <c r="AN33" s="1">
        <v>1.6937797152960885</v>
      </c>
      <c r="AO33" s="1">
        <v>22.947256934891609</v>
      </c>
      <c r="AP33" s="1">
        <v>4.3555555555555561</v>
      </c>
      <c r="AQ33">
        <v>2000</v>
      </c>
      <c r="AR33" t="s">
        <v>834</v>
      </c>
      <c r="AS33" s="9" t="s">
        <v>870</v>
      </c>
      <c r="AU33">
        <v>7.0891272216962731E-2</v>
      </c>
      <c r="AW33">
        <v>9.1881325385694304</v>
      </c>
      <c r="AX33">
        <v>1.2</v>
      </c>
      <c r="AY33" t="s">
        <v>876</v>
      </c>
      <c r="AZ33" s="1"/>
    </row>
    <row r="34" spans="1:52" ht="15.75" x14ac:dyDescent="0.25">
      <c r="A34" t="s">
        <v>239</v>
      </c>
      <c r="B34">
        <v>33</v>
      </c>
      <c r="C34" t="s">
        <v>39</v>
      </c>
      <c r="D34" t="s">
        <v>15</v>
      </c>
      <c r="E34" t="s">
        <v>25</v>
      </c>
      <c r="F34" t="s">
        <v>834</v>
      </c>
      <c r="G34">
        <v>15</v>
      </c>
      <c r="H34" t="s">
        <v>505</v>
      </c>
      <c r="I34" t="s">
        <v>506</v>
      </c>
      <c r="K34">
        <v>51.27</v>
      </c>
      <c r="L34" t="s">
        <v>427</v>
      </c>
      <c r="M34" t="s">
        <v>430</v>
      </c>
      <c r="N34" t="s">
        <v>438</v>
      </c>
      <c r="O34" t="s">
        <v>433</v>
      </c>
      <c r="P34" s="31">
        <v>0.97796664716208315</v>
      </c>
      <c r="Q34" s="31">
        <v>4.8591661944369369</v>
      </c>
      <c r="R34" s="31">
        <v>1.1668007606787596</v>
      </c>
      <c r="S34" s="1">
        <v>0.7796685781158571</v>
      </c>
      <c r="T34" s="34">
        <v>7.0039336022777796</v>
      </c>
      <c r="U34">
        <v>7.783602180393637</v>
      </c>
      <c r="V34" s="9">
        <v>8.9746423915263449</v>
      </c>
      <c r="W34" s="9">
        <v>-27.475166975142631</v>
      </c>
      <c r="X34" s="9">
        <v>-29.777147116607377</v>
      </c>
      <c r="Y34" s="9">
        <v>-28.625031136248463</v>
      </c>
      <c r="Z34" s="31" t="e">
        <v>#N/A</v>
      </c>
      <c r="AA34">
        <v>-29.006989575881704</v>
      </c>
      <c r="AB34" s="31">
        <v>-5.4989146987979538</v>
      </c>
      <c r="AC34">
        <v>13.4</v>
      </c>
      <c r="AD34">
        <v>12.4</v>
      </c>
      <c r="AE34">
        <v>11.4</v>
      </c>
      <c r="AF34" s="1">
        <v>0.69654784797187119</v>
      </c>
      <c r="AG34"/>
      <c r="AH34" s="1">
        <v>0.3742114030035319</v>
      </c>
      <c r="AI34" s="9">
        <v>49.128040313720703</v>
      </c>
      <c r="AJ34">
        <v>0.34547105431556702</v>
      </c>
      <c r="AK34">
        <v>142.20595242357177</v>
      </c>
      <c r="AL34" s="2">
        <v>2</v>
      </c>
      <c r="AM34" s="1">
        <v>-5.4989146987979538</v>
      </c>
      <c r="AN34" s="1">
        <v>1.9894402856527154</v>
      </c>
      <c r="AO34" s="1">
        <v>380.74634761098548</v>
      </c>
      <c r="AP34" s="1">
        <v>2.4888888888888889</v>
      </c>
      <c r="AQ34">
        <v>2000</v>
      </c>
      <c r="AR34" t="s">
        <v>834</v>
      </c>
      <c r="AS34" s="9" t="s">
        <v>870</v>
      </c>
      <c r="AU34">
        <v>0.10901005780469948</v>
      </c>
      <c r="AW34">
        <v>9.1881325385694304</v>
      </c>
      <c r="AX34">
        <v>1.2</v>
      </c>
      <c r="AY34" t="s">
        <v>876</v>
      </c>
      <c r="AZ34" s="1"/>
    </row>
    <row r="35" spans="1:52" ht="15.75" x14ac:dyDescent="0.25">
      <c r="A35" t="s">
        <v>239</v>
      </c>
      <c r="B35">
        <v>34</v>
      </c>
      <c r="C35" t="s">
        <v>40</v>
      </c>
      <c r="D35" t="s">
        <v>828</v>
      </c>
      <c r="E35" t="s">
        <v>25</v>
      </c>
      <c r="F35" t="s">
        <v>834</v>
      </c>
      <c r="G35">
        <v>16</v>
      </c>
      <c r="H35" t="s">
        <v>507</v>
      </c>
      <c r="I35" t="s">
        <v>508</v>
      </c>
      <c r="K35">
        <v>51.26</v>
      </c>
      <c r="L35" t="s">
        <v>427</v>
      </c>
      <c r="M35" t="s">
        <v>430</v>
      </c>
      <c r="N35" t="s">
        <v>438</v>
      </c>
      <c r="O35" t="s">
        <v>433</v>
      </c>
      <c r="P35" s="31">
        <v>0.46380901287553661</v>
      </c>
      <c r="Q35" s="31">
        <v>5.6497395762627534</v>
      </c>
      <c r="R35" s="31">
        <v>0.58868269605930557</v>
      </c>
      <c r="S35" s="1">
        <v>1.1394147483417871</v>
      </c>
      <c r="T35" s="34">
        <v>6.7022312851975956</v>
      </c>
      <c r="U35">
        <v>7.8416460335393827</v>
      </c>
      <c r="V35" s="9">
        <v>9.9420532349314534</v>
      </c>
      <c r="W35" s="9">
        <v>-28.385031746975095</v>
      </c>
      <c r="X35" s="9">
        <v>-28.392080909697942</v>
      </c>
      <c r="Y35" s="9">
        <v>-27.467929767281426</v>
      </c>
      <c r="Z35" s="31" t="e">
        <v>#N/A</v>
      </c>
      <c r="AA35">
        <v>-28.055727742597558</v>
      </c>
      <c r="AB35" s="31">
        <v>-1.1732283956236427</v>
      </c>
      <c r="AC35">
        <v>0.7</v>
      </c>
      <c r="AD35">
        <v>3.35</v>
      </c>
      <c r="AE35">
        <v>4</v>
      </c>
      <c r="AF35" s="1">
        <v>2.0726030129193642</v>
      </c>
      <c r="AG35"/>
      <c r="AH35" s="1">
        <v>0.6059303245004144</v>
      </c>
      <c r="AI35" s="9">
        <v>49.9808349609375</v>
      </c>
      <c r="AJ35">
        <v>0.57982414960861195</v>
      </c>
      <c r="AK35">
        <v>86.199988383849046</v>
      </c>
      <c r="AL35" s="2">
        <v>2</v>
      </c>
      <c r="AM35" s="1">
        <v>-1.1732283956236427</v>
      </c>
      <c r="AN35" s="1">
        <v>1.7914858534634295</v>
      </c>
      <c r="AO35" s="1">
        <v>-10.199798163290959</v>
      </c>
      <c r="AP35" s="1">
        <v>0.84444444444444444</v>
      </c>
      <c r="AQ35">
        <v>1560</v>
      </c>
      <c r="AR35" t="s">
        <v>834</v>
      </c>
      <c r="AS35" s="9" t="s">
        <v>828</v>
      </c>
      <c r="AU35">
        <v>0.28843260540677351</v>
      </c>
      <c r="AW35">
        <v>13.04</v>
      </c>
      <c r="AX35">
        <v>3.84</v>
      </c>
      <c r="AY35" t="s">
        <v>876</v>
      </c>
      <c r="AZ35" s="1"/>
    </row>
    <row r="36" spans="1:52" ht="15.75" x14ac:dyDescent="0.25">
      <c r="A36" t="s">
        <v>239</v>
      </c>
      <c r="B36">
        <v>35</v>
      </c>
      <c r="C36" t="s">
        <v>41</v>
      </c>
      <c r="D36" t="s">
        <v>828</v>
      </c>
      <c r="E36" t="s">
        <v>25</v>
      </c>
      <c r="F36" t="s">
        <v>834</v>
      </c>
      <c r="G36">
        <v>17</v>
      </c>
      <c r="H36" t="s">
        <v>509</v>
      </c>
      <c r="I36" t="s">
        <v>510</v>
      </c>
      <c r="K36">
        <v>50.46</v>
      </c>
      <c r="L36" t="s">
        <v>427</v>
      </c>
      <c r="M36" t="s">
        <v>430</v>
      </c>
      <c r="N36" t="s">
        <v>438</v>
      </c>
      <c r="O36" t="s">
        <v>433</v>
      </c>
      <c r="P36" s="31">
        <v>0.2748825802615934</v>
      </c>
      <c r="Q36" s="31">
        <v>3.3455367850655646</v>
      </c>
      <c r="R36" s="31">
        <v>0.23163495838287756</v>
      </c>
      <c r="S36" s="1">
        <v>0.72108941736028542</v>
      </c>
      <c r="T36" s="34">
        <v>3.8520543237100355</v>
      </c>
      <c r="U36">
        <v>4.5731437410703206</v>
      </c>
      <c r="V36" s="9">
        <v>5.1957490240355373</v>
      </c>
      <c r="W36" s="9">
        <v>-29.492094919962934</v>
      </c>
      <c r="X36" s="9">
        <v>-30.256159367546374</v>
      </c>
      <c r="Y36" s="9">
        <v>-29.400804985336556</v>
      </c>
      <c r="Z36" s="31" t="e">
        <v>#N/A</v>
      </c>
      <c r="AA36">
        <v>-31.469453405602376</v>
      </c>
      <c r="AB36" s="31">
        <v>0.75788586596958962</v>
      </c>
      <c r="AC36">
        <v>1.2</v>
      </c>
      <c r="AD36">
        <v>9.9999999999999867E-2</v>
      </c>
      <c r="AE36">
        <v>13.9</v>
      </c>
      <c r="AF36" s="1">
        <v>2.5725667936445649</v>
      </c>
      <c r="AG36"/>
      <c r="AH36" s="1">
        <v>0.81691251126819775</v>
      </c>
      <c r="AI36" s="9">
        <v>49.458747863769503</v>
      </c>
      <c r="AJ36">
        <v>0.74653452634811401</v>
      </c>
      <c r="AK36">
        <v>66.251119162178654</v>
      </c>
      <c r="AL36" s="2">
        <v>2</v>
      </c>
      <c r="AM36" s="1">
        <v>0.75788586596958962</v>
      </c>
      <c r="AN36" s="1">
        <v>1.621101827250693</v>
      </c>
      <c r="AO36" s="1">
        <v>-339.00157279807962</v>
      </c>
      <c r="AP36" s="1">
        <v>3.0444444444444447</v>
      </c>
      <c r="AQ36">
        <v>1560</v>
      </c>
      <c r="AR36" t="s">
        <v>834</v>
      </c>
      <c r="AS36" s="9" t="s">
        <v>828</v>
      </c>
      <c r="AU36">
        <v>0.34771032502495763</v>
      </c>
      <c r="AW36">
        <v>13.04</v>
      </c>
      <c r="AX36">
        <v>3.84</v>
      </c>
      <c r="AY36" t="s">
        <v>876</v>
      </c>
      <c r="AZ36" s="1"/>
    </row>
    <row r="37" spans="1:52" ht="15.75" x14ac:dyDescent="0.25">
      <c r="A37" t="s">
        <v>239</v>
      </c>
      <c r="B37">
        <v>36</v>
      </c>
      <c r="C37" t="s">
        <v>42</v>
      </c>
      <c r="D37" t="s">
        <v>828</v>
      </c>
      <c r="E37" t="s">
        <v>25</v>
      </c>
      <c r="F37" t="s">
        <v>834</v>
      </c>
      <c r="G37">
        <v>18</v>
      </c>
      <c r="H37" t="s">
        <v>511</v>
      </c>
      <c r="I37" t="s">
        <v>512</v>
      </c>
      <c r="K37">
        <v>50.34</v>
      </c>
      <c r="L37" t="s">
        <v>427</v>
      </c>
      <c r="M37" t="s">
        <v>430</v>
      </c>
      <c r="N37" t="s">
        <v>438</v>
      </c>
      <c r="O37" t="s">
        <v>433</v>
      </c>
      <c r="P37" s="31">
        <v>0.63122020262216905</v>
      </c>
      <c r="Q37" s="31">
        <v>6.1584011565352093</v>
      </c>
      <c r="R37" s="31">
        <v>0.87638706793802146</v>
      </c>
      <c r="S37" s="1">
        <v>1.217482240762813</v>
      </c>
      <c r="T37" s="34">
        <v>7.6660084270953996</v>
      </c>
      <c r="U37">
        <v>8.8834906678582133</v>
      </c>
      <c r="V37" s="9">
        <v>10.877070368105811</v>
      </c>
      <c r="W37" s="9">
        <v>-28.489681976127546</v>
      </c>
      <c r="X37" s="9">
        <v>-28.534089075717556</v>
      </c>
      <c r="Y37" s="9">
        <v>-27.807844825827605</v>
      </c>
      <c r="Z37" s="31" t="e">
        <v>#N/A</v>
      </c>
      <c r="AA37">
        <v>-29.380067686138826</v>
      </c>
      <c r="AB37" s="31">
        <v>1.0891475896464851</v>
      </c>
      <c r="AC37">
        <v>4.8</v>
      </c>
      <c r="AD37">
        <v>9.5</v>
      </c>
      <c r="AE37">
        <v>4.0999999999999996</v>
      </c>
      <c r="AF37" s="1">
        <v>2.8119742848277762</v>
      </c>
      <c r="AG37"/>
      <c r="AH37" s="1">
        <v>0.98789163575051431</v>
      </c>
      <c r="AI37" s="9">
        <v>49.420303344726598</v>
      </c>
      <c r="AJ37">
        <v>0.92059797048568703</v>
      </c>
      <c r="AK37">
        <v>53.682828910271816</v>
      </c>
      <c r="AL37" s="2">
        <v>2</v>
      </c>
      <c r="AM37" s="1">
        <v>1.0891475896464851</v>
      </c>
      <c r="AN37" s="1">
        <v>1.7094013467218288</v>
      </c>
      <c r="AO37" s="1">
        <v>-409.52315457816064</v>
      </c>
      <c r="AP37" s="1">
        <v>0.86666666666666659</v>
      </c>
      <c r="AQ37">
        <v>1560</v>
      </c>
      <c r="AR37" t="s">
        <v>834</v>
      </c>
      <c r="AS37" s="9" t="s">
        <v>828</v>
      </c>
      <c r="AU37">
        <v>0.44782979947335572</v>
      </c>
      <c r="AW37">
        <v>13.04</v>
      </c>
      <c r="AX37">
        <v>3.84</v>
      </c>
      <c r="AY37" t="s">
        <v>876</v>
      </c>
      <c r="AZ37" s="1"/>
    </row>
    <row r="38" spans="1:52" ht="15.75" x14ac:dyDescent="0.25">
      <c r="A38" t="s">
        <v>239</v>
      </c>
      <c r="B38">
        <v>37</v>
      </c>
      <c r="C38" t="s">
        <v>43</v>
      </c>
      <c r="D38" t="s">
        <v>1</v>
      </c>
      <c r="E38" t="s">
        <v>2</v>
      </c>
      <c r="F38" t="s">
        <v>833</v>
      </c>
      <c r="G38">
        <v>1</v>
      </c>
      <c r="H38" t="s">
        <v>513</v>
      </c>
      <c r="I38" t="s">
        <v>514</v>
      </c>
      <c r="K38">
        <v>50.32</v>
      </c>
      <c r="L38" t="s">
        <v>436</v>
      </c>
      <c r="M38" t="s">
        <v>430</v>
      </c>
      <c r="N38" t="s">
        <v>438</v>
      </c>
      <c r="O38" t="s">
        <v>433</v>
      </c>
      <c r="P38" s="31">
        <v>0.83901927662957076</v>
      </c>
      <c r="Q38" s="31">
        <v>3.340174516747505</v>
      </c>
      <c r="R38" s="31">
        <v>0.60225059618441956</v>
      </c>
      <c r="S38" s="1" t="e">
        <v>#N/A</v>
      </c>
      <c r="T38" s="34">
        <v>4.7814443895614955</v>
      </c>
      <c r="U38" t="e">
        <v>#N/A</v>
      </c>
      <c r="V38" s="9">
        <v>8.5744031402113094</v>
      </c>
      <c r="W38" s="9">
        <v>-28.064550759301756</v>
      </c>
      <c r="X38" s="9">
        <v>-29.249386279670176</v>
      </c>
      <c r="Y38" s="9" t="e">
        <v>#VALUE!</v>
      </c>
      <c r="Z38" s="31">
        <v>-29.791561112206654</v>
      </c>
      <c r="AA38" t="e">
        <v>#N/A</v>
      </c>
      <c r="AB38" s="31" t="e">
        <v>#N/A</v>
      </c>
      <c r="AC38">
        <v>4.4000000000000004</v>
      </c>
      <c r="AD38">
        <v>11.8</v>
      </c>
      <c r="AE38">
        <v>16.100000000000001</v>
      </c>
      <c r="AF38" s="1">
        <v>-3.6813570190631073</v>
      </c>
      <c r="AG38"/>
      <c r="AH38" s="1">
        <v>1.0219874228099139</v>
      </c>
      <c r="AI38" s="9">
        <v>50.211952209472699</v>
      </c>
      <c r="AJ38">
        <v>1.00648546218872</v>
      </c>
      <c r="AK38">
        <v>49.888402859074539</v>
      </c>
      <c r="AL38" s="2">
        <v>2</v>
      </c>
      <c r="AN38" s="1" t="e">
        <v>#N/A</v>
      </c>
      <c r="AO38" s="1" t="e">
        <v>#N/A</v>
      </c>
      <c r="AP38" s="1">
        <v>3.5333333333333337</v>
      </c>
      <c r="AQ38">
        <v>2200</v>
      </c>
      <c r="AR38" t="s">
        <v>833</v>
      </c>
      <c r="AS38" s="9" t="s">
        <v>870</v>
      </c>
      <c r="AU38" t="e">
        <v>#N/A</v>
      </c>
      <c r="AV38" t="e">
        <v>#N/A</v>
      </c>
      <c r="AW38">
        <v>9.1999999999999993</v>
      </c>
      <c r="AX38">
        <v>0</v>
      </c>
      <c r="AY38" t="s">
        <v>876</v>
      </c>
      <c r="AZ38" s="1"/>
    </row>
    <row r="39" spans="1:52" ht="15.75" x14ac:dyDescent="0.25">
      <c r="A39" t="s">
        <v>239</v>
      </c>
      <c r="B39">
        <v>38</v>
      </c>
      <c r="C39" t="s">
        <v>45</v>
      </c>
      <c r="D39" t="s">
        <v>1</v>
      </c>
      <c r="E39" t="s">
        <v>2</v>
      </c>
      <c r="F39" t="s">
        <v>833</v>
      </c>
      <c r="G39">
        <v>2</v>
      </c>
      <c r="H39" t="s">
        <v>515</v>
      </c>
      <c r="I39" t="s">
        <v>516</v>
      </c>
      <c r="K39">
        <v>50.14</v>
      </c>
      <c r="L39" t="s">
        <v>428</v>
      </c>
      <c r="M39" t="s">
        <v>431</v>
      </c>
      <c r="O39" t="s">
        <v>434</v>
      </c>
      <c r="P39" s="31">
        <v>0.48084662943757478</v>
      </c>
      <c r="Q39" s="31">
        <v>2.2964647680622212</v>
      </c>
      <c r="R39" s="31">
        <v>0.66854706820901477</v>
      </c>
      <c r="S39" s="1">
        <v>0.21900694056641404</v>
      </c>
      <c r="T39" s="34">
        <v>3.4458584657088105</v>
      </c>
      <c r="U39">
        <v>3.6648654062752244</v>
      </c>
      <c r="V39" s="9">
        <v>8.0789625629223529</v>
      </c>
      <c r="W39" s="9">
        <v>-27.367244581949866</v>
      </c>
      <c r="X39" s="9">
        <v>-28.282959734581322</v>
      </c>
      <c r="Y39" s="9">
        <v>-28.521380246470763</v>
      </c>
      <c r="Z39" s="31" t="e">
        <v>#N/A</v>
      </c>
      <c r="AA39" t="e">
        <v>#N/A</v>
      </c>
      <c r="AB39" s="31" t="e">
        <v>#N/A</v>
      </c>
      <c r="AC39">
        <v>16.600000000000001</v>
      </c>
      <c r="AD39">
        <v>12.65</v>
      </c>
      <c r="AE39">
        <v>18.8</v>
      </c>
      <c r="AF39" s="1">
        <v>-3.5951492556827174</v>
      </c>
      <c r="AG39"/>
      <c r="AH39" s="1">
        <v>1.0542824961903456</v>
      </c>
      <c r="AI39" s="9">
        <v>49.5050048828125</v>
      </c>
      <c r="AJ39">
        <v>1.03785932064056</v>
      </c>
      <c r="AK39">
        <v>47.699147561018513</v>
      </c>
      <c r="AL39" s="2">
        <v>2</v>
      </c>
      <c r="AN39" s="1" t="e">
        <v>#N/A</v>
      </c>
      <c r="AO39" s="1" t="e">
        <v>#N/A</v>
      </c>
      <c r="AP39" s="1">
        <v>4.1333333333333337</v>
      </c>
      <c r="AQ39">
        <v>2200</v>
      </c>
      <c r="AR39" t="s">
        <v>833</v>
      </c>
      <c r="AS39" s="9" t="s">
        <v>870</v>
      </c>
      <c r="AU39" t="e">
        <v>#N/A</v>
      </c>
      <c r="AV39" t="e">
        <v>#N/A</v>
      </c>
      <c r="AW39">
        <v>9.1999999999999993</v>
      </c>
      <c r="AX39">
        <v>0</v>
      </c>
      <c r="AY39" t="s">
        <v>876</v>
      </c>
      <c r="AZ39" s="1"/>
    </row>
    <row r="40" spans="1:52" ht="15.75" x14ac:dyDescent="0.25">
      <c r="A40" t="s">
        <v>239</v>
      </c>
      <c r="B40">
        <v>39</v>
      </c>
      <c r="C40" t="s">
        <v>46</v>
      </c>
      <c r="D40" t="s">
        <v>1</v>
      </c>
      <c r="E40" t="s">
        <v>2</v>
      </c>
      <c r="F40" t="s">
        <v>833</v>
      </c>
      <c r="G40">
        <v>3</v>
      </c>
      <c r="H40" t="s">
        <v>517</v>
      </c>
      <c r="I40" t="s">
        <v>518</v>
      </c>
      <c r="K40">
        <v>51.11</v>
      </c>
      <c r="L40" t="s">
        <v>428</v>
      </c>
      <c r="M40" t="s">
        <v>431</v>
      </c>
      <c r="O40" t="s">
        <v>434</v>
      </c>
      <c r="P40" s="31">
        <v>0.77670123263549218</v>
      </c>
      <c r="Q40" s="31">
        <v>3.5149516697758489</v>
      </c>
      <c r="R40" s="31">
        <v>0.79010174134220312</v>
      </c>
      <c r="S40" s="1">
        <v>0.36043071805908822</v>
      </c>
      <c r="T40" s="34">
        <v>5.0817546437535448</v>
      </c>
      <c r="U40">
        <v>5.4421853618126335</v>
      </c>
      <c r="V40" s="9">
        <v>12.118509783721255</v>
      </c>
      <c r="W40" s="9">
        <v>-28.310414582599059</v>
      </c>
      <c r="X40" s="9">
        <v>-29.025402232183922</v>
      </c>
      <c r="Y40" s="9">
        <v>-28.498186875232744</v>
      </c>
      <c r="Z40" s="31">
        <v>-29.06081091079627</v>
      </c>
      <c r="AA40" t="e">
        <v>#N/A</v>
      </c>
      <c r="AB40" s="31" t="e">
        <v>#N/A</v>
      </c>
      <c r="AC40">
        <v>12.8</v>
      </c>
      <c r="AD40">
        <v>-4</v>
      </c>
      <c r="AE40">
        <v>11.3</v>
      </c>
      <c r="AF40" s="1">
        <v>-5.9663167990035726</v>
      </c>
      <c r="AG40"/>
      <c r="AH40" s="1">
        <v>1.0259148229599879</v>
      </c>
      <c r="AI40" s="9">
        <v>50.353775024414098</v>
      </c>
      <c r="AJ40">
        <v>1.0038425922393801</v>
      </c>
      <c r="AK40">
        <v>50.161026652679176</v>
      </c>
      <c r="AL40" s="2">
        <v>2</v>
      </c>
      <c r="AN40" s="1" t="e">
        <v>#N/A</v>
      </c>
      <c r="AO40" s="1" t="e">
        <v>#N/A</v>
      </c>
      <c r="AP40" s="1">
        <v>2.4666666666666668</v>
      </c>
      <c r="AQ40">
        <v>2200</v>
      </c>
      <c r="AR40" t="s">
        <v>833</v>
      </c>
      <c r="AS40" s="9" t="s">
        <v>870</v>
      </c>
      <c r="AU40" t="e">
        <v>#N/A</v>
      </c>
      <c r="AV40" t="e">
        <v>#N/A</v>
      </c>
      <c r="AW40">
        <v>9.1999999999999993</v>
      </c>
      <c r="AX40">
        <v>0</v>
      </c>
      <c r="AY40" t="s">
        <v>876</v>
      </c>
      <c r="AZ40" s="1"/>
    </row>
    <row r="41" spans="1:52" ht="15.75" x14ac:dyDescent="0.25">
      <c r="A41" t="s">
        <v>239</v>
      </c>
      <c r="B41">
        <v>40</v>
      </c>
      <c r="C41" t="s">
        <v>47</v>
      </c>
      <c r="D41" t="s">
        <v>1</v>
      </c>
      <c r="E41" t="s">
        <v>2</v>
      </c>
      <c r="F41" t="s">
        <v>833</v>
      </c>
      <c r="G41">
        <v>4</v>
      </c>
      <c r="H41" t="s">
        <v>519</v>
      </c>
      <c r="I41" t="s">
        <v>520</v>
      </c>
      <c r="K41">
        <v>50.35</v>
      </c>
      <c r="L41" t="s">
        <v>428</v>
      </c>
      <c r="M41" t="s">
        <v>431</v>
      </c>
      <c r="O41" t="s">
        <v>434</v>
      </c>
      <c r="P41" s="31">
        <v>0.62619265143992053</v>
      </c>
      <c r="Q41" s="31">
        <v>4.1786900278245094</v>
      </c>
      <c r="R41" s="31">
        <v>0.55830387288977157</v>
      </c>
      <c r="S41" s="1">
        <v>0.41195725918570014</v>
      </c>
      <c r="T41" s="34">
        <v>5.3631865521542013</v>
      </c>
      <c r="U41">
        <v>5.7751438113399018</v>
      </c>
      <c r="V41" s="9">
        <v>12.779812433643633</v>
      </c>
      <c r="W41" s="9">
        <v>-27.285827580036063</v>
      </c>
      <c r="X41" s="9">
        <v>-28.468056075659639</v>
      </c>
      <c r="Y41" s="9">
        <v>-28.00759749907791</v>
      </c>
      <c r="Z41" s="31" t="e">
        <v>#N/A</v>
      </c>
      <c r="AA41" t="e">
        <v>#N/A</v>
      </c>
      <c r="AB41" s="31" t="e">
        <v>#N/A</v>
      </c>
      <c r="AC41">
        <v>9.8000000000000007</v>
      </c>
      <c r="AD41">
        <v>-8.1999999999999993</v>
      </c>
      <c r="AE41">
        <v>10.7</v>
      </c>
      <c r="AF41" s="1">
        <v>-2.6677357139325739</v>
      </c>
      <c r="AG41"/>
      <c r="AH41" s="1">
        <v>1.2126980618806742</v>
      </c>
      <c r="AI41" s="9">
        <v>50.322578430175803</v>
      </c>
      <c r="AJ41">
        <v>1.08860671520233</v>
      </c>
      <c r="AK41">
        <v>46.226591961471392</v>
      </c>
      <c r="AL41" s="2">
        <v>2</v>
      </c>
      <c r="AN41" s="1" t="e">
        <v>#N/A</v>
      </c>
      <c r="AO41" s="1" t="e">
        <v>#N/A</v>
      </c>
      <c r="AP41" s="1">
        <v>2.3333333333333335</v>
      </c>
      <c r="AQ41">
        <v>2200</v>
      </c>
      <c r="AR41" t="s">
        <v>833</v>
      </c>
      <c r="AS41" s="9" t="s">
        <v>870</v>
      </c>
      <c r="AU41" t="e">
        <v>#N/A</v>
      </c>
      <c r="AV41" t="e">
        <v>#N/A</v>
      </c>
      <c r="AW41">
        <v>9.1999999999999993</v>
      </c>
      <c r="AX41">
        <v>0</v>
      </c>
      <c r="AY41" t="s">
        <v>876</v>
      </c>
      <c r="AZ41" s="1"/>
    </row>
    <row r="42" spans="1:52" ht="15.75" x14ac:dyDescent="0.25">
      <c r="A42" t="s">
        <v>239</v>
      </c>
      <c r="B42">
        <v>41</v>
      </c>
      <c r="C42" t="s">
        <v>48</v>
      </c>
      <c r="D42" t="s">
        <v>1</v>
      </c>
      <c r="E42" t="s">
        <v>2</v>
      </c>
      <c r="F42" t="s">
        <v>833</v>
      </c>
      <c r="G42">
        <v>5</v>
      </c>
      <c r="H42" t="s">
        <v>521</v>
      </c>
      <c r="I42" t="s">
        <v>522</v>
      </c>
      <c r="K42">
        <v>50.17</v>
      </c>
      <c r="L42" t="s">
        <v>428</v>
      </c>
      <c r="M42" t="s">
        <v>431</v>
      </c>
      <c r="O42" t="s">
        <v>434</v>
      </c>
      <c r="P42" s="31">
        <v>0.53103946581622485</v>
      </c>
      <c r="Q42" s="31">
        <v>3.9573037876303827</v>
      </c>
      <c r="R42" s="31">
        <v>0.47620888977476572</v>
      </c>
      <c r="S42" s="1">
        <v>0.1559455850109627</v>
      </c>
      <c r="T42" s="34">
        <v>4.9645521432213728</v>
      </c>
      <c r="U42">
        <v>5.1204977282323352</v>
      </c>
      <c r="V42" s="9">
        <v>7.9477656757636037</v>
      </c>
      <c r="W42" s="9">
        <v>-27.410462021678526</v>
      </c>
      <c r="X42" s="9">
        <v>-28.344725974150247</v>
      </c>
      <c r="Y42" s="9">
        <v>-28.442717375244321</v>
      </c>
      <c r="Z42" s="31" t="e">
        <v>#N/A</v>
      </c>
      <c r="AA42" t="e">
        <v>#N/A</v>
      </c>
      <c r="AB42" s="31" t="e">
        <v>#N/A</v>
      </c>
      <c r="AC42">
        <v>0.3</v>
      </c>
      <c r="AD42">
        <v>5.55</v>
      </c>
      <c r="AE42">
        <v>9.6</v>
      </c>
      <c r="AF42" s="1">
        <v>-2.460886947348548</v>
      </c>
      <c r="AG42"/>
      <c r="AH42" s="1">
        <v>1.0474807204242</v>
      </c>
      <c r="AI42" s="9">
        <v>50.032798767089801</v>
      </c>
      <c r="AJ42">
        <v>1.02677667140961</v>
      </c>
      <c r="AK42">
        <v>48.728024467484531</v>
      </c>
      <c r="AL42" s="2">
        <v>2</v>
      </c>
      <c r="AN42" s="1" t="e">
        <v>#N/A</v>
      </c>
      <c r="AO42" s="1" t="e">
        <v>#N/A</v>
      </c>
      <c r="AP42" s="1">
        <v>2.088888888888889</v>
      </c>
      <c r="AQ42">
        <v>2200</v>
      </c>
      <c r="AR42" t="s">
        <v>833</v>
      </c>
      <c r="AS42" s="9" t="s">
        <v>870</v>
      </c>
      <c r="AU42" t="e">
        <v>#N/A</v>
      </c>
      <c r="AV42" t="e">
        <v>#N/A</v>
      </c>
      <c r="AW42">
        <v>9.1999999999999993</v>
      </c>
      <c r="AX42">
        <v>0</v>
      </c>
      <c r="AY42" t="s">
        <v>876</v>
      </c>
      <c r="AZ42" s="1"/>
    </row>
    <row r="43" spans="1:52" ht="15.75" x14ac:dyDescent="0.25">
      <c r="A43" t="s">
        <v>239</v>
      </c>
      <c r="B43">
        <v>42</v>
      </c>
      <c r="C43" t="s">
        <v>49</v>
      </c>
      <c r="D43" t="s">
        <v>829</v>
      </c>
      <c r="E43" t="s">
        <v>2</v>
      </c>
      <c r="F43" t="s">
        <v>833</v>
      </c>
      <c r="G43">
        <v>6</v>
      </c>
      <c r="H43" t="s">
        <v>523</v>
      </c>
      <c r="I43" t="s">
        <v>524</v>
      </c>
      <c r="K43">
        <v>50.53</v>
      </c>
      <c r="L43" t="s">
        <v>428</v>
      </c>
      <c r="M43" t="s">
        <v>431</v>
      </c>
      <c r="O43" t="s">
        <v>434</v>
      </c>
      <c r="P43" s="31">
        <v>0.63287650900455172</v>
      </c>
      <c r="Q43" s="31">
        <v>3.6516799419579278</v>
      </c>
      <c r="R43" s="31">
        <v>0.7144696220067287</v>
      </c>
      <c r="S43" s="1">
        <v>5.4963942212547003E-2</v>
      </c>
      <c r="T43" s="34">
        <v>4.9990260729692082</v>
      </c>
      <c r="U43">
        <v>5.0539900151817552</v>
      </c>
      <c r="V43" s="9">
        <v>10.344774482406295</v>
      </c>
      <c r="W43" s="9">
        <v>-28.183493975545254</v>
      </c>
      <c r="X43" s="9">
        <v>-28.309373999897513</v>
      </c>
      <c r="Y43" s="9">
        <v>-29.923582643633196</v>
      </c>
      <c r="Z43" s="31">
        <v>-29.872327359062684</v>
      </c>
      <c r="AA43" t="e">
        <v>#N/A</v>
      </c>
      <c r="AB43" s="31" t="e">
        <v>#N/A</v>
      </c>
      <c r="AC43">
        <v>12.9</v>
      </c>
      <c r="AD43">
        <v>2.35</v>
      </c>
      <c r="AE43">
        <v>1.4</v>
      </c>
      <c r="AF43" s="1">
        <v>-3.8034013767906565</v>
      </c>
      <c r="AG43"/>
      <c r="AH43" s="1">
        <v>1.1627137144691713</v>
      </c>
      <c r="AI43" s="9">
        <v>49.330326080322301</v>
      </c>
      <c r="AJ43">
        <v>1.1478120088577299</v>
      </c>
      <c r="AK43">
        <v>42.97770514651998</v>
      </c>
      <c r="AL43" s="2">
        <v>2</v>
      </c>
      <c r="AN43" s="1" t="e">
        <v>#N/A</v>
      </c>
      <c r="AO43" s="1" t="e">
        <v>#N/A</v>
      </c>
      <c r="AP43" s="1">
        <v>0.26666666666666666</v>
      </c>
      <c r="AQ43">
        <v>2080</v>
      </c>
      <c r="AR43" t="s">
        <v>833</v>
      </c>
      <c r="AS43" s="9" t="s">
        <v>870</v>
      </c>
      <c r="AU43" t="e">
        <v>#N/A</v>
      </c>
      <c r="AV43" t="e">
        <v>#N/A</v>
      </c>
      <c r="AW43">
        <v>8.9760691912108506</v>
      </c>
      <c r="AX43">
        <v>0.72</v>
      </c>
      <c r="AY43" t="s">
        <v>876</v>
      </c>
      <c r="AZ43" s="1"/>
    </row>
    <row r="44" spans="1:52" ht="15.75" x14ac:dyDescent="0.25">
      <c r="A44" t="s">
        <v>239</v>
      </c>
      <c r="B44">
        <v>43</v>
      </c>
      <c r="C44" t="s">
        <v>50</v>
      </c>
      <c r="D44" t="s">
        <v>829</v>
      </c>
      <c r="E44" t="s">
        <v>2</v>
      </c>
      <c r="F44" t="s">
        <v>833</v>
      </c>
      <c r="G44">
        <v>7</v>
      </c>
      <c r="H44" t="s">
        <v>525</v>
      </c>
      <c r="I44" t="s">
        <v>526</v>
      </c>
      <c r="K44">
        <v>50.01</v>
      </c>
      <c r="L44" t="s">
        <v>428</v>
      </c>
      <c r="M44" t="s">
        <v>431</v>
      </c>
      <c r="O44" t="s">
        <v>434</v>
      </c>
      <c r="P44" s="31">
        <v>0.76331733653269362</v>
      </c>
      <c r="Q44" s="31">
        <v>3.4678491646105485</v>
      </c>
      <c r="R44" s="31">
        <v>0.7730443911217757</v>
      </c>
      <c r="S44" s="1">
        <v>0.20427138572285541</v>
      </c>
      <c r="T44" s="34">
        <v>5.0042108922650179</v>
      </c>
      <c r="U44">
        <v>5.2084822779878737</v>
      </c>
      <c r="V44" s="9">
        <v>11.083637980434913</v>
      </c>
      <c r="W44" s="9">
        <v>-28.700198467591321</v>
      </c>
      <c r="X44" s="9">
        <v>-29.807587874874248</v>
      </c>
      <c r="Y44" s="9">
        <v>-30.097884087906085</v>
      </c>
      <c r="Z44" s="31" t="e">
        <v>#N/A</v>
      </c>
      <c r="AA44" t="e">
        <v>#N/A</v>
      </c>
      <c r="AB44" s="31" t="e">
        <v>#N/A</v>
      </c>
      <c r="AC44">
        <v>9.9</v>
      </c>
      <c r="AD44">
        <v>-8.1499999999999986</v>
      </c>
      <c r="AE44">
        <v>11.7</v>
      </c>
      <c r="AF44" s="1">
        <v>-3.5474481112874092</v>
      </c>
      <c r="AG44"/>
      <c r="AH44" s="1">
        <v>1.2613328051012929</v>
      </c>
      <c r="AI44" s="9">
        <v>49.773643493652301</v>
      </c>
      <c r="AJ44">
        <v>1.24518311023712</v>
      </c>
      <c r="AK44">
        <v>39.972951033823385</v>
      </c>
      <c r="AL44" s="2">
        <v>2</v>
      </c>
      <c r="AN44" s="1" t="e">
        <v>#N/A</v>
      </c>
      <c r="AO44" s="1" t="e">
        <v>#N/A</v>
      </c>
      <c r="AP44" s="1">
        <v>2.5555555555555554</v>
      </c>
      <c r="AQ44">
        <v>2080</v>
      </c>
      <c r="AR44" t="s">
        <v>833</v>
      </c>
      <c r="AS44" s="9" t="s">
        <v>870</v>
      </c>
      <c r="AU44" t="e">
        <v>#N/A</v>
      </c>
      <c r="AV44" t="e">
        <v>#N/A</v>
      </c>
      <c r="AW44">
        <v>8.9760691912108506</v>
      </c>
      <c r="AX44">
        <v>0.72</v>
      </c>
      <c r="AY44" t="s">
        <v>876</v>
      </c>
      <c r="AZ44" s="1"/>
    </row>
    <row r="45" spans="1:52" ht="15.75" x14ac:dyDescent="0.25">
      <c r="A45" t="s">
        <v>239</v>
      </c>
      <c r="B45">
        <v>44</v>
      </c>
      <c r="C45" t="s">
        <v>51</v>
      </c>
      <c r="D45" t="s">
        <v>829</v>
      </c>
      <c r="E45" t="s">
        <v>2</v>
      </c>
      <c r="F45" t="s">
        <v>833</v>
      </c>
      <c r="G45">
        <v>8</v>
      </c>
      <c r="H45" t="s">
        <v>527</v>
      </c>
      <c r="I45" t="s">
        <v>528</v>
      </c>
      <c r="K45">
        <v>50.98</v>
      </c>
      <c r="L45" t="s">
        <v>428</v>
      </c>
      <c r="M45" t="s">
        <v>431</v>
      </c>
      <c r="O45" t="s">
        <v>434</v>
      </c>
      <c r="P45" s="31">
        <v>0.18104158493526878</v>
      </c>
      <c r="Q45" s="31">
        <v>4.2073170159355167</v>
      </c>
      <c r="R45" s="31">
        <v>0.31821302471557478</v>
      </c>
      <c r="S45" s="1">
        <v>0.37838662220478614</v>
      </c>
      <c r="T45" s="34">
        <v>4.7065716255863599</v>
      </c>
      <c r="U45">
        <v>5.0849582477911461</v>
      </c>
      <c r="V45" s="9">
        <v>10.091166209000683</v>
      </c>
      <c r="W45" s="9">
        <v>-29.816011354737032</v>
      </c>
      <c r="X45" s="9">
        <v>-30.983433791580648</v>
      </c>
      <c r="Y45" s="9">
        <v>-29.97544083362952</v>
      </c>
      <c r="Z45" s="31">
        <v>-31.065225567099464</v>
      </c>
      <c r="AA45" t="e">
        <v>#N/A</v>
      </c>
      <c r="AB45" s="31" t="e">
        <v>#N/A</v>
      </c>
      <c r="AC45">
        <v>7.8</v>
      </c>
      <c r="AD45">
        <v>9.5500000000000007</v>
      </c>
      <c r="AE45">
        <v>8.6999999999999993</v>
      </c>
      <c r="AF45" s="1">
        <v>-3.7902259208891174</v>
      </c>
      <c r="AG45"/>
      <c r="AH45" s="1">
        <v>1.5450644706720997</v>
      </c>
      <c r="AI45" s="9">
        <v>50.282726287841797</v>
      </c>
      <c r="AJ45">
        <v>1.5256325006485001</v>
      </c>
      <c r="AK45">
        <v>32.958609800504469</v>
      </c>
      <c r="AL45" s="2">
        <v>2</v>
      </c>
      <c r="AN45" s="1" t="e">
        <v>#N/A</v>
      </c>
      <c r="AO45" s="1" t="e">
        <v>#N/A</v>
      </c>
      <c r="AP45" s="1">
        <v>1.8888888888888888</v>
      </c>
      <c r="AQ45">
        <v>2080</v>
      </c>
      <c r="AR45" t="s">
        <v>833</v>
      </c>
      <c r="AS45" s="9" t="s">
        <v>870</v>
      </c>
      <c r="AU45" t="e">
        <v>#N/A</v>
      </c>
      <c r="AV45" t="e">
        <v>#N/A</v>
      </c>
      <c r="AW45">
        <v>8.9760691912108506</v>
      </c>
      <c r="AX45">
        <v>0.72</v>
      </c>
      <c r="AY45" t="s">
        <v>876</v>
      </c>
      <c r="AZ45" s="1"/>
    </row>
    <row r="46" spans="1:52" ht="15.75" x14ac:dyDescent="0.25">
      <c r="A46" t="s">
        <v>239</v>
      </c>
      <c r="B46">
        <v>45</v>
      </c>
      <c r="C46" t="s">
        <v>52</v>
      </c>
      <c r="D46" t="s">
        <v>829</v>
      </c>
      <c r="E46" t="s">
        <v>2</v>
      </c>
      <c r="F46" t="s">
        <v>833</v>
      </c>
      <c r="G46">
        <v>9</v>
      </c>
      <c r="H46" t="s">
        <v>529</v>
      </c>
      <c r="I46" t="s">
        <v>530</v>
      </c>
      <c r="K46">
        <v>49.67</v>
      </c>
      <c r="L46" t="s">
        <v>428</v>
      </c>
      <c r="M46" t="s">
        <v>431</v>
      </c>
      <c r="O46" t="s">
        <v>434</v>
      </c>
      <c r="P46" s="31">
        <v>0.60056472719951681</v>
      </c>
      <c r="Q46" s="31">
        <v>2.3372482997776562</v>
      </c>
      <c r="R46" s="31">
        <v>0.44776223072277033</v>
      </c>
      <c r="S46" s="1">
        <v>0.13833436682101874</v>
      </c>
      <c r="T46" s="34">
        <v>3.3855752576999434</v>
      </c>
      <c r="U46">
        <v>3.5239096245209622</v>
      </c>
      <c r="V46" s="9">
        <v>9.5360993292909928</v>
      </c>
      <c r="W46" s="9">
        <v>-28.335885765404864</v>
      </c>
      <c r="X46" s="9">
        <v>-29.277874778331512</v>
      </c>
      <c r="Y46" s="9">
        <v>-29.016865512002916</v>
      </c>
      <c r="Z46" s="31" t="e">
        <v>#N/A</v>
      </c>
      <c r="AA46" t="e">
        <v>#N/A</v>
      </c>
      <c r="AB46" s="31" t="e">
        <v>#N/A</v>
      </c>
      <c r="AC46">
        <v>21.6</v>
      </c>
      <c r="AD46">
        <v>13.05</v>
      </c>
      <c r="AE46">
        <v>15.5</v>
      </c>
      <c r="AF46" s="1">
        <v>-1.6419972896341983</v>
      </c>
      <c r="AG46"/>
      <c r="AH46" s="1">
        <v>1.0319691448591286</v>
      </c>
      <c r="AI46" s="9">
        <v>49.7176322937012</v>
      </c>
      <c r="AJ46">
        <v>1.0277802944183401</v>
      </c>
      <c r="AK46">
        <v>48.373794052782749</v>
      </c>
      <c r="AL46" s="2">
        <v>2</v>
      </c>
      <c r="AN46" s="1" t="e">
        <v>#N/A</v>
      </c>
      <c r="AO46" s="1" t="e">
        <v>#N/A</v>
      </c>
      <c r="AP46" s="1">
        <v>3.4000000000000004</v>
      </c>
      <c r="AQ46">
        <v>2080</v>
      </c>
      <c r="AR46" t="s">
        <v>833</v>
      </c>
      <c r="AS46" s="9" t="s">
        <v>870</v>
      </c>
      <c r="AU46" t="e">
        <v>#N/A</v>
      </c>
      <c r="AV46" t="e">
        <v>#N/A</v>
      </c>
      <c r="AW46">
        <v>8.9760691912108506</v>
      </c>
      <c r="AX46">
        <v>0.72</v>
      </c>
      <c r="AY46" t="s">
        <v>876</v>
      </c>
      <c r="AZ46" s="1"/>
    </row>
    <row r="47" spans="1:52" ht="15.75" x14ac:dyDescent="0.25">
      <c r="A47" t="s">
        <v>239</v>
      </c>
      <c r="B47">
        <v>46</v>
      </c>
      <c r="C47" t="s">
        <v>53</v>
      </c>
      <c r="D47" t="s">
        <v>829</v>
      </c>
      <c r="E47" t="s">
        <v>2</v>
      </c>
      <c r="F47" t="s">
        <v>833</v>
      </c>
      <c r="G47">
        <v>10</v>
      </c>
      <c r="H47" t="s">
        <v>531</v>
      </c>
      <c r="I47" t="s">
        <v>532</v>
      </c>
      <c r="K47">
        <v>50.05</v>
      </c>
      <c r="L47" t="s">
        <v>428</v>
      </c>
      <c r="M47" t="s">
        <v>431</v>
      </c>
      <c r="O47" t="s">
        <v>434</v>
      </c>
      <c r="P47" s="31">
        <v>0.98438961038961048</v>
      </c>
      <c r="Q47" s="31">
        <v>2.0564233676052255</v>
      </c>
      <c r="R47" s="31">
        <v>0.69845754245754244</v>
      </c>
      <c r="S47" s="1">
        <v>9.2813106893106886E-2</v>
      </c>
      <c r="T47" s="34">
        <v>3.7392705204523784</v>
      </c>
      <c r="U47">
        <v>3.8320836273454852</v>
      </c>
      <c r="V47" s="9">
        <v>10.681874045495427</v>
      </c>
      <c r="W47" s="9">
        <v>-28.12888520273339</v>
      </c>
      <c r="X47" s="9">
        <v>-29.497936766305717</v>
      </c>
      <c r="Y47" s="9">
        <v>-29.683734157884285</v>
      </c>
      <c r="Z47" s="31" t="e">
        <v>#N/A</v>
      </c>
      <c r="AA47" t="e">
        <v>#N/A</v>
      </c>
      <c r="AB47" s="31" t="e">
        <v>#N/A</v>
      </c>
      <c r="AC47">
        <v>14</v>
      </c>
      <c r="AD47">
        <v>12.5</v>
      </c>
      <c r="AE47">
        <v>6.8</v>
      </c>
      <c r="AF47" s="1">
        <v>-3.0181643242991818</v>
      </c>
      <c r="AG47"/>
      <c r="AH47" s="1">
        <v>0.95479500828541586</v>
      </c>
      <c r="AI47" s="9">
        <v>60.244411468505902</v>
      </c>
      <c r="AJ47">
        <v>1.52919697761536</v>
      </c>
      <c r="AK47">
        <v>39.396109428918336</v>
      </c>
      <c r="AL47" s="2">
        <v>2</v>
      </c>
      <c r="AN47" s="1" t="e">
        <v>#N/A</v>
      </c>
      <c r="AO47" s="1" t="e">
        <v>#N/A</v>
      </c>
      <c r="AP47" s="1">
        <v>1.4666666666666666</v>
      </c>
      <c r="AQ47">
        <v>2080</v>
      </c>
      <c r="AR47" t="s">
        <v>833</v>
      </c>
      <c r="AS47" s="9" t="s">
        <v>870</v>
      </c>
      <c r="AU47" t="e">
        <v>#N/A</v>
      </c>
      <c r="AV47" t="e">
        <v>#N/A</v>
      </c>
      <c r="AW47">
        <v>8.9760691912108506</v>
      </c>
      <c r="AX47">
        <v>0.72</v>
      </c>
      <c r="AY47" t="s">
        <v>876</v>
      </c>
      <c r="AZ47" s="1"/>
    </row>
    <row r="48" spans="1:52" ht="15.75" x14ac:dyDescent="0.25">
      <c r="A48" t="s">
        <v>239</v>
      </c>
      <c r="B48">
        <v>47</v>
      </c>
      <c r="C48" t="s">
        <v>54</v>
      </c>
      <c r="D48" t="s">
        <v>15</v>
      </c>
      <c r="E48" t="s">
        <v>2</v>
      </c>
      <c r="F48" t="s">
        <v>833</v>
      </c>
      <c r="G48">
        <v>11</v>
      </c>
      <c r="H48" t="s">
        <v>533</v>
      </c>
      <c r="I48" t="s">
        <v>534</v>
      </c>
      <c r="K48">
        <v>49.97</v>
      </c>
      <c r="L48" t="s">
        <v>428</v>
      </c>
      <c r="M48" t="s">
        <v>431</v>
      </c>
      <c r="O48" t="s">
        <v>434</v>
      </c>
      <c r="P48" s="31">
        <v>0.64331899139483695</v>
      </c>
      <c r="Q48" s="31">
        <v>3.8678218210505615</v>
      </c>
      <c r="R48" s="31">
        <v>0.87292975785471283</v>
      </c>
      <c r="S48" s="1">
        <v>0.11783281969181508</v>
      </c>
      <c r="T48" s="34">
        <v>5.3840705703001106</v>
      </c>
      <c r="U48">
        <v>5.5019033899919254</v>
      </c>
      <c r="V48" s="9">
        <v>10.840922742654376</v>
      </c>
      <c r="W48" s="9">
        <v>-29.191556037727871</v>
      </c>
      <c r="X48" s="9">
        <v>-29.847308192657305</v>
      </c>
      <c r="Y48" s="9">
        <v>-30.282404719319498</v>
      </c>
      <c r="Z48" s="31">
        <v>-29.885576644704521</v>
      </c>
      <c r="AA48" t="e">
        <v>#N/A</v>
      </c>
      <c r="AB48" s="31" t="e">
        <v>#N/A</v>
      </c>
      <c r="AC48">
        <v>11.1</v>
      </c>
      <c r="AD48">
        <v>6.4499999999999993</v>
      </c>
      <c r="AE48">
        <v>7.7</v>
      </c>
      <c r="AF48" s="1">
        <v>-2.5488237407924998</v>
      </c>
      <c r="AG48"/>
      <c r="AH48" s="1">
        <v>1.2917096044172798</v>
      </c>
      <c r="AI48" s="9">
        <v>44.088890075683601</v>
      </c>
      <c r="AJ48">
        <v>0.89377278089523304</v>
      </c>
      <c r="AK48">
        <v>49.328969306407693</v>
      </c>
      <c r="AL48" s="2">
        <v>2</v>
      </c>
      <c r="AN48" s="1" t="e">
        <v>#N/A</v>
      </c>
      <c r="AO48" s="1" t="e">
        <v>#N/A</v>
      </c>
      <c r="AP48" s="1">
        <v>1.6666666666666667</v>
      </c>
      <c r="AQ48">
        <v>2000</v>
      </c>
      <c r="AR48" t="s">
        <v>833</v>
      </c>
      <c r="AS48" s="9" t="s">
        <v>870</v>
      </c>
      <c r="AU48" t="e">
        <v>#N/A</v>
      </c>
      <c r="AV48" t="e">
        <v>#N/A</v>
      </c>
      <c r="AW48">
        <v>9.1881325385694304</v>
      </c>
      <c r="AX48">
        <v>1.2</v>
      </c>
      <c r="AY48" t="s">
        <v>876</v>
      </c>
      <c r="AZ48" s="1"/>
    </row>
    <row r="49" spans="1:52" ht="15.75" x14ac:dyDescent="0.25">
      <c r="A49" t="s">
        <v>239</v>
      </c>
      <c r="B49">
        <v>48</v>
      </c>
      <c r="C49" t="s">
        <v>55</v>
      </c>
      <c r="D49" t="s">
        <v>15</v>
      </c>
      <c r="E49" t="s">
        <v>2</v>
      </c>
      <c r="F49" t="s">
        <v>833</v>
      </c>
      <c r="G49">
        <v>12</v>
      </c>
      <c r="H49" t="s">
        <v>535</v>
      </c>
      <c r="I49" t="s">
        <v>536</v>
      </c>
      <c r="K49">
        <v>51.03</v>
      </c>
      <c r="L49" t="s">
        <v>428</v>
      </c>
      <c r="M49" t="s">
        <v>431</v>
      </c>
      <c r="O49" t="s">
        <v>434</v>
      </c>
      <c r="P49" s="31">
        <v>0.20753086419753083</v>
      </c>
      <c r="Q49" s="31">
        <v>3.2860900970249487</v>
      </c>
      <c r="R49" s="31">
        <v>0.21538800705467373</v>
      </c>
      <c r="S49" s="1">
        <v>0.28444550264550261</v>
      </c>
      <c r="T49" s="34">
        <v>3.709008968277153</v>
      </c>
      <c r="U49">
        <v>3.9934544709226554</v>
      </c>
      <c r="V49" s="9">
        <v>12.615188255011216</v>
      </c>
      <c r="W49" s="9">
        <v>-27.156645329532836</v>
      </c>
      <c r="X49" s="9">
        <v>-28.478282155414743</v>
      </c>
      <c r="Y49" s="9">
        <v>-27.798809891647899</v>
      </c>
      <c r="Z49" s="31" t="e">
        <v>#N/A</v>
      </c>
      <c r="AA49" t="e">
        <v>#N/A</v>
      </c>
      <c r="AB49" s="31" t="e">
        <v>#N/A</v>
      </c>
      <c r="AC49">
        <v>13.4</v>
      </c>
      <c r="AD49">
        <v>12.1</v>
      </c>
      <c r="AE49">
        <v>10.4</v>
      </c>
      <c r="AF49" s="1">
        <v>-4.4649334862654531</v>
      </c>
      <c r="AG49"/>
      <c r="AH49" s="1">
        <v>1.0203421417683045</v>
      </c>
      <c r="AI49" s="9">
        <v>49.040718078613303</v>
      </c>
      <c r="AJ49">
        <v>0.97965073585510298</v>
      </c>
      <c r="AK49">
        <v>50.059389825096559</v>
      </c>
      <c r="AL49" s="2">
        <v>2</v>
      </c>
      <c r="AN49" s="1" t="e">
        <v>#N/A</v>
      </c>
      <c r="AO49" s="1" t="e">
        <v>#N/A</v>
      </c>
      <c r="AP49" s="1">
        <v>2.2666666666666671</v>
      </c>
      <c r="AQ49">
        <v>2000</v>
      </c>
      <c r="AR49" t="s">
        <v>833</v>
      </c>
      <c r="AS49" s="9" t="s">
        <v>870</v>
      </c>
      <c r="AU49" t="e">
        <v>#N/A</v>
      </c>
      <c r="AV49" t="e">
        <v>#N/A</v>
      </c>
      <c r="AW49">
        <v>9.1881325385694304</v>
      </c>
      <c r="AX49">
        <v>1.2</v>
      </c>
      <c r="AY49" t="s">
        <v>876</v>
      </c>
      <c r="AZ49" s="1"/>
    </row>
    <row r="50" spans="1:52" ht="15.75" x14ac:dyDescent="0.25">
      <c r="A50" t="s">
        <v>239</v>
      </c>
      <c r="B50">
        <v>49</v>
      </c>
      <c r="C50" t="s">
        <v>56</v>
      </c>
      <c r="D50" t="s">
        <v>15</v>
      </c>
      <c r="E50" t="s">
        <v>2</v>
      </c>
      <c r="F50" t="s">
        <v>833</v>
      </c>
      <c r="G50">
        <v>13</v>
      </c>
      <c r="H50" t="s">
        <v>537</v>
      </c>
      <c r="I50" t="s">
        <v>538</v>
      </c>
      <c r="K50">
        <v>50.24</v>
      </c>
      <c r="L50" t="s">
        <v>428</v>
      </c>
      <c r="M50" t="s">
        <v>431</v>
      </c>
      <c r="O50" t="s">
        <v>434</v>
      </c>
      <c r="P50" s="31">
        <v>0.26690087579617838</v>
      </c>
      <c r="Q50" s="31">
        <v>3.9331225594796155</v>
      </c>
      <c r="R50" s="31">
        <v>0.26018312101910829</v>
      </c>
      <c r="S50" s="1">
        <v>0.9630766719745224</v>
      </c>
      <c r="T50" s="34">
        <v>4.460206556294902</v>
      </c>
      <c r="U50">
        <v>5.4232832282694243</v>
      </c>
      <c r="V50" s="9">
        <v>9.7905276865977093</v>
      </c>
      <c r="W50" s="9">
        <v>-28.028465080634536</v>
      </c>
      <c r="X50" s="9">
        <v>-28.549338663151516</v>
      </c>
      <c r="Y50" s="9">
        <v>-27.035866085000503</v>
      </c>
      <c r="Z50" s="31">
        <v>-30.036996316549146</v>
      </c>
      <c r="AA50" t="e">
        <v>#N/A</v>
      </c>
      <c r="AB50" s="31" t="e">
        <v>#N/A</v>
      </c>
      <c r="AC50">
        <v>9.1</v>
      </c>
      <c r="AD50">
        <v>9.3000000000000007</v>
      </c>
      <c r="AE50">
        <v>5.0999999999999996</v>
      </c>
      <c r="AF50" s="1">
        <v>-0.9830689954555818</v>
      </c>
      <c r="AG50"/>
      <c r="AH50" s="1">
        <v>1.5304020875335611</v>
      </c>
      <c r="AI50" s="9">
        <v>49.342498779296903</v>
      </c>
      <c r="AJ50">
        <v>1.53828084468842</v>
      </c>
      <c r="AK50">
        <v>32.076391609291129</v>
      </c>
      <c r="AL50" s="2">
        <v>2</v>
      </c>
      <c r="AN50" s="1" t="e">
        <v>#N/A</v>
      </c>
      <c r="AO50" s="1" t="e">
        <v>#N/A</v>
      </c>
      <c r="AP50" s="1">
        <v>1.0888888888888888</v>
      </c>
      <c r="AQ50">
        <v>2000</v>
      </c>
      <c r="AR50" t="s">
        <v>833</v>
      </c>
      <c r="AS50" s="9" t="s">
        <v>870</v>
      </c>
      <c r="AU50" t="e">
        <v>#N/A</v>
      </c>
      <c r="AV50" t="e">
        <v>#N/A</v>
      </c>
      <c r="AW50">
        <v>9.1881325385694304</v>
      </c>
      <c r="AX50">
        <v>1.2</v>
      </c>
      <c r="AY50" t="s">
        <v>876</v>
      </c>
      <c r="AZ50" s="1"/>
    </row>
    <row r="51" spans="1:52" ht="15.75" x14ac:dyDescent="0.25">
      <c r="A51" t="s">
        <v>239</v>
      </c>
      <c r="B51">
        <v>50</v>
      </c>
      <c r="C51" t="s">
        <v>57</v>
      </c>
      <c r="D51" t="s">
        <v>15</v>
      </c>
      <c r="E51" t="s">
        <v>2</v>
      </c>
      <c r="F51" t="s">
        <v>833</v>
      </c>
      <c r="G51">
        <v>14</v>
      </c>
      <c r="H51" t="s">
        <v>539</v>
      </c>
      <c r="I51" t="s">
        <v>540</v>
      </c>
      <c r="K51">
        <v>50.49</v>
      </c>
      <c r="L51" t="s">
        <v>428</v>
      </c>
      <c r="M51" t="s">
        <v>431</v>
      </c>
      <c r="O51" t="s">
        <v>434</v>
      </c>
      <c r="P51" s="31">
        <v>0.39206773618538326</v>
      </c>
      <c r="Q51" s="31">
        <v>2.3222033280685395</v>
      </c>
      <c r="R51" s="31">
        <v>0.1232754010695187</v>
      </c>
      <c r="S51" s="1">
        <v>0.11575508021390374</v>
      </c>
      <c r="T51" s="34">
        <v>2.8375464653234412</v>
      </c>
      <c r="U51">
        <v>2.9533015455373448</v>
      </c>
      <c r="V51" s="9">
        <v>9.9091191889517827</v>
      </c>
      <c r="W51" s="9">
        <v>-28.733379896263941</v>
      </c>
      <c r="X51" s="9">
        <v>-29.884627066328701</v>
      </c>
      <c r="Y51" s="9">
        <v>-29.420688410762708</v>
      </c>
      <c r="Z51" s="31" t="e">
        <v>#N/A</v>
      </c>
      <c r="AA51" t="e">
        <v>#N/A</v>
      </c>
      <c r="AB51" s="31" t="e">
        <v>#N/A</v>
      </c>
      <c r="AC51">
        <v>7.3</v>
      </c>
      <c r="AD51">
        <v>1.95</v>
      </c>
      <c r="AE51">
        <v>6.2</v>
      </c>
      <c r="AF51" s="1">
        <v>-0.48684031745698253</v>
      </c>
      <c r="AG51"/>
      <c r="AH51" s="1">
        <v>1.2107478984820925</v>
      </c>
      <c r="AI51" s="9">
        <v>50.532016754150398</v>
      </c>
      <c r="AJ51">
        <v>1.23672139644623</v>
      </c>
      <c r="AK51">
        <v>40.859660792928977</v>
      </c>
      <c r="AL51" s="2">
        <v>2</v>
      </c>
      <c r="AN51" s="1" t="e">
        <v>#N/A</v>
      </c>
      <c r="AO51" s="1" t="e">
        <v>#N/A</v>
      </c>
      <c r="AP51" s="1">
        <v>1.3333333333333333</v>
      </c>
      <c r="AQ51">
        <v>2000</v>
      </c>
      <c r="AR51" t="s">
        <v>833</v>
      </c>
      <c r="AS51" s="9" t="s">
        <v>870</v>
      </c>
      <c r="AU51" t="e">
        <v>#N/A</v>
      </c>
      <c r="AV51" t="e">
        <v>#N/A</v>
      </c>
      <c r="AW51">
        <v>9.1881325385694304</v>
      </c>
      <c r="AX51">
        <v>1.2</v>
      </c>
      <c r="AY51" t="s">
        <v>876</v>
      </c>
      <c r="AZ51" s="1"/>
    </row>
    <row r="52" spans="1:52" ht="15.75" x14ac:dyDescent="0.25">
      <c r="A52" t="s">
        <v>239</v>
      </c>
      <c r="B52">
        <v>51</v>
      </c>
      <c r="C52" t="s">
        <v>58</v>
      </c>
      <c r="D52" t="s">
        <v>15</v>
      </c>
      <c r="E52" t="s">
        <v>2</v>
      </c>
      <c r="F52" t="s">
        <v>833</v>
      </c>
      <c r="G52">
        <v>15</v>
      </c>
      <c r="H52" t="s">
        <v>541</v>
      </c>
      <c r="I52" t="s">
        <v>542</v>
      </c>
      <c r="K52">
        <v>50.49</v>
      </c>
      <c r="L52" t="s">
        <v>428</v>
      </c>
      <c r="M52" t="s">
        <v>431</v>
      </c>
      <c r="O52" t="s">
        <v>434</v>
      </c>
      <c r="P52" s="31">
        <v>0.93175579322638147</v>
      </c>
      <c r="Q52" s="31">
        <v>2.1398771404825174</v>
      </c>
      <c r="R52" s="31">
        <v>0.71114527629233504</v>
      </c>
      <c r="S52" s="1">
        <v>0.66146737967914437</v>
      </c>
      <c r="T52" s="34">
        <v>3.7827782100012337</v>
      </c>
      <c r="U52">
        <v>4.4442455896803779</v>
      </c>
      <c r="V52" s="9">
        <v>9.9030964946009803</v>
      </c>
      <c r="W52" s="9">
        <v>-26.60053985470395</v>
      </c>
      <c r="X52" s="9">
        <v>-27.138809917431573</v>
      </c>
      <c r="Y52" s="9">
        <v>-26.067364082548497</v>
      </c>
      <c r="Z52" s="31" t="e">
        <v>#N/A</v>
      </c>
      <c r="AA52" t="e">
        <v>#N/A</v>
      </c>
      <c r="AB52" s="31" t="e">
        <v>#N/A</v>
      </c>
      <c r="AC52">
        <v>5</v>
      </c>
      <c r="AD52">
        <v>-17.350000000000001</v>
      </c>
      <c r="AE52">
        <v>3.1</v>
      </c>
      <c r="AF52" s="1">
        <v>-5.7203500696643754</v>
      </c>
      <c r="AG52"/>
      <c r="AH52" s="1">
        <v>1.0976794070483009</v>
      </c>
      <c r="AI52" s="9">
        <v>51.241767883300803</v>
      </c>
      <c r="AJ52">
        <v>1.09124147891998</v>
      </c>
      <c r="AK52">
        <v>46.957313182427448</v>
      </c>
      <c r="AL52" s="2">
        <v>2</v>
      </c>
      <c r="AN52" s="1" t="e">
        <v>#N/A</v>
      </c>
      <c r="AO52" s="1" t="e">
        <v>#N/A</v>
      </c>
      <c r="AP52" s="1">
        <v>0.64444444444444438</v>
      </c>
      <c r="AQ52">
        <v>2000</v>
      </c>
      <c r="AR52" t="s">
        <v>833</v>
      </c>
      <c r="AS52" s="9" t="s">
        <v>870</v>
      </c>
      <c r="AU52" t="e">
        <v>#N/A</v>
      </c>
      <c r="AV52" t="e">
        <v>#N/A</v>
      </c>
      <c r="AW52">
        <v>9.1881325385694304</v>
      </c>
      <c r="AX52">
        <v>1.2</v>
      </c>
      <c r="AY52" t="s">
        <v>876</v>
      </c>
      <c r="AZ52" s="1"/>
    </row>
    <row r="53" spans="1:52" ht="15.75" x14ac:dyDescent="0.25">
      <c r="A53" t="s">
        <v>239</v>
      </c>
      <c r="B53">
        <v>52</v>
      </c>
      <c r="C53" t="s">
        <v>59</v>
      </c>
      <c r="D53" t="s">
        <v>828</v>
      </c>
      <c r="E53" t="s">
        <v>2</v>
      </c>
      <c r="F53" t="s">
        <v>833</v>
      </c>
      <c r="G53">
        <v>16</v>
      </c>
      <c r="H53" t="s">
        <v>543</v>
      </c>
      <c r="I53" t="s">
        <v>544</v>
      </c>
      <c r="K53">
        <v>50.05</v>
      </c>
      <c r="L53" t="s">
        <v>428</v>
      </c>
      <c r="M53" t="s">
        <v>431</v>
      </c>
      <c r="O53" t="s">
        <v>434</v>
      </c>
      <c r="P53" s="31">
        <v>0.30662037962037964</v>
      </c>
      <c r="Q53" s="31">
        <v>3.5203841347084119</v>
      </c>
      <c r="R53" s="31">
        <v>0.16716083916083915</v>
      </c>
      <c r="S53" s="1">
        <v>0.13102957042957045</v>
      </c>
      <c r="T53" s="34">
        <v>3.9941653534896306</v>
      </c>
      <c r="U53">
        <v>4.1251949239192012</v>
      </c>
      <c r="V53" s="9">
        <v>10.72636943793826</v>
      </c>
      <c r="W53" s="9">
        <v>-29.133674457388892</v>
      </c>
      <c r="X53" s="9">
        <v>-29.447446879819385</v>
      </c>
      <c r="Y53" s="9">
        <v>-29.295824697596185</v>
      </c>
      <c r="Z53" s="31">
        <v>-29.400362691318765</v>
      </c>
      <c r="AA53" t="e">
        <v>#N/A</v>
      </c>
      <c r="AB53" s="31" t="e">
        <v>#N/A</v>
      </c>
      <c r="AC53">
        <v>13.2</v>
      </c>
      <c r="AD53">
        <v>19.2</v>
      </c>
      <c r="AE53">
        <v>8.8000000000000007</v>
      </c>
      <c r="AF53" s="1">
        <v>0.26027581595324667</v>
      </c>
      <c r="AG53"/>
      <c r="AH53" s="1">
        <v>1.4414765205898981</v>
      </c>
      <c r="AI53" s="9">
        <v>50.762378692627003</v>
      </c>
      <c r="AJ53">
        <v>1.4214850664138801</v>
      </c>
      <c r="AK53">
        <v>35.710806882192749</v>
      </c>
      <c r="AL53" s="2">
        <v>2</v>
      </c>
      <c r="AN53" s="1" t="e">
        <v>#N/A</v>
      </c>
      <c r="AO53" s="1" t="e">
        <v>#N/A</v>
      </c>
      <c r="AP53" s="1">
        <v>1.9111111111111114</v>
      </c>
      <c r="AQ53">
        <v>1560</v>
      </c>
      <c r="AR53" t="s">
        <v>833</v>
      </c>
      <c r="AS53" s="9" t="s">
        <v>828</v>
      </c>
      <c r="AU53" t="e">
        <v>#N/A</v>
      </c>
      <c r="AV53" t="e">
        <v>#N/A</v>
      </c>
      <c r="AW53">
        <v>13.04</v>
      </c>
      <c r="AX53">
        <v>3.84</v>
      </c>
      <c r="AY53" t="s">
        <v>876</v>
      </c>
      <c r="AZ53" s="1"/>
    </row>
    <row r="54" spans="1:52" ht="15.75" x14ac:dyDescent="0.25">
      <c r="A54" t="s">
        <v>239</v>
      </c>
      <c r="B54">
        <v>53</v>
      </c>
      <c r="C54" t="s">
        <v>60</v>
      </c>
      <c r="D54" t="s">
        <v>828</v>
      </c>
      <c r="E54" t="s">
        <v>2</v>
      </c>
      <c r="F54" t="s">
        <v>833</v>
      </c>
      <c r="G54">
        <v>17</v>
      </c>
      <c r="H54" t="s">
        <v>545</v>
      </c>
      <c r="I54" t="s">
        <v>546</v>
      </c>
      <c r="K54">
        <v>50.2</v>
      </c>
      <c r="L54" t="s">
        <v>428</v>
      </c>
      <c r="M54" t="s">
        <v>431</v>
      </c>
      <c r="O54" t="s">
        <v>434</v>
      </c>
      <c r="P54" s="31">
        <v>0.52395418326693233</v>
      </c>
      <c r="Q54" s="31">
        <v>2.979796025363926</v>
      </c>
      <c r="R54" s="31">
        <v>0.30439541832669326</v>
      </c>
      <c r="S54" s="1">
        <v>0.1163409561752988</v>
      </c>
      <c r="T54" s="34">
        <v>3.8081456269575518</v>
      </c>
      <c r="U54">
        <v>3.9244865831328504</v>
      </c>
      <c r="V54" s="9">
        <v>10.597036903082122</v>
      </c>
      <c r="W54" s="9">
        <v>-30.915913128016001</v>
      </c>
      <c r="X54" s="9">
        <v>-31.044062748976728</v>
      </c>
      <c r="Y54" s="9">
        <v>-31.558821296845142</v>
      </c>
      <c r="Z54" s="31" t="e">
        <v>#N/A</v>
      </c>
      <c r="AA54" t="e">
        <v>#N/A</v>
      </c>
      <c r="AB54" s="31" t="e">
        <v>#N/A</v>
      </c>
      <c r="AC54">
        <v>13.1</v>
      </c>
      <c r="AD54">
        <v>7.85</v>
      </c>
      <c r="AE54">
        <v>10.6</v>
      </c>
      <c r="AF54" s="1">
        <v>0.13352484106353121</v>
      </c>
      <c r="AG54"/>
      <c r="AH54" s="1">
        <v>1.2102535887724111</v>
      </c>
      <c r="AI54" s="9">
        <v>50.142078399658203</v>
      </c>
      <c r="AJ54">
        <v>1.2224376201629601</v>
      </c>
      <c r="AK54">
        <v>41.018108059349395</v>
      </c>
      <c r="AL54" s="2">
        <v>2</v>
      </c>
      <c r="AN54" s="1" t="e">
        <v>#N/A</v>
      </c>
      <c r="AO54" s="1" t="e">
        <v>#N/A</v>
      </c>
      <c r="AP54" s="1">
        <v>2.3111111111111113</v>
      </c>
      <c r="AQ54">
        <v>1560</v>
      </c>
      <c r="AR54" t="s">
        <v>833</v>
      </c>
      <c r="AS54" s="9" t="s">
        <v>828</v>
      </c>
      <c r="AU54" t="e">
        <v>#N/A</v>
      </c>
      <c r="AV54" t="e">
        <v>#N/A</v>
      </c>
      <c r="AW54">
        <v>13.04</v>
      </c>
      <c r="AX54">
        <v>3.84</v>
      </c>
      <c r="AY54" t="s">
        <v>876</v>
      </c>
      <c r="AZ54" s="1"/>
    </row>
    <row r="55" spans="1:52" ht="15.75" x14ac:dyDescent="0.25">
      <c r="A55" t="s">
        <v>239</v>
      </c>
      <c r="B55">
        <v>54</v>
      </c>
      <c r="C55" t="s">
        <v>61</v>
      </c>
      <c r="D55" t="s">
        <v>828</v>
      </c>
      <c r="E55" t="s">
        <v>2</v>
      </c>
      <c r="F55" t="s">
        <v>833</v>
      </c>
      <c r="G55">
        <v>18</v>
      </c>
      <c r="H55" t="s">
        <v>547</v>
      </c>
      <c r="I55" t="s">
        <v>548</v>
      </c>
      <c r="K55">
        <v>51.14</v>
      </c>
      <c r="L55" t="s">
        <v>428</v>
      </c>
      <c r="M55" t="s">
        <v>431</v>
      </c>
      <c r="O55" t="s">
        <v>434</v>
      </c>
      <c r="P55" s="31">
        <v>0.28099041845913181</v>
      </c>
      <c r="Q55" s="31">
        <v>3.8323115242411667</v>
      </c>
      <c r="R55" s="31">
        <v>0.15500977708251856</v>
      </c>
      <c r="S55" s="1">
        <v>0.14305037152913572</v>
      </c>
      <c r="T55" s="34">
        <v>4.2683117197828171</v>
      </c>
      <c r="U55">
        <v>4.4113620913119531</v>
      </c>
      <c r="V55" s="9">
        <v>11.84442241756738</v>
      </c>
      <c r="W55" s="9">
        <v>-29.718766611963702</v>
      </c>
      <c r="X55" s="9">
        <v>-30.333916375286059</v>
      </c>
      <c r="Y55" s="9">
        <v>-30.48470571558088</v>
      </c>
      <c r="Z55" s="31" t="e">
        <v>#N/A</v>
      </c>
      <c r="AA55" t="e">
        <v>#N/A</v>
      </c>
      <c r="AB55" s="31" t="e">
        <v>#N/A</v>
      </c>
      <c r="AC55">
        <v>7.7</v>
      </c>
      <c r="AD55">
        <v>3.55</v>
      </c>
      <c r="AE55">
        <v>7.3</v>
      </c>
      <c r="AF55" s="1">
        <v>0.83979999115889581</v>
      </c>
      <c r="AG55"/>
      <c r="AH55" s="1">
        <v>1.1650403043469655</v>
      </c>
      <c r="AI55" s="9">
        <v>50.162624359130902</v>
      </c>
      <c r="AJ55">
        <v>1.16656494140625</v>
      </c>
      <c r="AK55">
        <v>43.000284492230456</v>
      </c>
      <c r="AL55" s="2">
        <v>2</v>
      </c>
      <c r="AN55" s="1" t="e">
        <v>#N/A</v>
      </c>
      <c r="AO55" s="1" t="e">
        <v>#N/A</v>
      </c>
      <c r="AP55" s="1">
        <v>1.5777777777777777</v>
      </c>
      <c r="AQ55">
        <v>1560</v>
      </c>
      <c r="AR55" t="s">
        <v>833</v>
      </c>
      <c r="AS55" s="9" t="s">
        <v>828</v>
      </c>
      <c r="AU55" t="e">
        <v>#N/A</v>
      </c>
      <c r="AV55" t="e">
        <v>#N/A</v>
      </c>
      <c r="AW55">
        <v>13.04</v>
      </c>
      <c r="AX55">
        <v>3.84</v>
      </c>
      <c r="AY55" t="s">
        <v>876</v>
      </c>
      <c r="AZ55" s="1"/>
    </row>
    <row r="56" spans="1:52" ht="15.75" x14ac:dyDescent="0.25">
      <c r="A56" t="s">
        <v>239</v>
      </c>
      <c r="B56">
        <v>55</v>
      </c>
      <c r="C56" t="s">
        <v>62</v>
      </c>
      <c r="D56" t="s">
        <v>1</v>
      </c>
      <c r="E56" t="s">
        <v>25</v>
      </c>
      <c r="F56" t="s">
        <v>833</v>
      </c>
      <c r="G56">
        <v>1</v>
      </c>
      <c r="H56" t="s">
        <v>549</v>
      </c>
      <c r="I56" t="s">
        <v>550</v>
      </c>
      <c r="K56">
        <v>51.02</v>
      </c>
      <c r="L56" t="s">
        <v>428</v>
      </c>
      <c r="M56" t="s">
        <v>431</v>
      </c>
      <c r="O56" t="s">
        <v>434</v>
      </c>
      <c r="P56" s="31">
        <v>1.894859858878871</v>
      </c>
      <c r="Q56" s="31">
        <v>7.7384372087246636</v>
      </c>
      <c r="R56" s="31">
        <v>0.81293120344962755</v>
      </c>
      <c r="S56" s="1">
        <v>0.3729820854566836</v>
      </c>
      <c r="T56" s="34">
        <v>10.446228271053162</v>
      </c>
      <c r="U56">
        <v>10.819210356509846</v>
      </c>
      <c r="V56" s="9">
        <v>13.486718558416905</v>
      </c>
      <c r="W56" s="9">
        <v>-29.429446918930296</v>
      </c>
      <c r="X56" s="9">
        <v>-29.410582428794989</v>
      </c>
      <c r="Y56" s="9">
        <v>-29.170530208930881</v>
      </c>
      <c r="Z56" s="31" t="e">
        <v>#N/A</v>
      </c>
      <c r="AA56" t="e">
        <v>#N/A</v>
      </c>
      <c r="AB56" s="31" t="e">
        <v>#N/A</v>
      </c>
      <c r="AC56">
        <v>8.4</v>
      </c>
      <c r="AD56">
        <v>23.2</v>
      </c>
      <c r="AE56">
        <v>4.5999999999999996</v>
      </c>
      <c r="AF56" s="1">
        <v>2.1345428973751392</v>
      </c>
      <c r="AG56"/>
      <c r="AH56" s="1">
        <v>2.3917347375775777</v>
      </c>
      <c r="AI56" s="9">
        <v>48.678619384765597</v>
      </c>
      <c r="AJ56">
        <v>2.3823647499084499</v>
      </c>
      <c r="AK56">
        <v>20.432899448598803</v>
      </c>
      <c r="AL56" s="2">
        <v>0</v>
      </c>
      <c r="AN56" s="1" t="e">
        <v>#N/A</v>
      </c>
      <c r="AO56" s="1" t="e">
        <v>#N/A</v>
      </c>
      <c r="AP56" s="1">
        <v>0.97777777777777763</v>
      </c>
      <c r="AQ56">
        <v>2200</v>
      </c>
      <c r="AR56" t="s">
        <v>833</v>
      </c>
      <c r="AS56" s="9" t="s">
        <v>870</v>
      </c>
      <c r="AU56" t="e">
        <v>#N/A</v>
      </c>
      <c r="AV56" t="e">
        <v>#N/A</v>
      </c>
      <c r="AW56">
        <v>9.1999999999999993</v>
      </c>
      <c r="AX56">
        <v>0</v>
      </c>
      <c r="AY56" t="s">
        <v>876</v>
      </c>
      <c r="AZ56" s="1"/>
    </row>
    <row r="57" spans="1:52" ht="15.75" x14ac:dyDescent="0.25">
      <c r="A57" t="s">
        <v>239</v>
      </c>
      <c r="B57">
        <v>56</v>
      </c>
      <c r="C57" t="s">
        <v>63</v>
      </c>
      <c r="D57" t="s">
        <v>1</v>
      </c>
      <c r="E57" t="s">
        <v>25</v>
      </c>
      <c r="F57" t="s">
        <v>833</v>
      </c>
      <c r="G57">
        <v>2</v>
      </c>
      <c r="H57" t="s">
        <v>551</v>
      </c>
      <c r="I57" t="s">
        <v>552</v>
      </c>
      <c r="K57">
        <v>51.08</v>
      </c>
      <c r="L57" t="s">
        <v>428</v>
      </c>
      <c r="M57" t="s">
        <v>431</v>
      </c>
      <c r="O57" t="s">
        <v>434</v>
      </c>
      <c r="P57" s="31">
        <v>1.7085111589663275</v>
      </c>
      <c r="Q57" s="31">
        <v>8.7687704050013142</v>
      </c>
      <c r="R57" s="31">
        <v>1.1364526233359434E-2</v>
      </c>
      <c r="S57" s="1">
        <v>0.26822501957713391</v>
      </c>
      <c r="T57" s="34">
        <v>10.488646090201001</v>
      </c>
      <c r="U57">
        <v>10.756871109778135</v>
      </c>
      <c r="V57" s="9">
        <v>13.945131813905505</v>
      </c>
      <c r="W57" s="9">
        <v>-27.778813148782604</v>
      </c>
      <c r="X57" s="9">
        <v>-28.311974163493701</v>
      </c>
      <c r="Y57" s="9">
        <v>-28.107547784112512</v>
      </c>
      <c r="Z57" s="31" t="e">
        <v>#N/A</v>
      </c>
      <c r="AA57" t="e">
        <v>#N/A</v>
      </c>
      <c r="AB57" s="31" t="e">
        <v>#N/A</v>
      </c>
      <c r="AC57">
        <v>10.9</v>
      </c>
      <c r="AD57">
        <v>16.05</v>
      </c>
      <c r="AE57">
        <v>-3.2</v>
      </c>
      <c r="AF57" s="1">
        <v>3.71057558995824</v>
      </c>
      <c r="AG57"/>
      <c r="AH57" s="1">
        <v>2.7111762349243653</v>
      </c>
      <c r="AI57" s="9">
        <v>48.165428161621101</v>
      </c>
      <c r="AJ57">
        <v>2.6496119499206499</v>
      </c>
      <c r="AK57">
        <v>18.178295188872298</v>
      </c>
      <c r="AL57" s="2">
        <v>0</v>
      </c>
      <c r="AN57" s="1" t="e">
        <v>#N/A</v>
      </c>
      <c r="AO57" s="1" t="e">
        <v>#N/A</v>
      </c>
      <c r="AP57" s="1">
        <v>-0.75555555555555565</v>
      </c>
      <c r="AQ57">
        <v>2200</v>
      </c>
      <c r="AR57" t="s">
        <v>833</v>
      </c>
      <c r="AS57" s="9" t="s">
        <v>870</v>
      </c>
      <c r="AU57" t="e">
        <v>#N/A</v>
      </c>
      <c r="AV57" t="e">
        <v>#N/A</v>
      </c>
      <c r="AW57">
        <v>9.1999999999999993</v>
      </c>
      <c r="AX57">
        <v>0</v>
      </c>
      <c r="AY57" t="s">
        <v>876</v>
      </c>
      <c r="AZ57" s="1"/>
    </row>
    <row r="58" spans="1:52" ht="15.75" x14ac:dyDescent="0.25">
      <c r="A58" t="s">
        <v>239</v>
      </c>
      <c r="B58">
        <v>57</v>
      </c>
      <c r="C58" t="s">
        <v>64</v>
      </c>
      <c r="D58" t="s">
        <v>1</v>
      </c>
      <c r="E58" t="s">
        <v>25</v>
      </c>
      <c r="F58" t="s">
        <v>833</v>
      </c>
      <c r="G58">
        <v>3</v>
      </c>
      <c r="H58" t="s">
        <v>553</v>
      </c>
      <c r="I58" t="s">
        <v>554</v>
      </c>
      <c r="K58">
        <v>50.37</v>
      </c>
      <c r="L58" t="s">
        <v>428</v>
      </c>
      <c r="M58" t="s">
        <v>431</v>
      </c>
      <c r="O58" t="s">
        <v>434</v>
      </c>
      <c r="P58" s="31">
        <v>2.4408874329958312</v>
      </c>
      <c r="Q58" s="31">
        <v>9.3966447282223733</v>
      </c>
      <c r="R58" s="31">
        <v>1.3803901131625969</v>
      </c>
      <c r="S58" s="1">
        <v>0.25225407980941039</v>
      </c>
      <c r="T58" s="34">
        <v>13.2179222743808</v>
      </c>
      <c r="U58">
        <v>13.470176354190212</v>
      </c>
      <c r="V58" s="9">
        <v>14.638837776921367</v>
      </c>
      <c r="W58" s="9">
        <v>-28.972409428290568</v>
      </c>
      <c r="X58" s="9">
        <v>-28.616015364681516</v>
      </c>
      <c r="Y58" s="9">
        <v>-28.816406562622351</v>
      </c>
      <c r="Z58" s="31" t="e">
        <v>#N/A</v>
      </c>
      <c r="AA58" t="e">
        <v>#N/A</v>
      </c>
      <c r="AB58" s="31" t="e">
        <v>#N/A</v>
      </c>
      <c r="AC58">
        <v>5.9</v>
      </c>
      <c r="AD58">
        <v>-2.9000000000000004</v>
      </c>
      <c r="AE58">
        <v>-2.2999999999999998</v>
      </c>
      <c r="AF58" s="1">
        <v>2.3647881653117837</v>
      </c>
      <c r="AG58"/>
      <c r="AH58" s="1">
        <v>2.3837434081013344</v>
      </c>
      <c r="AI58" s="9">
        <v>48.409626007080099</v>
      </c>
      <c r="AJ58">
        <v>2.3325026035308798</v>
      </c>
      <c r="AK58">
        <v>20.754371692361204</v>
      </c>
      <c r="AL58" s="2">
        <v>0</v>
      </c>
      <c r="AN58" s="1" t="e">
        <v>#N/A</v>
      </c>
      <c r="AO58" s="1" t="e">
        <v>#N/A</v>
      </c>
      <c r="AP58" s="1">
        <v>-0.55555555555555558</v>
      </c>
      <c r="AQ58">
        <v>2200</v>
      </c>
      <c r="AR58" t="s">
        <v>833</v>
      </c>
      <c r="AS58" s="9" t="s">
        <v>870</v>
      </c>
      <c r="AU58" t="e">
        <v>#N/A</v>
      </c>
      <c r="AV58" t="e">
        <v>#N/A</v>
      </c>
      <c r="AW58">
        <v>9.1999999999999993</v>
      </c>
      <c r="AX58">
        <v>0</v>
      </c>
      <c r="AY58" t="s">
        <v>876</v>
      </c>
      <c r="AZ58" s="1"/>
    </row>
    <row r="59" spans="1:52" ht="15.75" x14ac:dyDescent="0.25">
      <c r="A59" t="s">
        <v>239</v>
      </c>
      <c r="B59">
        <v>58</v>
      </c>
      <c r="C59" t="s">
        <v>65</v>
      </c>
      <c r="D59" t="s">
        <v>1</v>
      </c>
      <c r="E59" t="s">
        <v>25</v>
      </c>
      <c r="F59" t="s">
        <v>833</v>
      </c>
      <c r="G59">
        <v>4</v>
      </c>
      <c r="H59" t="s">
        <v>555</v>
      </c>
      <c r="I59" t="s">
        <v>556</v>
      </c>
      <c r="K59">
        <v>50.28</v>
      </c>
      <c r="L59" t="s">
        <v>428</v>
      </c>
      <c r="M59" t="s">
        <v>431</v>
      </c>
      <c r="O59" t="s">
        <v>434</v>
      </c>
      <c r="P59" s="31">
        <v>2.2167362768496419</v>
      </c>
      <c r="Q59" s="31">
        <v>8.4672052500737323</v>
      </c>
      <c r="R59" s="31">
        <v>1.4129922434367541</v>
      </c>
      <c r="S59" s="1">
        <v>0.37309295942720766</v>
      </c>
      <c r="T59" s="34">
        <v>12.096933770360128</v>
      </c>
      <c r="U59">
        <v>12.470026729787335</v>
      </c>
      <c r="V59" s="9">
        <v>14.216683776547896</v>
      </c>
      <c r="W59" s="9">
        <v>-28.449405553364461</v>
      </c>
      <c r="X59" s="9">
        <v>-28.55669291798425</v>
      </c>
      <c r="Y59" s="9">
        <v>-27.898439155642862</v>
      </c>
      <c r="Z59" s="31" t="e">
        <v>#N/A</v>
      </c>
      <c r="AA59" t="e">
        <v>#N/A</v>
      </c>
      <c r="AB59" s="31" t="e">
        <v>#N/A</v>
      </c>
      <c r="AC59">
        <v>6.8</v>
      </c>
      <c r="AD59">
        <v>6.3500000000000005</v>
      </c>
      <c r="AE59">
        <v>0.2</v>
      </c>
      <c r="AF59" s="1">
        <v>8.7859689794108076E-2</v>
      </c>
      <c r="AG59"/>
      <c r="AH59" s="1">
        <v>2.2061251466966647</v>
      </c>
      <c r="AI59" s="9">
        <v>48.260921478271499</v>
      </c>
      <c r="AJ59">
        <v>2.2954628467559801</v>
      </c>
      <c r="AK59">
        <v>21.024483818797304</v>
      </c>
      <c r="AL59" s="2">
        <v>0</v>
      </c>
      <c r="AN59" s="1" t="e">
        <v>#N/A</v>
      </c>
      <c r="AO59" s="1" t="e">
        <v>#N/A</v>
      </c>
      <c r="AP59" s="1">
        <v>0</v>
      </c>
      <c r="AQ59">
        <v>2200</v>
      </c>
      <c r="AR59" t="s">
        <v>833</v>
      </c>
      <c r="AS59" s="9" t="s">
        <v>870</v>
      </c>
      <c r="AU59" t="e">
        <v>#N/A</v>
      </c>
      <c r="AV59" t="e">
        <v>#N/A</v>
      </c>
      <c r="AW59">
        <v>9.1999999999999993</v>
      </c>
      <c r="AX59">
        <v>0</v>
      </c>
      <c r="AY59" t="s">
        <v>876</v>
      </c>
      <c r="AZ59" s="1"/>
    </row>
    <row r="60" spans="1:52" ht="15.75" x14ac:dyDescent="0.25">
      <c r="A60" t="s">
        <v>239</v>
      </c>
      <c r="B60">
        <v>59</v>
      </c>
      <c r="C60" t="s">
        <v>66</v>
      </c>
      <c r="D60" t="s">
        <v>1</v>
      </c>
      <c r="E60" t="s">
        <v>25</v>
      </c>
      <c r="F60" t="s">
        <v>833</v>
      </c>
      <c r="G60">
        <v>5</v>
      </c>
      <c r="H60" t="s">
        <v>557</v>
      </c>
      <c r="I60" t="s">
        <v>558</v>
      </c>
      <c r="K60">
        <v>51.12</v>
      </c>
      <c r="L60" t="s">
        <v>428</v>
      </c>
      <c r="M60" t="s">
        <v>431</v>
      </c>
      <c r="O60" t="s">
        <v>434</v>
      </c>
      <c r="P60" s="31">
        <v>3.0562500000000004</v>
      </c>
      <c r="Q60" s="31">
        <v>7.7878042539490515</v>
      </c>
      <c r="R60" s="31">
        <v>2.26181044600939</v>
      </c>
      <c r="S60" s="1">
        <v>0.46639119718309863</v>
      </c>
      <c r="T60" s="34">
        <v>13.105864699958442</v>
      </c>
      <c r="U60">
        <v>13.57225589714154</v>
      </c>
      <c r="V60" s="9">
        <v>14.401085317821641</v>
      </c>
      <c r="W60" s="9">
        <v>-28.852201367106606</v>
      </c>
      <c r="X60" s="9">
        <v>-29.465169013720125</v>
      </c>
      <c r="Y60" s="9">
        <v>-28.863520712294832</v>
      </c>
      <c r="Z60" s="31" t="e">
        <v>#N/A</v>
      </c>
      <c r="AA60" t="e">
        <v>#N/A</v>
      </c>
      <c r="AB60" s="31" t="e">
        <v>#N/A</v>
      </c>
      <c r="AC60">
        <v>7.3</v>
      </c>
      <c r="AD60">
        <v>3.7499999999999996</v>
      </c>
      <c r="AE60">
        <v>1</v>
      </c>
      <c r="AF60" s="1">
        <v>-0.74395926884890939</v>
      </c>
      <c r="AG60"/>
      <c r="AH60" s="1">
        <v>2.246897081961285</v>
      </c>
      <c r="AI60" s="9">
        <v>49.048690795898402</v>
      </c>
      <c r="AJ60">
        <v>2.2355432510375999</v>
      </c>
      <c r="AK60">
        <v>21.940390002802701</v>
      </c>
      <c r="AL60" s="2">
        <v>0</v>
      </c>
      <c r="AN60" s="1" t="e">
        <v>#N/A</v>
      </c>
      <c r="AO60" s="1" t="e">
        <v>#N/A</v>
      </c>
      <c r="AP60" s="1">
        <v>0.17777777777777778</v>
      </c>
      <c r="AQ60">
        <v>2200</v>
      </c>
      <c r="AR60" t="s">
        <v>833</v>
      </c>
      <c r="AS60" s="9" t="s">
        <v>870</v>
      </c>
      <c r="AU60" t="e">
        <v>#N/A</v>
      </c>
      <c r="AV60" t="e">
        <v>#N/A</v>
      </c>
      <c r="AW60">
        <v>9.1999999999999993</v>
      </c>
      <c r="AX60">
        <v>0</v>
      </c>
      <c r="AY60" t="s">
        <v>876</v>
      </c>
      <c r="AZ60" s="1"/>
    </row>
    <row r="61" spans="1:52" ht="15.75" x14ac:dyDescent="0.25">
      <c r="A61" t="s">
        <v>239</v>
      </c>
      <c r="B61">
        <v>60</v>
      </c>
      <c r="C61" t="s">
        <v>67</v>
      </c>
      <c r="D61" t="s">
        <v>829</v>
      </c>
      <c r="E61" t="s">
        <v>25</v>
      </c>
      <c r="F61" t="s">
        <v>833</v>
      </c>
      <c r="G61">
        <v>6</v>
      </c>
      <c r="H61" t="s">
        <v>559</v>
      </c>
      <c r="I61" t="s">
        <v>560</v>
      </c>
      <c r="K61">
        <v>49.99</v>
      </c>
      <c r="L61" t="s">
        <v>428</v>
      </c>
      <c r="M61" t="s">
        <v>431</v>
      </c>
      <c r="O61" t="s">
        <v>434</v>
      </c>
      <c r="P61" s="31">
        <v>2.6794158831766355</v>
      </c>
      <c r="Q61" s="31">
        <v>6.0128759669550043</v>
      </c>
      <c r="R61" s="31">
        <v>1.3246449289857973</v>
      </c>
      <c r="S61" s="1">
        <v>0.16411938387677535</v>
      </c>
      <c r="T61" s="34">
        <v>10.016936779117437</v>
      </c>
      <c r="U61">
        <v>10.181056162994212</v>
      </c>
      <c r="V61" s="9">
        <v>13.428377208178235</v>
      </c>
      <c r="W61" s="9">
        <v>-29.138194912210121</v>
      </c>
      <c r="X61" s="9">
        <v>-29.730097455107025</v>
      </c>
      <c r="Y61" s="9">
        <v>-29.814509714787643</v>
      </c>
      <c r="Z61" s="31" t="e">
        <v>#N/A</v>
      </c>
      <c r="AA61" t="e">
        <v>#N/A</v>
      </c>
      <c r="AB61" s="31" t="e">
        <v>#N/A</v>
      </c>
      <c r="AC61">
        <v>8.6999999999999993</v>
      </c>
      <c r="AD61">
        <v>-0.15000000000000036</v>
      </c>
      <c r="AE61">
        <v>1.7</v>
      </c>
      <c r="AF61" s="1">
        <v>0.41946958751804253</v>
      </c>
      <c r="AG61"/>
      <c r="AH61" s="1">
        <v>2.4714622665103958</v>
      </c>
      <c r="AI61" s="9">
        <v>48.9034233093262</v>
      </c>
      <c r="AJ61">
        <v>2.4379119873046902</v>
      </c>
      <c r="AK61">
        <v>20.059552421903838</v>
      </c>
      <c r="AL61" s="2">
        <v>0</v>
      </c>
      <c r="AN61" s="1" t="e">
        <v>#N/A</v>
      </c>
      <c r="AO61" s="1" t="e">
        <v>#N/A</v>
      </c>
      <c r="AP61" s="1">
        <v>0.33333333333333331</v>
      </c>
      <c r="AQ61">
        <v>2080</v>
      </c>
      <c r="AR61" t="s">
        <v>833</v>
      </c>
      <c r="AS61" s="9" t="s">
        <v>870</v>
      </c>
      <c r="AU61" t="e">
        <v>#N/A</v>
      </c>
      <c r="AV61" t="e">
        <v>#N/A</v>
      </c>
      <c r="AW61">
        <v>8.9760691912108506</v>
      </c>
      <c r="AX61">
        <v>0.72</v>
      </c>
      <c r="AY61" t="s">
        <v>876</v>
      </c>
      <c r="AZ61" s="1"/>
    </row>
    <row r="62" spans="1:52" ht="15.75" x14ac:dyDescent="0.25">
      <c r="A62" t="s">
        <v>239</v>
      </c>
      <c r="B62">
        <v>61</v>
      </c>
      <c r="C62" t="s">
        <v>68</v>
      </c>
      <c r="D62" t="s">
        <v>829</v>
      </c>
      <c r="E62" t="s">
        <v>25</v>
      </c>
      <c r="F62" t="s">
        <v>833</v>
      </c>
      <c r="G62">
        <v>7</v>
      </c>
      <c r="H62" t="s">
        <v>561</v>
      </c>
      <c r="I62" t="s">
        <v>562</v>
      </c>
      <c r="K62">
        <v>50.51</v>
      </c>
      <c r="L62" t="s">
        <v>428</v>
      </c>
      <c r="M62" t="s">
        <v>431</v>
      </c>
      <c r="O62" t="s">
        <v>434</v>
      </c>
      <c r="P62" s="31">
        <v>1.8488962581666997</v>
      </c>
      <c r="Q62" s="31">
        <v>8.5658595472542896</v>
      </c>
      <c r="R62" s="31">
        <v>1.0965353395367254</v>
      </c>
      <c r="S62" s="1">
        <v>0.10689776281924371</v>
      </c>
      <c r="T62" s="34">
        <v>11.511291144957715</v>
      </c>
      <c r="U62">
        <v>11.618188907776959</v>
      </c>
      <c r="V62" s="9">
        <v>14.549252254301477</v>
      </c>
      <c r="W62" s="9">
        <v>-28.80727528365443</v>
      </c>
      <c r="X62" s="9">
        <v>-28.416970189372496</v>
      </c>
      <c r="Y62" s="9">
        <v>-29.327613943428574</v>
      </c>
      <c r="Z62" s="31" t="e">
        <v>#N/A</v>
      </c>
      <c r="AA62" t="e">
        <v>#N/A</v>
      </c>
      <c r="AB62" s="31" t="e">
        <v>#N/A</v>
      </c>
      <c r="AC62">
        <v>8.8000000000000007</v>
      </c>
      <c r="AD62">
        <v>3.75</v>
      </c>
      <c r="AE62">
        <v>1.8</v>
      </c>
      <c r="AF62" s="1">
        <v>-2.3349366617639484</v>
      </c>
      <c r="AG62"/>
      <c r="AH62" s="1">
        <v>3.5441640225283639</v>
      </c>
      <c r="AI62" s="9">
        <v>48.970817565917997</v>
      </c>
      <c r="AJ62">
        <v>2.8485991954803498</v>
      </c>
      <c r="AK62">
        <v>17.191192654837568</v>
      </c>
      <c r="AL62" s="2">
        <v>0</v>
      </c>
      <c r="AN62" s="1" t="e">
        <v>#N/A</v>
      </c>
      <c r="AO62" s="1" t="e">
        <v>#N/A</v>
      </c>
      <c r="AP62" s="1">
        <v>0.35555555555555557</v>
      </c>
      <c r="AQ62">
        <v>2080</v>
      </c>
      <c r="AR62" t="s">
        <v>833</v>
      </c>
      <c r="AS62" s="9" t="s">
        <v>870</v>
      </c>
      <c r="AU62" t="e">
        <v>#N/A</v>
      </c>
      <c r="AV62" t="e">
        <v>#N/A</v>
      </c>
      <c r="AW62">
        <v>8.9760691912108506</v>
      </c>
      <c r="AX62">
        <v>0.72</v>
      </c>
      <c r="AY62" t="s">
        <v>876</v>
      </c>
      <c r="AZ62" s="1"/>
    </row>
    <row r="63" spans="1:52" ht="15.75" x14ac:dyDescent="0.25">
      <c r="A63" t="s">
        <v>239</v>
      </c>
      <c r="B63">
        <v>62</v>
      </c>
      <c r="C63" t="s">
        <v>69</v>
      </c>
      <c r="D63" t="s">
        <v>829</v>
      </c>
      <c r="E63" t="s">
        <v>25</v>
      </c>
      <c r="F63" t="s">
        <v>833</v>
      </c>
      <c r="G63">
        <v>8</v>
      </c>
      <c r="H63" t="s">
        <v>563</v>
      </c>
      <c r="I63" t="s">
        <v>564</v>
      </c>
      <c r="K63">
        <v>36.39</v>
      </c>
      <c r="L63" t="s">
        <v>428</v>
      </c>
      <c r="M63" t="s">
        <v>431</v>
      </c>
      <c r="O63" t="s">
        <v>434</v>
      </c>
      <c r="P63" s="31">
        <v>2.029472382522671</v>
      </c>
      <c r="Q63" s="31">
        <v>8.0739508559405735</v>
      </c>
      <c r="R63" s="31">
        <v>1.1972588623248144</v>
      </c>
      <c r="S63" s="1">
        <v>7.7983182192910144E-2</v>
      </c>
      <c r="T63" s="34">
        <v>11.300682100788059</v>
      </c>
      <c r="U63">
        <v>11.378665282980968</v>
      </c>
      <c r="V63" s="9">
        <v>14.216833028147073</v>
      </c>
      <c r="W63" s="9">
        <v>-28.363832906055979</v>
      </c>
      <c r="X63" s="9">
        <v>-28.231027064547572</v>
      </c>
      <c r="Y63" s="9">
        <v>-29.864725710958695</v>
      </c>
      <c r="Z63" s="31" t="e">
        <v>#N/A</v>
      </c>
      <c r="AA63" t="e">
        <v>#N/A</v>
      </c>
      <c r="AB63" s="31" t="e">
        <v>#N/A</v>
      </c>
      <c r="AC63">
        <v>0.5</v>
      </c>
      <c r="AD63">
        <v>4.2999999999999989</v>
      </c>
      <c r="AE63">
        <v>-3</v>
      </c>
      <c r="AF63" s="1">
        <v>-2.1740105414348259</v>
      </c>
      <c r="AG63"/>
      <c r="AH63" s="1">
        <v>2.6433699015029708</v>
      </c>
      <c r="AI63" s="9">
        <v>48.940662384033203</v>
      </c>
      <c r="AJ63">
        <v>2.6329767704010001</v>
      </c>
      <c r="AK63">
        <v>18.587578490705628</v>
      </c>
      <c r="AL63" s="2">
        <v>0</v>
      </c>
      <c r="AN63" s="1" t="e">
        <v>#N/A</v>
      </c>
      <c r="AO63" s="1" t="e">
        <v>#N/A</v>
      </c>
      <c r="AP63" s="1">
        <v>-0.71111111111111114</v>
      </c>
      <c r="AQ63">
        <v>2080</v>
      </c>
      <c r="AR63" t="s">
        <v>833</v>
      </c>
      <c r="AS63" s="9" t="s">
        <v>870</v>
      </c>
      <c r="AU63" t="e">
        <v>#N/A</v>
      </c>
      <c r="AV63" t="e">
        <v>#N/A</v>
      </c>
      <c r="AW63">
        <v>8.9760691912108506</v>
      </c>
      <c r="AX63">
        <v>0.72</v>
      </c>
      <c r="AY63" t="s">
        <v>876</v>
      </c>
      <c r="AZ63" s="1"/>
    </row>
    <row r="64" spans="1:52" ht="15.75" x14ac:dyDescent="0.25">
      <c r="A64" t="s">
        <v>239</v>
      </c>
      <c r="B64">
        <v>63</v>
      </c>
      <c r="C64" t="s">
        <v>70</v>
      </c>
      <c r="D64" t="s">
        <v>829</v>
      </c>
      <c r="E64" t="s">
        <v>25</v>
      </c>
      <c r="F64" t="s">
        <v>833</v>
      </c>
      <c r="G64">
        <v>9</v>
      </c>
      <c r="H64" t="s">
        <v>565</v>
      </c>
      <c r="I64" t="s">
        <v>566</v>
      </c>
      <c r="K64">
        <v>50.01</v>
      </c>
      <c r="L64" t="s">
        <v>428</v>
      </c>
      <c r="M64" t="s">
        <v>431</v>
      </c>
      <c r="O64" t="s">
        <v>434</v>
      </c>
      <c r="P64" s="31">
        <v>2.4448260347930413</v>
      </c>
      <c r="Q64" s="31">
        <v>7.8834356616844925</v>
      </c>
      <c r="R64" s="31">
        <v>1.7367276544691066</v>
      </c>
      <c r="S64" s="1">
        <v>0.15754373125374926</v>
      </c>
      <c r="T64" s="34">
        <v>12.064989350946639</v>
      </c>
      <c r="U64">
        <v>12.222533082200389</v>
      </c>
      <c r="V64" s="9">
        <v>14.616751449084704</v>
      </c>
      <c r="W64" s="9">
        <v>-29.264924046874199</v>
      </c>
      <c r="X64" s="9">
        <v>-29.113446739180372</v>
      </c>
      <c r="Y64" s="9">
        <v>-30.261866702050725</v>
      </c>
      <c r="Z64" s="31" t="e">
        <v>#N/A</v>
      </c>
      <c r="AA64" t="e">
        <v>#N/A</v>
      </c>
      <c r="AB64" s="31" t="e">
        <v>#N/A</v>
      </c>
      <c r="AC64">
        <v>10.199999999999999</v>
      </c>
      <c r="AD64">
        <v>-1.2000000000000002</v>
      </c>
      <c r="AE64">
        <v>-0.2</v>
      </c>
      <c r="AF64" s="1">
        <v>-1.8479706198259798</v>
      </c>
      <c r="AG64"/>
      <c r="AH64" s="1">
        <v>2.4743147119763638</v>
      </c>
      <c r="AI64" s="9">
        <v>48.034481048583999</v>
      </c>
      <c r="AJ64">
        <v>2.4490835666656499</v>
      </c>
      <c r="AK64">
        <v>19.613247053868982</v>
      </c>
      <c r="AL64" s="2">
        <v>0</v>
      </c>
      <c r="AN64" s="1" t="e">
        <v>#N/A</v>
      </c>
      <c r="AO64" s="1" t="e">
        <v>#N/A</v>
      </c>
      <c r="AP64" s="1">
        <v>-8.8888888888888892E-2</v>
      </c>
      <c r="AQ64">
        <v>2080</v>
      </c>
      <c r="AR64" t="s">
        <v>833</v>
      </c>
      <c r="AS64" s="9" t="s">
        <v>870</v>
      </c>
      <c r="AU64" t="e">
        <v>#N/A</v>
      </c>
      <c r="AV64" t="e">
        <v>#N/A</v>
      </c>
      <c r="AW64">
        <v>8.9760691912108506</v>
      </c>
      <c r="AX64">
        <v>0.72</v>
      </c>
      <c r="AY64" t="s">
        <v>876</v>
      </c>
      <c r="AZ64" s="1"/>
    </row>
    <row r="65" spans="1:52" ht="15.75" x14ac:dyDescent="0.25">
      <c r="A65" t="s">
        <v>239</v>
      </c>
      <c r="B65">
        <v>64</v>
      </c>
      <c r="C65" t="s">
        <v>71</v>
      </c>
      <c r="D65" t="s">
        <v>829</v>
      </c>
      <c r="E65" t="s">
        <v>25</v>
      </c>
      <c r="F65" t="s">
        <v>833</v>
      </c>
      <c r="G65">
        <v>10</v>
      </c>
      <c r="H65" t="s">
        <v>567</v>
      </c>
      <c r="I65" t="s">
        <v>568</v>
      </c>
      <c r="K65">
        <v>50.28</v>
      </c>
      <c r="L65" t="s">
        <v>428</v>
      </c>
      <c r="M65" t="s">
        <v>431</v>
      </c>
      <c r="O65" t="s">
        <v>434</v>
      </c>
      <c r="P65" s="31">
        <v>2.5216139618138431</v>
      </c>
      <c r="Q65" s="31">
        <v>5.6198234366077582</v>
      </c>
      <c r="R65" s="31">
        <v>1.0621270883054892</v>
      </c>
      <c r="S65" s="1">
        <v>7.8912171837708822E-2</v>
      </c>
      <c r="T65" s="34">
        <v>9.2035644867270907</v>
      </c>
      <c r="U65">
        <v>9.2824766585648</v>
      </c>
      <c r="V65" s="9">
        <v>13.787763139059322</v>
      </c>
      <c r="W65" s="9">
        <v>-31.028680669761982</v>
      </c>
      <c r="X65" s="9">
        <v>-31.299966571952375</v>
      </c>
      <c r="Y65" s="9">
        <v>-33.513323628683054</v>
      </c>
      <c r="Z65" s="31" t="e">
        <v>#N/A</v>
      </c>
      <c r="AA65" t="e">
        <v>#N/A</v>
      </c>
      <c r="AB65" s="31" t="e">
        <v>#N/A</v>
      </c>
      <c r="AC65">
        <v>9.9</v>
      </c>
      <c r="AD65">
        <v>-1.5999999999999996</v>
      </c>
      <c r="AE65">
        <v>-2.2000000000000002</v>
      </c>
      <c r="AF65" s="1">
        <v>-3.57608736482113</v>
      </c>
      <c r="AG65"/>
      <c r="AH65" s="1">
        <v>2.1583372322206951</v>
      </c>
      <c r="AI65" s="9">
        <v>49.419197082519503</v>
      </c>
      <c r="AJ65">
        <v>2.1689236164093</v>
      </c>
      <c r="AK65">
        <v>22.785125630350255</v>
      </c>
      <c r="AL65" s="2">
        <v>0</v>
      </c>
      <c r="AN65" s="1" t="e">
        <v>#N/A</v>
      </c>
      <c r="AO65" s="1" t="e">
        <v>#N/A</v>
      </c>
      <c r="AP65" s="1">
        <v>-0.53333333333333344</v>
      </c>
      <c r="AQ65">
        <v>2080</v>
      </c>
      <c r="AR65" t="s">
        <v>833</v>
      </c>
      <c r="AS65" s="9" t="s">
        <v>870</v>
      </c>
      <c r="AU65" t="e">
        <v>#N/A</v>
      </c>
      <c r="AV65" t="e">
        <v>#N/A</v>
      </c>
      <c r="AW65">
        <v>8.9760691912108506</v>
      </c>
      <c r="AX65">
        <v>0.72</v>
      </c>
      <c r="AY65" t="s">
        <v>876</v>
      </c>
      <c r="AZ65" s="1"/>
    </row>
    <row r="66" spans="1:52" ht="15.75" x14ac:dyDescent="0.25">
      <c r="A66" t="s">
        <v>239</v>
      </c>
      <c r="B66">
        <v>65</v>
      </c>
      <c r="C66" t="s">
        <v>72</v>
      </c>
      <c r="D66" t="s">
        <v>15</v>
      </c>
      <c r="E66" t="s">
        <v>25</v>
      </c>
      <c r="F66" t="s">
        <v>833</v>
      </c>
      <c r="G66">
        <v>11</v>
      </c>
      <c r="H66" t="s">
        <v>569</v>
      </c>
      <c r="I66" t="s">
        <v>570</v>
      </c>
      <c r="K66">
        <v>50.52</v>
      </c>
      <c r="L66" t="s">
        <v>428</v>
      </c>
      <c r="M66" t="s">
        <v>431</v>
      </c>
      <c r="O66" t="s">
        <v>434</v>
      </c>
      <c r="P66" s="31">
        <v>3.7287203087885978</v>
      </c>
      <c r="Q66" s="31">
        <v>4.0407186600286025</v>
      </c>
      <c r="R66" s="31">
        <v>3.0732541567695963</v>
      </c>
      <c r="S66" s="1">
        <v>0.13108040380047506</v>
      </c>
      <c r="T66" s="34">
        <v>10.842693125586797</v>
      </c>
      <c r="U66">
        <v>10.973773529387271</v>
      </c>
      <c r="V66" s="9">
        <v>14.230745700501364</v>
      </c>
      <c r="W66" s="9">
        <v>-30.356346758443255</v>
      </c>
      <c r="X66" s="9">
        <v>-29.584316911817808</v>
      </c>
      <c r="Y66" s="9">
        <v>-30.531848456504395</v>
      </c>
      <c r="Z66" s="31" t="e">
        <v>#N/A</v>
      </c>
      <c r="AA66" t="e">
        <v>#N/A</v>
      </c>
      <c r="AB66" s="31" t="e">
        <v>#N/A</v>
      </c>
      <c r="AC66">
        <v>5.6</v>
      </c>
      <c r="AD66">
        <v>1.2999999999999998</v>
      </c>
      <c r="AE66">
        <v>1.8</v>
      </c>
      <c r="AF66" s="1">
        <v>-1.3826192983195218</v>
      </c>
      <c r="AG66"/>
      <c r="AH66" s="1">
        <v>2.3010332170604091</v>
      </c>
      <c r="AI66" s="9">
        <v>47.6651802062988</v>
      </c>
      <c r="AJ66">
        <v>2.23528027534485</v>
      </c>
      <c r="AK66">
        <v>21.324028459449099</v>
      </c>
      <c r="AL66" s="2">
        <v>0</v>
      </c>
      <c r="AN66" s="1" t="e">
        <v>#N/A</v>
      </c>
      <c r="AO66" s="1" t="e">
        <v>#N/A</v>
      </c>
      <c r="AP66" s="1">
        <v>0.35555555555555557</v>
      </c>
      <c r="AQ66">
        <v>2000</v>
      </c>
      <c r="AR66" t="s">
        <v>833</v>
      </c>
      <c r="AS66" s="9" t="s">
        <v>870</v>
      </c>
      <c r="AU66" t="e">
        <v>#N/A</v>
      </c>
      <c r="AV66" t="e">
        <v>#N/A</v>
      </c>
      <c r="AW66">
        <v>9.1881325385694304</v>
      </c>
      <c r="AX66">
        <v>1.2</v>
      </c>
      <c r="AY66" t="s">
        <v>876</v>
      </c>
      <c r="AZ66" s="1"/>
    </row>
    <row r="67" spans="1:52" ht="15.75" x14ac:dyDescent="0.25">
      <c r="A67" t="s">
        <v>239</v>
      </c>
      <c r="B67">
        <v>66</v>
      </c>
      <c r="C67" t="s">
        <v>73</v>
      </c>
      <c r="D67" t="s">
        <v>15</v>
      </c>
      <c r="E67" t="s">
        <v>25</v>
      </c>
      <c r="F67" t="s">
        <v>833</v>
      </c>
      <c r="G67">
        <v>12</v>
      </c>
      <c r="H67" t="s">
        <v>571</v>
      </c>
      <c r="I67" t="s">
        <v>572</v>
      </c>
      <c r="K67">
        <v>50.79</v>
      </c>
      <c r="L67" t="s">
        <v>428</v>
      </c>
      <c r="M67" t="s">
        <v>431</v>
      </c>
      <c r="O67" t="s">
        <v>434</v>
      </c>
      <c r="P67" s="31">
        <v>2.4279681039574719</v>
      </c>
      <c r="Q67" s="31">
        <v>8.0193737501378308</v>
      </c>
      <c r="R67" s="31">
        <v>1.5782929710572948</v>
      </c>
      <c r="S67" s="1">
        <v>0.18018924985233314</v>
      </c>
      <c r="T67" s="34">
        <v>12.025634825152597</v>
      </c>
      <c r="U67">
        <v>12.20582407500493</v>
      </c>
      <c r="V67" s="9">
        <v>14.279433360116849</v>
      </c>
      <c r="W67" s="9">
        <v>-29.043130683877859</v>
      </c>
      <c r="X67" s="9">
        <v>-28.199581653510897</v>
      </c>
      <c r="Y67" s="9">
        <v>-30.182558404821894</v>
      </c>
      <c r="Z67" s="31" t="e">
        <v>#N/A</v>
      </c>
      <c r="AA67" t="e">
        <v>#N/A</v>
      </c>
      <c r="AB67" s="31" t="e">
        <v>#N/A</v>
      </c>
      <c r="AC67">
        <v>12.7</v>
      </c>
      <c r="AD67">
        <v>12.05</v>
      </c>
      <c r="AE67">
        <v>0.9</v>
      </c>
      <c r="AF67" s="1">
        <v>2.034289744098233</v>
      </c>
      <c r="AG67"/>
      <c r="AH67" s="1">
        <v>2.4602605551211969</v>
      </c>
      <c r="AI67" s="9">
        <v>48.339725494384801</v>
      </c>
      <c r="AJ67">
        <v>2.4248237609863299</v>
      </c>
      <c r="AK67">
        <v>19.935356239961109</v>
      </c>
      <c r="AL67" s="2">
        <v>0</v>
      </c>
      <c r="AN67" s="1" t="e">
        <v>#N/A</v>
      </c>
      <c r="AO67" s="1" t="e">
        <v>#N/A</v>
      </c>
      <c r="AP67" s="1">
        <v>0.15555555555555556</v>
      </c>
      <c r="AQ67">
        <v>2000</v>
      </c>
      <c r="AR67" t="s">
        <v>833</v>
      </c>
      <c r="AS67" s="9" t="s">
        <v>870</v>
      </c>
      <c r="AU67" t="e">
        <v>#N/A</v>
      </c>
      <c r="AV67" t="e">
        <v>#N/A</v>
      </c>
      <c r="AW67">
        <v>9.1881325385694304</v>
      </c>
      <c r="AX67">
        <v>1.2</v>
      </c>
      <c r="AY67" t="s">
        <v>876</v>
      </c>
      <c r="AZ67" s="1"/>
    </row>
    <row r="68" spans="1:52" ht="15.75" x14ac:dyDescent="0.25">
      <c r="A68" t="s">
        <v>239</v>
      </c>
      <c r="B68">
        <v>67</v>
      </c>
      <c r="C68" t="s">
        <v>74</v>
      </c>
      <c r="D68" t="s">
        <v>15</v>
      </c>
      <c r="E68" t="s">
        <v>25</v>
      </c>
      <c r="F68" t="s">
        <v>833</v>
      </c>
      <c r="G68">
        <v>13</v>
      </c>
      <c r="H68" t="s">
        <v>573</v>
      </c>
      <c r="I68" t="s">
        <v>574</v>
      </c>
      <c r="K68">
        <v>50.1</v>
      </c>
      <c r="L68" t="s">
        <v>428</v>
      </c>
      <c r="M68" t="s">
        <v>431</v>
      </c>
      <c r="O68" t="s">
        <v>434</v>
      </c>
      <c r="P68" s="31">
        <v>2.4108982035928141</v>
      </c>
      <c r="Q68" s="31">
        <v>6.5821571843167304</v>
      </c>
      <c r="R68" s="31">
        <v>1.4153443113772455</v>
      </c>
      <c r="S68" s="1">
        <v>0.25040371257485028</v>
      </c>
      <c r="T68" s="34">
        <v>10.40839969928679</v>
      </c>
      <c r="U68">
        <v>10.658803411861641</v>
      </c>
      <c r="V68" s="9">
        <v>14.338925331109927</v>
      </c>
      <c r="W68" s="9">
        <v>-30.895576212230967</v>
      </c>
      <c r="X68" s="9">
        <v>-30.863583086572635</v>
      </c>
      <c r="Y68" s="9">
        <v>-29.712413757419188</v>
      </c>
      <c r="Z68" s="31" t="e">
        <v>#N/A</v>
      </c>
      <c r="AA68" t="e">
        <v>#N/A</v>
      </c>
      <c r="AB68" s="31" t="e">
        <v>#N/A</v>
      </c>
      <c r="AC68">
        <v>7.4</v>
      </c>
      <c r="AD68">
        <v>18.649999999999999</v>
      </c>
      <c r="AE68">
        <v>-2.7</v>
      </c>
      <c r="AF68" s="1">
        <v>-1.4728807512257887</v>
      </c>
      <c r="AG68"/>
      <c r="AH68" s="1">
        <v>2.4230074431469966</v>
      </c>
      <c r="AI68" s="9">
        <v>47.601356506347699</v>
      </c>
      <c r="AJ68">
        <v>2.4019398689270002</v>
      </c>
      <c r="AK68">
        <v>19.817880173500047</v>
      </c>
      <c r="AL68" s="2">
        <v>0</v>
      </c>
      <c r="AN68" s="1" t="e">
        <v>#N/A</v>
      </c>
      <c r="AO68" s="1" t="e">
        <v>#N/A</v>
      </c>
      <c r="AP68" s="1">
        <v>-0.64444444444444449</v>
      </c>
      <c r="AQ68">
        <v>2000</v>
      </c>
      <c r="AR68" t="s">
        <v>833</v>
      </c>
      <c r="AS68" s="9" t="s">
        <v>870</v>
      </c>
      <c r="AU68" t="e">
        <v>#N/A</v>
      </c>
      <c r="AV68" t="e">
        <v>#N/A</v>
      </c>
      <c r="AW68">
        <v>9.1881325385694304</v>
      </c>
      <c r="AX68">
        <v>1.2</v>
      </c>
      <c r="AY68" t="s">
        <v>876</v>
      </c>
      <c r="AZ68" s="1"/>
    </row>
    <row r="69" spans="1:52" ht="15.75" x14ac:dyDescent="0.25">
      <c r="A69" t="s">
        <v>239</v>
      </c>
      <c r="B69">
        <v>68</v>
      </c>
      <c r="C69" t="s">
        <v>75</v>
      </c>
      <c r="D69" t="s">
        <v>15</v>
      </c>
      <c r="E69" t="s">
        <v>25</v>
      </c>
      <c r="F69" t="s">
        <v>833</v>
      </c>
      <c r="G69">
        <v>14</v>
      </c>
      <c r="H69" t="s">
        <v>575</v>
      </c>
      <c r="I69" t="s">
        <v>576</v>
      </c>
      <c r="K69">
        <v>50.71</v>
      </c>
      <c r="L69" t="s">
        <v>428</v>
      </c>
      <c r="M69" t="s">
        <v>431</v>
      </c>
      <c r="O69" t="s">
        <v>434</v>
      </c>
      <c r="P69" s="31">
        <v>2.7533770459475448</v>
      </c>
      <c r="Q69" s="31">
        <v>4.100201223260723</v>
      </c>
      <c r="R69" s="31">
        <v>1.2428110826267009</v>
      </c>
      <c r="S69" s="1">
        <v>0.11132348649181623</v>
      </c>
      <c r="T69" s="34">
        <v>8.0963893518349686</v>
      </c>
      <c r="U69">
        <v>8.2077128383267848</v>
      </c>
      <c r="V69" s="9">
        <v>12.664149184663192</v>
      </c>
      <c r="W69" s="9">
        <v>-30.296081042977526</v>
      </c>
      <c r="X69" s="9">
        <v>-30.396813459896315</v>
      </c>
      <c r="Y69" s="9">
        <v>-31.660699853011856</v>
      </c>
      <c r="Z69" s="31" t="e">
        <v>#N/A</v>
      </c>
      <c r="AA69" t="e">
        <v>#N/A</v>
      </c>
      <c r="AB69" s="31" t="e">
        <v>#N/A</v>
      </c>
      <c r="AC69">
        <v>10</v>
      </c>
      <c r="AD69">
        <v>14.900000000000002</v>
      </c>
      <c r="AE69">
        <v>2.4</v>
      </c>
      <c r="AF69" s="1">
        <v>1.2304878922479487</v>
      </c>
      <c r="AG69"/>
      <c r="AH69" s="1">
        <v>2.1569241798495584</v>
      </c>
      <c r="AI69" s="9">
        <v>47.8624267578125</v>
      </c>
      <c r="AJ69">
        <v>2.1176707744598402</v>
      </c>
      <c r="AK69">
        <v>22.601448409760906</v>
      </c>
      <c r="AL69" s="2">
        <v>0</v>
      </c>
      <c r="AN69" s="1" t="e">
        <v>#N/A</v>
      </c>
      <c r="AO69" s="1" t="e">
        <v>#N/A</v>
      </c>
      <c r="AP69" s="1">
        <v>0.48888888888888882</v>
      </c>
      <c r="AQ69">
        <v>2000</v>
      </c>
      <c r="AR69" t="s">
        <v>833</v>
      </c>
      <c r="AS69" s="9" t="s">
        <v>870</v>
      </c>
      <c r="AU69" t="e">
        <v>#N/A</v>
      </c>
      <c r="AV69" t="e">
        <v>#N/A</v>
      </c>
      <c r="AW69">
        <v>9.1881325385694304</v>
      </c>
      <c r="AX69">
        <v>1.2</v>
      </c>
      <c r="AY69" t="s">
        <v>876</v>
      </c>
      <c r="AZ69" s="1"/>
    </row>
    <row r="70" spans="1:52" ht="15.75" x14ac:dyDescent="0.25">
      <c r="A70" t="s">
        <v>239</v>
      </c>
      <c r="B70">
        <v>69</v>
      </c>
      <c r="C70" t="s">
        <v>76</v>
      </c>
      <c r="D70" t="s">
        <v>15</v>
      </c>
      <c r="E70" t="s">
        <v>25</v>
      </c>
      <c r="F70" t="s">
        <v>833</v>
      </c>
      <c r="G70">
        <v>15</v>
      </c>
      <c r="H70" t="s">
        <v>577</v>
      </c>
      <c r="I70" t="s">
        <v>578</v>
      </c>
      <c r="K70">
        <v>50.93</v>
      </c>
      <c r="L70" t="s">
        <v>428</v>
      </c>
      <c r="M70" t="s">
        <v>431</v>
      </c>
      <c r="O70" t="s">
        <v>434</v>
      </c>
      <c r="P70" s="31">
        <v>2.5976919301001371</v>
      </c>
      <c r="Q70" s="31">
        <v>3.7906096646201859</v>
      </c>
      <c r="R70" s="31">
        <v>1.3785480070685254</v>
      </c>
      <c r="S70" s="1">
        <v>0.10777840172786178</v>
      </c>
      <c r="T70" s="34">
        <v>7.7668496017888486</v>
      </c>
      <c r="U70">
        <v>7.87462800351671</v>
      </c>
      <c r="V70" s="9">
        <v>11.343760657226905</v>
      </c>
      <c r="W70" s="9">
        <v>-29.814242891148648</v>
      </c>
      <c r="X70" s="9">
        <v>-30.158154974355906</v>
      </c>
      <c r="Y70" s="9">
        <v>-32.23017791545977</v>
      </c>
      <c r="Z70" s="31" t="e">
        <v>#N/A</v>
      </c>
      <c r="AA70" t="e">
        <v>#N/A</v>
      </c>
      <c r="AB70" s="31" t="e">
        <v>#N/A</v>
      </c>
      <c r="AC70">
        <v>4.5999999999999996</v>
      </c>
      <c r="AD70">
        <v>31.85</v>
      </c>
      <c r="AE70">
        <v>7.1</v>
      </c>
      <c r="AF70" s="1">
        <v>1.4185838041471595</v>
      </c>
      <c r="AG70"/>
      <c r="AH70" s="1">
        <v>2.2762254597566494</v>
      </c>
      <c r="AI70" s="9">
        <v>49.037994384765597</v>
      </c>
      <c r="AJ70">
        <v>2.2392220497131299</v>
      </c>
      <c r="AK70">
        <v>21.89956748195112</v>
      </c>
      <c r="AL70" s="2">
        <v>0</v>
      </c>
      <c r="AN70" s="1" t="e">
        <v>#N/A</v>
      </c>
      <c r="AO70" s="1" t="e">
        <v>#N/A</v>
      </c>
      <c r="AP70" s="1">
        <v>1.5333333333333332</v>
      </c>
      <c r="AQ70">
        <v>2000</v>
      </c>
      <c r="AR70" t="s">
        <v>833</v>
      </c>
      <c r="AS70" s="9" t="s">
        <v>870</v>
      </c>
      <c r="AU70" t="e">
        <v>#N/A</v>
      </c>
      <c r="AV70" t="e">
        <v>#N/A</v>
      </c>
      <c r="AW70">
        <v>9.1881325385694304</v>
      </c>
      <c r="AX70">
        <v>1.2</v>
      </c>
      <c r="AY70" t="s">
        <v>876</v>
      </c>
      <c r="AZ70" s="1"/>
    </row>
    <row r="71" spans="1:52" ht="15.75" x14ac:dyDescent="0.25">
      <c r="A71" t="s">
        <v>239</v>
      </c>
      <c r="B71">
        <v>70</v>
      </c>
      <c r="C71" t="s">
        <v>77</v>
      </c>
      <c r="D71" t="s">
        <v>828</v>
      </c>
      <c r="E71" t="s">
        <v>25</v>
      </c>
      <c r="F71" t="s">
        <v>833</v>
      </c>
      <c r="G71">
        <v>16</v>
      </c>
      <c r="H71" t="s">
        <v>579</v>
      </c>
      <c r="I71" t="s">
        <v>580</v>
      </c>
      <c r="K71">
        <v>50.87</v>
      </c>
      <c r="L71" t="s">
        <v>428</v>
      </c>
      <c r="M71" t="s">
        <v>431</v>
      </c>
      <c r="O71" t="s">
        <v>434</v>
      </c>
      <c r="P71" s="31">
        <v>1.9890053076469434</v>
      </c>
      <c r="Q71" s="31">
        <v>5.2538374044474514</v>
      </c>
      <c r="R71" s="31">
        <v>1.1582258698643602</v>
      </c>
      <c r="S71" s="1">
        <v>0.24204250049144882</v>
      </c>
      <c r="T71" s="34">
        <v>8.4010685819587554</v>
      </c>
      <c r="U71">
        <v>8.6431110824502042</v>
      </c>
      <c r="V71" s="9">
        <v>12.769502425555023</v>
      </c>
      <c r="W71" s="9" t="e">
        <v>#N/A</v>
      </c>
      <c r="X71" s="9">
        <v>-29.067281678354593</v>
      </c>
      <c r="Y71" s="9">
        <v>-29.369823890508865</v>
      </c>
      <c r="Z71" s="31" t="e">
        <v>#N/A</v>
      </c>
      <c r="AA71" t="e">
        <v>#N/A</v>
      </c>
      <c r="AB71" s="31" t="e">
        <v>#N/A</v>
      </c>
      <c r="AC71">
        <v>5</v>
      </c>
      <c r="AD71">
        <v>8.3500000000000014</v>
      </c>
      <c r="AE71">
        <v>1.6</v>
      </c>
      <c r="AF71" s="1">
        <v>2.4322111237985422</v>
      </c>
      <c r="AG71"/>
      <c r="AH71" s="1">
        <v>2.614022209106369</v>
      </c>
      <c r="AI71" s="9">
        <v>48.332752227783203</v>
      </c>
      <c r="AJ71">
        <v>2.6117804050445601</v>
      </c>
      <c r="AK71">
        <v>18.505672274143045</v>
      </c>
      <c r="AL71" s="2">
        <v>0</v>
      </c>
      <c r="AN71" s="1" t="e">
        <v>#N/A</v>
      </c>
      <c r="AO71" s="1" t="e">
        <v>#N/A</v>
      </c>
      <c r="AP71" s="1">
        <v>0.31111111111111112</v>
      </c>
      <c r="AQ71">
        <v>1560</v>
      </c>
      <c r="AR71" t="s">
        <v>833</v>
      </c>
      <c r="AS71" s="9" t="s">
        <v>828</v>
      </c>
      <c r="AU71" t="e">
        <v>#N/A</v>
      </c>
      <c r="AV71" t="e">
        <v>#N/A</v>
      </c>
      <c r="AW71">
        <v>13.04</v>
      </c>
      <c r="AX71">
        <v>3.84</v>
      </c>
      <c r="AY71" t="s">
        <v>876</v>
      </c>
      <c r="AZ71" s="1"/>
    </row>
    <row r="72" spans="1:52" ht="15.75" x14ac:dyDescent="0.25">
      <c r="A72" t="s">
        <v>239</v>
      </c>
      <c r="B72">
        <v>71</v>
      </c>
      <c r="C72" t="s">
        <v>78</v>
      </c>
      <c r="D72" t="s">
        <v>828</v>
      </c>
      <c r="E72" t="s">
        <v>25</v>
      </c>
      <c r="F72" t="s">
        <v>833</v>
      </c>
      <c r="G72">
        <v>17</v>
      </c>
      <c r="H72" t="s">
        <v>581</v>
      </c>
      <c r="I72" t="s">
        <v>582</v>
      </c>
      <c r="K72">
        <v>49.83</v>
      </c>
      <c r="L72" t="s">
        <v>428</v>
      </c>
      <c r="M72" t="s">
        <v>431</v>
      </c>
      <c r="O72" t="s">
        <v>434</v>
      </c>
      <c r="P72" s="31">
        <v>1.6046116797110173</v>
      </c>
      <c r="Q72" s="31">
        <v>5.8064124227456606</v>
      </c>
      <c r="R72" s="31">
        <v>0.91021372667068046</v>
      </c>
      <c r="S72" s="1">
        <v>0.10218928356411801</v>
      </c>
      <c r="T72" s="34">
        <v>8.3212378291273588</v>
      </c>
      <c r="U72">
        <v>8.4234271126914759</v>
      </c>
      <c r="V72" s="9">
        <v>12.501357740748073</v>
      </c>
      <c r="W72" s="9" t="e">
        <v>#N/A</v>
      </c>
      <c r="X72" s="9">
        <v>-30.856847752517666</v>
      </c>
      <c r="Y72" s="9">
        <v>-31.635718220580301</v>
      </c>
      <c r="Z72" s="31" t="e">
        <v>#N/A</v>
      </c>
      <c r="AA72" t="e">
        <v>#N/A</v>
      </c>
      <c r="AB72" s="31" t="e">
        <v>#N/A</v>
      </c>
      <c r="AC72">
        <v>3</v>
      </c>
      <c r="AD72" t="e">
        <v>#N/A</v>
      </c>
      <c r="AE72">
        <v>2.2000000000000002</v>
      </c>
      <c r="AF72" s="1">
        <v>3.3506616229061339</v>
      </c>
      <c r="AG72"/>
      <c r="AH72" s="1">
        <v>2.7873831876974822</v>
      </c>
      <c r="AI72" s="9">
        <v>48.515300750732401</v>
      </c>
      <c r="AJ72">
        <v>2.88624119758606</v>
      </c>
      <c r="AK72">
        <v>16.809163694049101</v>
      </c>
      <c r="AL72" s="2">
        <v>0</v>
      </c>
      <c r="AN72" s="1" t="e">
        <v>#N/A</v>
      </c>
      <c r="AO72" s="1" t="e">
        <v>#N/A</v>
      </c>
      <c r="AP72" s="1">
        <v>0.44444444444444442</v>
      </c>
      <c r="AQ72">
        <v>1560</v>
      </c>
      <c r="AR72" t="s">
        <v>833</v>
      </c>
      <c r="AS72" s="9" t="s">
        <v>828</v>
      </c>
      <c r="AU72" t="e">
        <v>#N/A</v>
      </c>
      <c r="AV72" t="e">
        <v>#N/A</v>
      </c>
      <c r="AW72">
        <v>13.04</v>
      </c>
      <c r="AX72">
        <v>3.84</v>
      </c>
      <c r="AY72" t="s">
        <v>876</v>
      </c>
      <c r="AZ72" s="1"/>
    </row>
    <row r="73" spans="1:52" ht="16.5" thickBot="1" x14ac:dyDescent="0.3">
      <c r="A73" t="s">
        <v>239</v>
      </c>
      <c r="B73">
        <v>72</v>
      </c>
      <c r="C73" t="s">
        <v>79</v>
      </c>
      <c r="D73" t="s">
        <v>828</v>
      </c>
      <c r="E73" t="s">
        <v>25</v>
      </c>
      <c r="F73" t="s">
        <v>833</v>
      </c>
      <c r="G73">
        <v>18</v>
      </c>
      <c r="H73" t="s">
        <v>583</v>
      </c>
      <c r="I73" t="s">
        <v>584</v>
      </c>
      <c r="K73">
        <v>50.94</v>
      </c>
      <c r="L73" t="s">
        <v>428</v>
      </c>
      <c r="M73" t="s">
        <v>431</v>
      </c>
      <c r="O73" t="s">
        <v>434</v>
      </c>
      <c r="P73" s="31">
        <v>1.9749558303886927</v>
      </c>
      <c r="Q73" s="31">
        <v>5.931709553643044</v>
      </c>
      <c r="R73" s="31">
        <v>0.8695936395759718</v>
      </c>
      <c r="S73" s="1">
        <v>0</v>
      </c>
      <c r="T73" s="34">
        <v>8.7762590236077074</v>
      </c>
      <c r="U73">
        <v>8.7762590236077074</v>
      </c>
      <c r="V73" s="9">
        <v>12.978210425043152</v>
      </c>
      <c r="W73" s="9" t="e">
        <v>#N/A</v>
      </c>
      <c r="X73" s="9">
        <v>-28.568651062741843</v>
      </c>
      <c r="Y73" s="9">
        <v>-28.115120000000001</v>
      </c>
      <c r="Z73" s="31" t="e">
        <v>#N/A</v>
      </c>
      <c r="AA73" t="e">
        <v>#N/A</v>
      </c>
      <c r="AB73" s="31" t="e">
        <v>#N/A</v>
      </c>
      <c r="AC73">
        <v>2.4</v>
      </c>
      <c r="AD73">
        <v>8.85</v>
      </c>
      <c r="AE73">
        <v>0.8</v>
      </c>
      <c r="AF73" s="1">
        <v>2.5510127253630595</v>
      </c>
      <c r="AG73"/>
      <c r="AH73" s="1">
        <v>2.6560767407819292</v>
      </c>
      <c r="AI73" s="9">
        <v>47.924617767333999</v>
      </c>
      <c r="AJ73">
        <v>2.5988845825195299</v>
      </c>
      <c r="AK73">
        <v>18.44045637489323</v>
      </c>
      <c r="AL73" s="2">
        <v>0</v>
      </c>
      <c r="AN73" s="1" t="e">
        <v>#N/A</v>
      </c>
      <c r="AO73" s="1" t="e">
        <v>#N/A</v>
      </c>
      <c r="AP73" s="1">
        <v>0.13333333333333336</v>
      </c>
      <c r="AQ73">
        <v>1560</v>
      </c>
      <c r="AR73" t="s">
        <v>833</v>
      </c>
      <c r="AS73" s="9" t="s">
        <v>828</v>
      </c>
      <c r="AU73" t="e">
        <v>#N/A</v>
      </c>
      <c r="AV73" t="e">
        <v>#N/A</v>
      </c>
      <c r="AW73">
        <v>13.04</v>
      </c>
      <c r="AX73">
        <v>3.84</v>
      </c>
      <c r="AY73" t="s">
        <v>876</v>
      </c>
      <c r="AZ73" s="1"/>
    </row>
    <row r="74" spans="1:52" ht="15.75" x14ac:dyDescent="0.25">
      <c r="A74" t="s">
        <v>239</v>
      </c>
      <c r="B74">
        <v>73</v>
      </c>
      <c r="C74" t="s">
        <v>80</v>
      </c>
      <c r="D74" t="s">
        <v>1</v>
      </c>
      <c r="E74" t="s">
        <v>2</v>
      </c>
      <c r="F74" t="s">
        <v>832</v>
      </c>
      <c r="G74">
        <v>1</v>
      </c>
      <c r="H74" t="s">
        <v>585</v>
      </c>
      <c r="I74" t="s">
        <v>586</v>
      </c>
      <c r="K74">
        <v>49.87</v>
      </c>
      <c r="L74" t="s">
        <v>429</v>
      </c>
      <c r="M74" t="s">
        <v>431</v>
      </c>
      <c r="O74" t="s">
        <v>434</v>
      </c>
      <c r="P74" s="31"/>
      <c r="Q74" s="31"/>
      <c r="R74" s="31"/>
      <c r="S74" s="1" t="e">
        <v>#N/A</v>
      </c>
      <c r="T74" s="34"/>
      <c r="V74" s="9" t="e">
        <v>#N/A</v>
      </c>
      <c r="W74" s="9" t="e">
        <v>#N/A</v>
      </c>
      <c r="X74" s="9" t="s">
        <v>805</v>
      </c>
      <c r="Y74" s="9" t="e">
        <v>#VALUE!</v>
      </c>
      <c r="Z74" s="31" t="e">
        <v>#N/A</v>
      </c>
      <c r="AA74" t="e">
        <v>#N/A</v>
      </c>
      <c r="AB74" s="31" t="e">
        <v>#N/A</v>
      </c>
      <c r="AC74">
        <v>17.7</v>
      </c>
      <c r="AD74">
        <v>53.9</v>
      </c>
      <c r="AE74">
        <v>23.2</v>
      </c>
      <c r="AF74" s="1" t="e">
        <v>#N/A</v>
      </c>
      <c r="AG74"/>
      <c r="AH74" s="1" t="e">
        <v>#N/A</v>
      </c>
      <c r="AI74" s="9" t="e">
        <v>#N/A</v>
      </c>
      <c r="AJ74" t="e">
        <v>#N/A</v>
      </c>
      <c r="AK74" t="e">
        <v>#N/A</v>
      </c>
      <c r="AL74" s="35">
        <v>1.3333333333333333</v>
      </c>
      <c r="AN74" s="1" t="e">
        <v>#N/A</v>
      </c>
      <c r="AO74" s="1" t="e">
        <v>#N/A</v>
      </c>
      <c r="AP74" s="1">
        <v>5.1111111111111107</v>
      </c>
      <c r="AQ74">
        <v>2200</v>
      </c>
      <c r="AR74" t="s">
        <v>867</v>
      </c>
      <c r="AS74" s="9" t="s">
        <v>870</v>
      </c>
      <c r="AU74" t="e">
        <v>#N/A</v>
      </c>
      <c r="AV74" t="e">
        <v>#N/A</v>
      </c>
      <c r="AW74">
        <v>9.1999999999999993</v>
      </c>
      <c r="AX74">
        <v>7</v>
      </c>
      <c r="AY74" t="s">
        <v>877</v>
      </c>
      <c r="AZ74" s="1"/>
    </row>
    <row r="75" spans="1:52" ht="15.75" x14ac:dyDescent="0.25">
      <c r="A75" t="s">
        <v>239</v>
      </c>
      <c r="B75">
        <v>74</v>
      </c>
      <c r="C75" t="s">
        <v>82</v>
      </c>
      <c r="D75" t="s">
        <v>1</v>
      </c>
      <c r="E75" t="s">
        <v>2</v>
      </c>
      <c r="F75" t="s">
        <v>832</v>
      </c>
      <c r="G75">
        <v>2</v>
      </c>
      <c r="H75" t="s">
        <v>587</v>
      </c>
      <c r="I75" t="s">
        <v>588</v>
      </c>
      <c r="K75">
        <v>40.46</v>
      </c>
      <c r="L75" t="s">
        <v>810</v>
      </c>
      <c r="M75" t="s">
        <v>811</v>
      </c>
      <c r="O75" t="s">
        <v>812</v>
      </c>
      <c r="P75" s="31">
        <v>0.46714471082550668</v>
      </c>
      <c r="Q75" s="31">
        <v>1.2407090853302707</v>
      </c>
      <c r="R75" s="31">
        <v>0.72357575383094408</v>
      </c>
      <c r="S75" s="1">
        <v>0.15219698467622342</v>
      </c>
      <c r="T75" s="34">
        <v>2.4314295499867216</v>
      </c>
      <c r="U75">
        <v>2.5836265346629448</v>
      </c>
      <c r="V75" s="9">
        <v>4.5424792423048164</v>
      </c>
      <c r="W75" s="9" t="e">
        <v>#N/A</v>
      </c>
      <c r="X75" s="9">
        <v>-27.763989491778354</v>
      </c>
      <c r="Y75" s="9">
        <v>-25.993528801902901</v>
      </c>
      <c r="Z75" s="31" t="e">
        <v>#N/A</v>
      </c>
      <c r="AA75" t="e">
        <v>#N/A</v>
      </c>
      <c r="AB75" s="31" t="e">
        <v>#N/A</v>
      </c>
      <c r="AC75">
        <v>22</v>
      </c>
      <c r="AD75">
        <v>71.900000000000006</v>
      </c>
      <c r="AE75">
        <v>29.6</v>
      </c>
      <c r="AF75" s="1" t="e">
        <v>#N/A</v>
      </c>
      <c r="AG75"/>
      <c r="AH75" s="1" t="e">
        <v>#N/A</v>
      </c>
      <c r="AI75" s="9" t="e">
        <v>#N/A</v>
      </c>
      <c r="AJ75" t="e">
        <v>#N/A</v>
      </c>
      <c r="AK75" t="e">
        <v>#N/A</v>
      </c>
      <c r="AL75" s="1">
        <v>0.5</v>
      </c>
      <c r="AN75" s="1" t="e">
        <v>#N/A</v>
      </c>
      <c r="AO75" s="1" t="e">
        <v>#N/A</v>
      </c>
      <c r="AP75" s="1">
        <v>6.5333333333333341</v>
      </c>
      <c r="AQ75">
        <v>2200</v>
      </c>
      <c r="AR75" t="s">
        <v>867</v>
      </c>
      <c r="AS75" s="9" t="s">
        <v>870</v>
      </c>
      <c r="AU75" t="e">
        <v>#N/A</v>
      </c>
      <c r="AV75" t="e">
        <v>#N/A</v>
      </c>
      <c r="AW75">
        <v>9.1999999999999993</v>
      </c>
      <c r="AX75">
        <v>25</v>
      </c>
      <c r="AY75" t="s">
        <v>877</v>
      </c>
      <c r="AZ75" s="1"/>
    </row>
    <row r="76" spans="1:52" ht="15.75" x14ac:dyDescent="0.25">
      <c r="A76" t="s">
        <v>239</v>
      </c>
      <c r="B76">
        <v>75</v>
      </c>
      <c r="C76" t="s">
        <v>83</v>
      </c>
      <c r="D76" t="s">
        <v>1</v>
      </c>
      <c r="E76" t="s">
        <v>2</v>
      </c>
      <c r="F76" t="s">
        <v>832</v>
      </c>
      <c r="G76">
        <v>3</v>
      </c>
      <c r="H76" t="s">
        <v>589</v>
      </c>
      <c r="I76" t="s">
        <v>590</v>
      </c>
      <c r="K76">
        <v>18.57</v>
      </c>
      <c r="L76" t="s">
        <v>810</v>
      </c>
      <c r="M76" t="s">
        <v>811</v>
      </c>
      <c r="O76" t="s">
        <v>812</v>
      </c>
      <c r="P76" s="31">
        <v>0.84928109854604195</v>
      </c>
      <c r="Q76" s="31">
        <v>1.2150900210823201</v>
      </c>
      <c r="R76" s="31">
        <v>1.1790064620355412</v>
      </c>
      <c r="S76" s="1">
        <v>0.77380516962843293</v>
      </c>
      <c r="T76" s="34">
        <v>3.243377581663903</v>
      </c>
      <c r="U76">
        <v>4.0171827512923359</v>
      </c>
      <c r="V76" s="9">
        <v>4.1481554717731104</v>
      </c>
      <c r="W76" s="9" t="e">
        <v>#N/A</v>
      </c>
      <c r="X76" s="9">
        <v>-27.877361097777076</v>
      </c>
      <c r="Y76" s="9">
        <v>-26.377309686274174</v>
      </c>
      <c r="Z76" s="31" t="e">
        <v>#N/A</v>
      </c>
      <c r="AA76" t="e">
        <v>#N/A</v>
      </c>
      <c r="AB76" s="31" t="e">
        <v>#N/A</v>
      </c>
      <c r="AC76">
        <v>18.600000000000001</v>
      </c>
      <c r="AD76">
        <v>-438.4</v>
      </c>
      <c r="AE76">
        <v>30.8</v>
      </c>
      <c r="AF76" s="1" t="e">
        <v>#N/A</v>
      </c>
      <c r="AG76"/>
      <c r="AH76" s="1" t="e">
        <v>#N/A</v>
      </c>
      <c r="AI76" s="9" t="e">
        <v>#N/A</v>
      </c>
      <c r="AJ76" t="e">
        <v>#N/A</v>
      </c>
      <c r="AK76" t="e">
        <v>#N/A</v>
      </c>
      <c r="AL76" s="31">
        <v>7</v>
      </c>
      <c r="AN76" s="1" t="e">
        <v>#N/A</v>
      </c>
      <c r="AO76" s="1" t="e">
        <v>#N/A</v>
      </c>
      <c r="AP76" s="1">
        <v>6.8000000000000007</v>
      </c>
      <c r="AQ76">
        <v>2200</v>
      </c>
      <c r="AR76" t="s">
        <v>867</v>
      </c>
      <c r="AS76" s="9" t="s">
        <v>870</v>
      </c>
      <c r="AU76" t="e">
        <v>#N/A</v>
      </c>
      <c r="AV76" t="e">
        <v>#N/A</v>
      </c>
      <c r="AW76">
        <v>9.1999999999999993</v>
      </c>
      <c r="AX76">
        <v>1963.4954084936207</v>
      </c>
      <c r="AY76" t="s">
        <v>877</v>
      </c>
      <c r="AZ76" s="1"/>
    </row>
    <row r="77" spans="1:52" ht="15.75" x14ac:dyDescent="0.25">
      <c r="A77" t="s">
        <v>239</v>
      </c>
      <c r="B77">
        <v>76</v>
      </c>
      <c r="C77" t="s">
        <v>84</v>
      </c>
      <c r="D77" t="s">
        <v>1</v>
      </c>
      <c r="E77" t="s">
        <v>2</v>
      </c>
      <c r="F77" t="s">
        <v>832</v>
      </c>
      <c r="G77">
        <v>4</v>
      </c>
      <c r="H77" t="s">
        <v>591</v>
      </c>
      <c r="I77" t="s">
        <v>592</v>
      </c>
      <c r="K77">
        <v>50.37</v>
      </c>
      <c r="L77" t="s">
        <v>429</v>
      </c>
      <c r="M77" t="s">
        <v>432</v>
      </c>
      <c r="O77" t="s">
        <v>435</v>
      </c>
      <c r="P77" s="31">
        <v>0.26358100059559264</v>
      </c>
      <c r="Q77" s="31">
        <v>1.0221143877114787</v>
      </c>
      <c r="R77" s="31">
        <v>0.30486450268016679</v>
      </c>
      <c r="S77" s="1">
        <v>0.11775580702799286</v>
      </c>
      <c r="T77" s="34">
        <v>1.5905598909872383</v>
      </c>
      <c r="U77">
        <v>1.7083156980152312</v>
      </c>
      <c r="V77" s="9">
        <v>3.7492583048373613</v>
      </c>
      <c r="W77" s="9" t="e">
        <v>#N/A</v>
      </c>
      <c r="X77" s="9">
        <v>-29.888558810564465</v>
      </c>
      <c r="Y77" s="9">
        <v>-28.086546316302037</v>
      </c>
      <c r="Z77" s="31" t="e">
        <v>#N/A</v>
      </c>
      <c r="AA77" t="e">
        <v>#N/A</v>
      </c>
      <c r="AB77" s="31" t="e">
        <v>#N/A</v>
      </c>
      <c r="AC77">
        <v>31.2</v>
      </c>
      <c r="AD77">
        <v>81</v>
      </c>
      <c r="AE77">
        <v>42.8</v>
      </c>
      <c r="AF77" s="1" t="e">
        <v>#N/A</v>
      </c>
      <c r="AG77"/>
      <c r="AH77" s="1" t="e">
        <v>#N/A</v>
      </c>
      <c r="AI77" s="9" t="e">
        <v>#N/A</v>
      </c>
      <c r="AJ77" t="e">
        <v>#N/A</v>
      </c>
      <c r="AK77" t="e">
        <v>#N/A</v>
      </c>
      <c r="AL77" s="31">
        <v>6</v>
      </c>
      <c r="AN77" s="1" t="e">
        <v>#N/A</v>
      </c>
      <c r="AO77" s="1" t="e">
        <v>#N/A</v>
      </c>
      <c r="AP77" s="1">
        <v>9.466666666666665</v>
      </c>
      <c r="AQ77">
        <v>2200</v>
      </c>
      <c r="AR77" t="s">
        <v>867</v>
      </c>
      <c r="AS77" s="9" t="s">
        <v>870</v>
      </c>
      <c r="AU77" t="e">
        <v>#N/A</v>
      </c>
      <c r="AV77" t="e">
        <v>#N/A</v>
      </c>
      <c r="AW77">
        <v>9.1999999999999993</v>
      </c>
      <c r="AX77">
        <v>520.92735327381752</v>
      </c>
      <c r="AY77" t="s">
        <v>877</v>
      </c>
      <c r="AZ77" s="1"/>
    </row>
    <row r="78" spans="1:52" ht="16.5" thickBot="1" x14ac:dyDescent="0.3">
      <c r="A78" t="s">
        <v>239</v>
      </c>
      <c r="B78">
        <v>77</v>
      </c>
      <c r="C78" t="s">
        <v>85</v>
      </c>
      <c r="D78" t="s">
        <v>1</v>
      </c>
      <c r="E78" t="s">
        <v>2</v>
      </c>
      <c r="F78" t="s">
        <v>832</v>
      </c>
      <c r="G78">
        <v>5</v>
      </c>
      <c r="H78" t="s">
        <v>593</v>
      </c>
      <c r="I78" t="s">
        <v>594</v>
      </c>
      <c r="K78">
        <v>50.09</v>
      </c>
      <c r="L78" t="s">
        <v>429</v>
      </c>
      <c r="M78" t="s">
        <v>432</v>
      </c>
      <c r="O78" t="s">
        <v>435</v>
      </c>
      <c r="P78" s="31">
        <v>0.18272210021960472</v>
      </c>
      <c r="Q78" s="31">
        <v>0.71845261220425483</v>
      </c>
      <c r="R78" s="31">
        <v>0.22620832501497301</v>
      </c>
      <c r="S78" s="1">
        <v>0.11733383908963867</v>
      </c>
      <c r="T78" s="34">
        <v>1.1273830374388325</v>
      </c>
      <c r="U78">
        <v>1.2447168765284711</v>
      </c>
      <c r="V78" s="9">
        <v>2.1611712251668003</v>
      </c>
      <c r="W78" s="9" t="e">
        <v>#N/A</v>
      </c>
      <c r="X78" s="9">
        <v>-28.517655124733473</v>
      </c>
      <c r="Y78" s="9">
        <v>-26.402546721554597</v>
      </c>
      <c r="Z78" s="31" t="e">
        <v>#N/A</v>
      </c>
      <c r="AA78" t="e">
        <v>#N/A</v>
      </c>
      <c r="AB78" s="31" t="e">
        <v>#N/A</v>
      </c>
      <c r="AC78">
        <v>46</v>
      </c>
      <c r="AD78">
        <v>94.1</v>
      </c>
      <c r="AE78">
        <v>89.3</v>
      </c>
      <c r="AF78" s="1" t="e">
        <v>#N/A</v>
      </c>
      <c r="AG78"/>
      <c r="AH78" s="1" t="e">
        <v>#N/A</v>
      </c>
      <c r="AI78" s="9" t="e">
        <v>#N/A</v>
      </c>
      <c r="AJ78" t="e">
        <v>#N/A</v>
      </c>
      <c r="AK78" t="e">
        <v>#N/A</v>
      </c>
      <c r="AL78" s="31">
        <v>2</v>
      </c>
      <c r="AN78" s="1" t="e">
        <v>#N/A</v>
      </c>
      <c r="AO78" s="1" t="e">
        <v>#N/A</v>
      </c>
      <c r="AP78" s="1">
        <v>19.799999999999997</v>
      </c>
      <c r="AQ78">
        <v>2200</v>
      </c>
      <c r="AR78" t="s">
        <v>867</v>
      </c>
      <c r="AS78" s="9" t="s">
        <v>870</v>
      </c>
      <c r="AU78" t="e">
        <v>#N/A</v>
      </c>
      <c r="AV78" t="e">
        <v>#N/A</v>
      </c>
      <c r="AW78">
        <v>9.1999999999999993</v>
      </c>
      <c r="AX78">
        <v>0.2653061224489795</v>
      </c>
      <c r="AY78" t="s">
        <v>877</v>
      </c>
      <c r="AZ78" s="1"/>
    </row>
    <row r="79" spans="1:52" ht="15.75" x14ac:dyDescent="0.25">
      <c r="A79" t="s">
        <v>239</v>
      </c>
      <c r="B79">
        <v>78</v>
      </c>
      <c r="C79" t="s">
        <v>86</v>
      </c>
      <c r="D79" t="s">
        <v>829</v>
      </c>
      <c r="E79" t="s">
        <v>2</v>
      </c>
      <c r="F79" t="s">
        <v>832</v>
      </c>
      <c r="G79">
        <v>6</v>
      </c>
      <c r="H79" t="s">
        <v>595</v>
      </c>
      <c r="I79" t="s">
        <v>596</v>
      </c>
      <c r="K79">
        <v>50.87</v>
      </c>
      <c r="L79" t="s">
        <v>429</v>
      </c>
      <c r="M79" t="s">
        <v>432</v>
      </c>
      <c r="O79" t="s">
        <v>435</v>
      </c>
      <c r="P79" s="31">
        <v>0.33535040298800867</v>
      </c>
      <c r="Q79" s="31">
        <v>0.83202565715877652</v>
      </c>
      <c r="R79" s="31">
        <v>0.29468940436406527</v>
      </c>
      <c r="S79" s="1">
        <v>0.18988743856890114</v>
      </c>
      <c r="T79" s="34">
        <v>1.4620654645108506</v>
      </c>
      <c r="U79">
        <v>1.6519529030797517</v>
      </c>
      <c r="V79" s="9">
        <v>3.3486237574310391</v>
      </c>
      <c r="W79" s="9" t="e">
        <v>#N/A</v>
      </c>
      <c r="X79" s="9">
        <v>-28.213810351550226</v>
      </c>
      <c r="Y79" s="9">
        <v>-27.984500695832622</v>
      </c>
      <c r="Z79" s="31" t="e">
        <v>#N/A</v>
      </c>
      <c r="AA79" t="e">
        <v>#N/A</v>
      </c>
      <c r="AB79" s="31" t="e">
        <v>#N/A</v>
      </c>
      <c r="AC79">
        <v>16.899999999999999</v>
      </c>
      <c r="AD79">
        <v>34</v>
      </c>
      <c r="AE79">
        <v>23.2</v>
      </c>
      <c r="AF79" s="1" t="e">
        <v>#N/A</v>
      </c>
      <c r="AG79"/>
      <c r="AH79" s="1" t="e">
        <v>#N/A</v>
      </c>
      <c r="AI79" s="9" t="e">
        <v>#N/A</v>
      </c>
      <c r="AJ79" t="e">
        <v>#N/A</v>
      </c>
      <c r="AK79" t="e">
        <v>#N/A</v>
      </c>
      <c r="AL79" s="35">
        <v>0.5</v>
      </c>
      <c r="AN79" s="1" t="e">
        <v>#N/A</v>
      </c>
      <c r="AO79" s="1" t="e">
        <v>#N/A</v>
      </c>
      <c r="AP79" s="1">
        <v>5.1111111111111107</v>
      </c>
      <c r="AQ79">
        <v>2080</v>
      </c>
      <c r="AR79" t="s">
        <v>867</v>
      </c>
      <c r="AS79" s="9" t="s">
        <v>870</v>
      </c>
      <c r="AU79" t="e">
        <v>#N/A</v>
      </c>
      <c r="AV79" t="e">
        <v>#N/A</v>
      </c>
      <c r="AW79">
        <v>8.9760691912108506</v>
      </c>
      <c r="AY79" t="s">
        <v>877</v>
      </c>
      <c r="AZ79" s="1"/>
    </row>
    <row r="80" spans="1:52" ht="15.75" x14ac:dyDescent="0.25">
      <c r="A80" t="s">
        <v>239</v>
      </c>
      <c r="B80">
        <v>79</v>
      </c>
      <c r="C80" t="s">
        <v>87</v>
      </c>
      <c r="D80" t="s">
        <v>829</v>
      </c>
      <c r="E80" t="s">
        <v>2</v>
      </c>
      <c r="F80" t="s">
        <v>832</v>
      </c>
      <c r="G80">
        <v>7</v>
      </c>
      <c r="H80" t="s">
        <v>597</v>
      </c>
      <c r="I80" t="s">
        <v>598</v>
      </c>
      <c r="K80">
        <v>50.23</v>
      </c>
      <c r="L80" t="s">
        <v>429</v>
      </c>
      <c r="M80" t="s">
        <v>432</v>
      </c>
      <c r="O80" t="s">
        <v>435</v>
      </c>
      <c r="P80" s="31">
        <v>0.25731883336651407</v>
      </c>
      <c r="Q80" s="31">
        <v>0.56579820860849916</v>
      </c>
      <c r="R80" s="31">
        <v>0.21670416086004379</v>
      </c>
      <c r="S80" s="1">
        <v>0.11108218196297033</v>
      </c>
      <c r="T80" s="34">
        <v>1.0398212028350571</v>
      </c>
      <c r="U80">
        <v>1.1509033847980275</v>
      </c>
      <c r="V80" s="9">
        <v>2.8093324160105762</v>
      </c>
      <c r="W80" s="9" t="e">
        <v>#N/A</v>
      </c>
      <c r="X80" s="9">
        <v>-28.062639012286944</v>
      </c>
      <c r="Y80" s="9">
        <v>-26.63456150676307</v>
      </c>
      <c r="Z80" s="31" t="e">
        <v>#N/A</v>
      </c>
      <c r="AA80" t="e">
        <v>#N/A</v>
      </c>
      <c r="AB80" s="31" t="e">
        <v>#N/A</v>
      </c>
      <c r="AC80">
        <v>27.7</v>
      </c>
      <c r="AD80">
        <v>61.1</v>
      </c>
      <c r="AE80">
        <v>53.1</v>
      </c>
      <c r="AF80" s="1" t="e">
        <v>#N/A</v>
      </c>
      <c r="AG80"/>
      <c r="AH80" s="1" t="e">
        <v>#N/A</v>
      </c>
      <c r="AI80" s="9" t="e">
        <v>#N/A</v>
      </c>
      <c r="AJ80" t="e">
        <v>#N/A</v>
      </c>
      <c r="AK80" t="e">
        <v>#N/A</v>
      </c>
      <c r="AL80" s="31">
        <v>0.83333333333333337</v>
      </c>
      <c r="AN80" s="1" t="e">
        <v>#N/A</v>
      </c>
      <c r="AO80" s="1" t="e">
        <v>#N/A</v>
      </c>
      <c r="AP80" s="1">
        <v>11.755555555555555</v>
      </c>
      <c r="AQ80">
        <v>2080</v>
      </c>
      <c r="AR80" t="s">
        <v>867</v>
      </c>
      <c r="AS80" s="9" t="s">
        <v>870</v>
      </c>
      <c r="AU80" t="e">
        <v>#N/A</v>
      </c>
      <c r="AV80" t="e">
        <v>#N/A</v>
      </c>
      <c r="AW80">
        <v>8.9760691912108506</v>
      </c>
      <c r="AY80" t="s">
        <v>877</v>
      </c>
      <c r="AZ80" s="1"/>
    </row>
    <row r="81" spans="1:52" ht="15.75" x14ac:dyDescent="0.25">
      <c r="A81" t="s">
        <v>239</v>
      </c>
      <c r="B81">
        <v>80</v>
      </c>
      <c r="C81" t="s">
        <v>88</v>
      </c>
      <c r="D81" t="s">
        <v>829</v>
      </c>
      <c r="E81" t="s">
        <v>2</v>
      </c>
      <c r="F81" t="s">
        <v>832</v>
      </c>
      <c r="G81">
        <v>8</v>
      </c>
      <c r="H81" t="s">
        <v>599</v>
      </c>
      <c r="I81" t="s">
        <v>600</v>
      </c>
      <c r="K81">
        <v>49.49</v>
      </c>
      <c r="L81" t="s">
        <v>429</v>
      </c>
      <c r="M81" t="s">
        <v>432</v>
      </c>
      <c r="O81" t="s">
        <v>435</v>
      </c>
      <c r="P81" s="31">
        <v>0.53231966053748225</v>
      </c>
      <c r="Q81" s="31">
        <v>1.3595260898677466</v>
      </c>
      <c r="R81" s="31">
        <v>0.53126490200040399</v>
      </c>
      <c r="S81" s="1">
        <v>0.20125993129925238</v>
      </c>
      <c r="T81" s="34">
        <v>2.4231106524056329</v>
      </c>
      <c r="U81">
        <v>2.6243705837048852</v>
      </c>
      <c r="V81" s="9">
        <v>4.607460030359241</v>
      </c>
      <c r="W81" s="9" t="e">
        <v>#N/A</v>
      </c>
      <c r="X81" s="9">
        <v>-28.725326920354728</v>
      </c>
      <c r="Y81" s="9">
        <v>-28.717499479745214</v>
      </c>
      <c r="Z81" s="31" t="e">
        <v>#N/A</v>
      </c>
      <c r="AA81" t="e">
        <v>#N/A</v>
      </c>
      <c r="AB81" s="31" t="e">
        <v>#N/A</v>
      </c>
      <c r="AC81">
        <v>22.2</v>
      </c>
      <c r="AD81">
        <v>40.6</v>
      </c>
      <c r="AE81">
        <v>17.600000000000001</v>
      </c>
      <c r="AF81" s="1" t="e">
        <v>#N/A</v>
      </c>
      <c r="AG81"/>
      <c r="AH81" s="1" t="e">
        <v>#N/A</v>
      </c>
      <c r="AI81" s="9" t="e">
        <v>#N/A</v>
      </c>
      <c r="AJ81" t="e">
        <v>#N/A</v>
      </c>
      <c r="AK81" t="e">
        <v>#N/A</v>
      </c>
      <c r="AL81" s="31">
        <v>0.5</v>
      </c>
      <c r="AN81" s="1" t="e">
        <v>#N/A</v>
      </c>
      <c r="AO81" s="1" t="e">
        <v>#N/A</v>
      </c>
      <c r="AP81" s="1">
        <v>3.8666666666666671</v>
      </c>
      <c r="AQ81">
        <v>2080</v>
      </c>
      <c r="AR81" t="s">
        <v>867</v>
      </c>
      <c r="AS81" s="9" t="s">
        <v>870</v>
      </c>
      <c r="AU81" t="e">
        <v>#N/A</v>
      </c>
      <c r="AV81" t="e">
        <v>#N/A</v>
      </c>
      <c r="AW81">
        <v>8.9760691912108506</v>
      </c>
      <c r="AY81" t="s">
        <v>877</v>
      </c>
      <c r="AZ81" s="1"/>
    </row>
    <row r="82" spans="1:52" ht="15.75" x14ac:dyDescent="0.25">
      <c r="A82" t="s">
        <v>239</v>
      </c>
      <c r="B82">
        <v>81</v>
      </c>
      <c r="C82" t="s">
        <v>89</v>
      </c>
      <c r="D82" t="s">
        <v>829</v>
      </c>
      <c r="E82" t="s">
        <v>2</v>
      </c>
      <c r="F82" t="s">
        <v>832</v>
      </c>
      <c r="G82">
        <v>9</v>
      </c>
      <c r="H82" t="s">
        <v>601</v>
      </c>
      <c r="I82" t="s">
        <v>602</v>
      </c>
      <c r="K82">
        <v>51.16</v>
      </c>
      <c r="L82" t="s">
        <v>429</v>
      </c>
      <c r="M82" t="s">
        <v>432</v>
      </c>
      <c r="O82" t="s">
        <v>435</v>
      </c>
      <c r="P82" s="31">
        <v>0.12254495699765441</v>
      </c>
      <c r="Q82" s="31">
        <v>0.33634641822427824</v>
      </c>
      <c r="R82" s="31">
        <v>0.10430658717748242</v>
      </c>
      <c r="S82" s="1">
        <v>0.22389100860046909</v>
      </c>
      <c r="T82" s="34">
        <v>0.56319796239941511</v>
      </c>
      <c r="U82">
        <v>0.78708897099988417</v>
      </c>
      <c r="V82" s="9">
        <v>1.5099677931296658</v>
      </c>
      <c r="W82" s="9" t="e">
        <v>#N/A</v>
      </c>
      <c r="X82" s="9">
        <v>-28.924273458182096</v>
      </c>
      <c r="Y82" s="9">
        <v>-28.103457059585295</v>
      </c>
      <c r="Z82" s="31" t="e">
        <v>#N/A</v>
      </c>
      <c r="AA82" t="e">
        <v>#N/A</v>
      </c>
      <c r="AB82" s="31" t="e">
        <v>#N/A</v>
      </c>
      <c r="AC82">
        <v>53.8</v>
      </c>
      <c r="AD82">
        <v>82.6</v>
      </c>
      <c r="AE82">
        <v>74.900000000000006</v>
      </c>
      <c r="AF82" s="1" t="e">
        <v>#N/A</v>
      </c>
      <c r="AG82"/>
      <c r="AH82" s="1" t="e">
        <v>#N/A</v>
      </c>
      <c r="AI82" s="9" t="e">
        <v>#N/A</v>
      </c>
      <c r="AJ82" t="e">
        <v>#N/A</v>
      </c>
      <c r="AK82" t="e">
        <v>#N/A</v>
      </c>
      <c r="AL82" s="36">
        <v>0.5</v>
      </c>
      <c r="AN82" s="1" t="e">
        <v>#N/A</v>
      </c>
      <c r="AO82" s="1" t="e">
        <v>#N/A</v>
      </c>
      <c r="AP82" s="1">
        <v>16.600000000000001</v>
      </c>
      <c r="AQ82">
        <v>2080</v>
      </c>
      <c r="AR82" t="s">
        <v>867</v>
      </c>
      <c r="AS82" s="9" t="s">
        <v>870</v>
      </c>
      <c r="AU82" t="e">
        <v>#N/A</v>
      </c>
      <c r="AV82" t="e">
        <v>#N/A</v>
      </c>
      <c r="AW82">
        <v>8.9760691912108506</v>
      </c>
      <c r="AY82" t="s">
        <v>877</v>
      </c>
      <c r="AZ82" s="1"/>
    </row>
    <row r="83" spans="1:52" ht="16.5" thickBot="1" x14ac:dyDescent="0.3">
      <c r="A83" t="s">
        <v>239</v>
      </c>
      <c r="B83">
        <v>82</v>
      </c>
      <c r="C83" t="s">
        <v>90</v>
      </c>
      <c r="D83" t="s">
        <v>829</v>
      </c>
      <c r="E83" t="s">
        <v>2</v>
      </c>
      <c r="F83" t="s">
        <v>832</v>
      </c>
      <c r="G83">
        <v>10</v>
      </c>
      <c r="H83" t="s">
        <v>603</v>
      </c>
      <c r="I83" t="s">
        <v>604</v>
      </c>
      <c r="K83">
        <v>50.16</v>
      </c>
      <c r="L83" t="s">
        <v>429</v>
      </c>
      <c r="M83" t="s">
        <v>432</v>
      </c>
      <c r="O83" t="s">
        <v>435</v>
      </c>
      <c r="P83" s="31">
        <v>0.34907296650717706</v>
      </c>
      <c r="Q83" s="31">
        <v>0.7553402302815041</v>
      </c>
      <c r="R83" s="31">
        <v>0.30305921052631579</v>
      </c>
      <c r="S83" s="1">
        <v>0.15544377990430625</v>
      </c>
      <c r="T83" s="34">
        <v>1.4074724073149971</v>
      </c>
      <c r="U83">
        <v>1.5629161872193034</v>
      </c>
      <c r="V83" s="9">
        <v>2.23721052352264</v>
      </c>
      <c r="W83" s="9" t="e">
        <v>#N/A</v>
      </c>
      <c r="X83" s="9">
        <v>-27.42522132004008</v>
      </c>
      <c r="Y83" s="9">
        <v>-26.094987861462439</v>
      </c>
      <c r="Z83" s="31" t="e">
        <v>#N/A</v>
      </c>
      <c r="AA83" t="e">
        <v>#N/A</v>
      </c>
      <c r="AB83" s="31" t="e">
        <v>#N/A</v>
      </c>
      <c r="AC83">
        <v>30.5</v>
      </c>
      <c r="AD83">
        <v>44.3</v>
      </c>
      <c r="AE83">
        <v>46</v>
      </c>
      <c r="AF83" s="1" t="e">
        <v>#N/A</v>
      </c>
      <c r="AG83"/>
      <c r="AH83" s="1" t="e">
        <v>#N/A</v>
      </c>
      <c r="AI83" s="9" t="e">
        <v>#N/A</v>
      </c>
      <c r="AJ83" t="e">
        <v>#N/A</v>
      </c>
      <c r="AK83" t="e">
        <v>#N/A</v>
      </c>
      <c r="AL83" s="37">
        <v>0.5</v>
      </c>
      <c r="AN83" s="1" t="e">
        <v>#N/A</v>
      </c>
      <c r="AO83" s="1" t="e">
        <v>#N/A</v>
      </c>
      <c r="AP83" s="1">
        <v>10.177777777777777</v>
      </c>
      <c r="AQ83">
        <v>2080</v>
      </c>
      <c r="AR83" t="s">
        <v>867</v>
      </c>
      <c r="AS83" s="9" t="s">
        <v>870</v>
      </c>
      <c r="AU83" t="e">
        <v>#N/A</v>
      </c>
      <c r="AV83" t="e">
        <v>#N/A</v>
      </c>
      <c r="AW83">
        <v>8.9760691912108506</v>
      </c>
      <c r="AY83" t="s">
        <v>877</v>
      </c>
      <c r="AZ83" s="1"/>
    </row>
    <row r="84" spans="1:52" ht="15.75" x14ac:dyDescent="0.25">
      <c r="A84" t="s">
        <v>239</v>
      </c>
      <c r="B84">
        <v>83</v>
      </c>
      <c r="C84" t="s">
        <v>91</v>
      </c>
      <c r="D84" t="s">
        <v>15</v>
      </c>
      <c r="E84" t="s">
        <v>2</v>
      </c>
      <c r="F84" t="s">
        <v>832</v>
      </c>
      <c r="G84">
        <v>11</v>
      </c>
      <c r="H84" t="s">
        <v>605</v>
      </c>
      <c r="I84" t="s">
        <v>606</v>
      </c>
      <c r="K84">
        <v>29.62</v>
      </c>
      <c r="L84" t="s">
        <v>810</v>
      </c>
      <c r="M84" t="s">
        <v>811</v>
      </c>
      <c r="O84" t="s">
        <v>812</v>
      </c>
      <c r="P84" s="31">
        <v>0.37255654962862933</v>
      </c>
      <c r="Q84" s="31">
        <v>0.69043404523319341</v>
      </c>
      <c r="R84" s="31">
        <v>0.51596556380823766</v>
      </c>
      <c r="S84" s="1">
        <v>0.18690708980418635</v>
      </c>
      <c r="T84" s="34">
        <v>1.5789561586700605</v>
      </c>
      <c r="U84">
        <v>1.7658632484742469</v>
      </c>
      <c r="V84" s="9">
        <v>3.7653091533577601</v>
      </c>
      <c r="W84" s="9" t="e">
        <v>#N/A</v>
      </c>
      <c r="X84" s="9">
        <v>-29.973380405511168</v>
      </c>
      <c r="Y84" s="9">
        <v>-28.6290415982036</v>
      </c>
      <c r="Z84" s="31" t="e">
        <v>#N/A</v>
      </c>
      <c r="AA84" t="e">
        <v>#N/A</v>
      </c>
      <c r="AB84" s="31" t="e">
        <v>#N/A</v>
      </c>
      <c r="AC84">
        <v>29.7</v>
      </c>
      <c r="AD84">
        <v>74.3</v>
      </c>
      <c r="AE84">
        <v>42.3</v>
      </c>
      <c r="AF84" s="1" t="e">
        <v>#N/A</v>
      </c>
      <c r="AG84"/>
      <c r="AH84" s="1" t="e">
        <v>#N/A</v>
      </c>
      <c r="AI84" s="9" t="e">
        <v>#N/A</v>
      </c>
      <c r="AJ84" t="e">
        <v>#N/A</v>
      </c>
      <c r="AK84" t="e">
        <v>#N/A</v>
      </c>
      <c r="AL84" s="38">
        <v>1</v>
      </c>
      <c r="AN84" s="1" t="e">
        <v>#N/A</v>
      </c>
      <c r="AO84" s="1" t="e">
        <v>#N/A</v>
      </c>
      <c r="AP84" s="1">
        <v>9.3555555555555543</v>
      </c>
      <c r="AQ84">
        <v>2000</v>
      </c>
      <c r="AR84" t="s">
        <v>867</v>
      </c>
      <c r="AS84" s="9" t="s">
        <v>870</v>
      </c>
      <c r="AU84" t="e">
        <v>#N/A</v>
      </c>
      <c r="AV84" t="e">
        <v>#N/A</v>
      </c>
      <c r="AW84">
        <v>9.1881325385694304</v>
      </c>
      <c r="AY84" t="s">
        <v>877</v>
      </c>
      <c r="AZ84" s="1"/>
    </row>
    <row r="85" spans="1:52" ht="15.75" x14ac:dyDescent="0.25">
      <c r="A85" t="s">
        <v>239</v>
      </c>
      <c r="B85">
        <v>84</v>
      </c>
      <c r="C85" t="s">
        <v>92</v>
      </c>
      <c r="D85" t="s">
        <v>15</v>
      </c>
      <c r="E85" t="s">
        <v>2</v>
      </c>
      <c r="F85" t="s">
        <v>832</v>
      </c>
      <c r="G85">
        <v>12</v>
      </c>
      <c r="H85" t="s">
        <v>607</v>
      </c>
      <c r="I85" t="s">
        <v>608</v>
      </c>
      <c r="K85">
        <v>50.39</v>
      </c>
      <c r="L85" t="s">
        <v>429</v>
      </c>
      <c r="M85" t="s">
        <v>432</v>
      </c>
      <c r="O85" t="s">
        <v>435</v>
      </c>
      <c r="P85" s="31">
        <v>0.48552490573526491</v>
      </c>
      <c r="Q85" s="31">
        <v>1.4987091414399762</v>
      </c>
      <c r="R85" s="31">
        <v>0.59925729311371301</v>
      </c>
      <c r="S85" s="1">
        <v>0.22179972216709665</v>
      </c>
      <c r="T85" s="34">
        <v>2.5834913402889539</v>
      </c>
      <c r="U85">
        <v>2.8052910624560505</v>
      </c>
      <c r="V85" s="9">
        <v>4.7263086000421524</v>
      </c>
      <c r="W85" s="9" t="e">
        <v>#N/A</v>
      </c>
      <c r="X85" s="9">
        <v>-28.380486401212266</v>
      </c>
      <c r="Y85" s="9">
        <v>-28.291298252093213</v>
      </c>
      <c r="Z85" s="31" t="e">
        <v>#N/A</v>
      </c>
      <c r="AA85" t="e">
        <v>#N/A</v>
      </c>
      <c r="AB85" s="31" t="e">
        <v>#N/A</v>
      </c>
      <c r="AC85">
        <v>27.8</v>
      </c>
      <c r="AD85">
        <v>48.9</v>
      </c>
      <c r="AE85">
        <v>23.2</v>
      </c>
      <c r="AF85" s="1" t="e">
        <v>#N/A</v>
      </c>
      <c r="AG85"/>
      <c r="AH85" s="1" t="e">
        <v>#N/A</v>
      </c>
      <c r="AI85" s="9" t="e">
        <v>#N/A</v>
      </c>
      <c r="AJ85" t="e">
        <v>#N/A</v>
      </c>
      <c r="AK85" t="e">
        <v>#N/A</v>
      </c>
      <c r="AL85" s="39">
        <v>0.5</v>
      </c>
      <c r="AN85" s="1" t="e">
        <v>#N/A</v>
      </c>
      <c r="AO85" s="1" t="e">
        <v>#N/A</v>
      </c>
      <c r="AP85" s="1">
        <v>5.1111111111111107</v>
      </c>
      <c r="AQ85">
        <v>2000</v>
      </c>
      <c r="AR85" t="s">
        <v>867</v>
      </c>
      <c r="AS85" s="9" t="s">
        <v>870</v>
      </c>
      <c r="AU85" t="e">
        <v>#N/A</v>
      </c>
      <c r="AV85" t="e">
        <v>#N/A</v>
      </c>
      <c r="AW85">
        <v>9.1881325385694304</v>
      </c>
      <c r="AY85" t="s">
        <v>877</v>
      </c>
      <c r="AZ85" s="1"/>
    </row>
    <row r="86" spans="1:52" ht="15.75" x14ac:dyDescent="0.25">
      <c r="A86" t="s">
        <v>239</v>
      </c>
      <c r="B86">
        <v>85</v>
      </c>
      <c r="C86" t="s">
        <v>93</v>
      </c>
      <c r="D86" t="s">
        <v>15</v>
      </c>
      <c r="E86" t="s">
        <v>2</v>
      </c>
      <c r="F86" t="s">
        <v>832</v>
      </c>
      <c r="G86">
        <v>13</v>
      </c>
      <c r="H86" t="s">
        <v>609</v>
      </c>
      <c r="I86" t="s">
        <v>610</v>
      </c>
      <c r="K86">
        <v>30.23</v>
      </c>
      <c r="L86" t="s">
        <v>810</v>
      </c>
      <c r="M86" t="s">
        <v>811</v>
      </c>
      <c r="O86" t="s">
        <v>812</v>
      </c>
      <c r="P86" s="31">
        <v>0.14299371485279525</v>
      </c>
      <c r="Q86" s="31">
        <v>0.78028337087297128</v>
      </c>
      <c r="R86" s="31">
        <v>0.16781591134634469</v>
      </c>
      <c r="S86" s="1">
        <v>0.21102692689381408</v>
      </c>
      <c r="T86" s="34">
        <v>1.0910929970721113</v>
      </c>
      <c r="U86">
        <v>1.3021199239659254</v>
      </c>
      <c r="V86" s="9">
        <v>2.9805204546901485</v>
      </c>
      <c r="W86" s="9" t="e">
        <v>#N/A</v>
      </c>
      <c r="X86" s="9">
        <v>-28.30035286164825</v>
      </c>
      <c r="Y86" s="9">
        <v>-27.176829757064503</v>
      </c>
      <c r="Z86" s="31" t="e">
        <v>#N/A</v>
      </c>
      <c r="AA86" t="e">
        <v>#N/A</v>
      </c>
      <c r="AB86" s="31" t="e">
        <v>#N/A</v>
      </c>
      <c r="AC86">
        <v>35.6</v>
      </c>
      <c r="AD86">
        <v>87.4</v>
      </c>
      <c r="AE86">
        <v>59.7</v>
      </c>
      <c r="AF86" s="1" t="e">
        <v>#N/A</v>
      </c>
      <c r="AG86"/>
      <c r="AH86" s="1" t="e">
        <v>#N/A</v>
      </c>
      <c r="AI86" s="9" t="e">
        <v>#N/A</v>
      </c>
      <c r="AJ86" t="e">
        <v>#N/A</v>
      </c>
      <c r="AK86" t="e">
        <v>#N/A</v>
      </c>
      <c r="AL86" s="39">
        <v>1</v>
      </c>
      <c r="AN86" s="1" t="e">
        <v>#N/A</v>
      </c>
      <c r="AO86" s="1" t="e">
        <v>#N/A</v>
      </c>
      <c r="AP86" s="1">
        <v>13.222222222222221</v>
      </c>
      <c r="AQ86">
        <v>2000</v>
      </c>
      <c r="AR86" t="s">
        <v>867</v>
      </c>
      <c r="AS86" s="9" t="s">
        <v>870</v>
      </c>
      <c r="AU86" t="e">
        <v>#N/A</v>
      </c>
      <c r="AV86" t="e">
        <v>#N/A</v>
      </c>
      <c r="AW86">
        <v>9.1881325385694304</v>
      </c>
      <c r="AY86" t="s">
        <v>877</v>
      </c>
      <c r="AZ86" s="1"/>
    </row>
    <row r="87" spans="1:52" ht="15.75" x14ac:dyDescent="0.25">
      <c r="A87" t="s">
        <v>239</v>
      </c>
      <c r="B87">
        <v>86</v>
      </c>
      <c r="C87" t="s">
        <v>94</v>
      </c>
      <c r="D87" t="s">
        <v>15</v>
      </c>
      <c r="E87" t="s">
        <v>2</v>
      </c>
      <c r="F87" t="s">
        <v>832</v>
      </c>
      <c r="G87">
        <v>14</v>
      </c>
      <c r="H87" t="s">
        <v>611</v>
      </c>
      <c r="I87" t="s">
        <v>612</v>
      </c>
      <c r="K87">
        <v>49.98</v>
      </c>
      <c r="L87" t="s">
        <v>429</v>
      </c>
      <c r="M87" t="s">
        <v>432</v>
      </c>
      <c r="O87" t="s">
        <v>435</v>
      </c>
      <c r="P87" s="31">
        <v>0.1765696278511405</v>
      </c>
      <c r="Q87" s="31">
        <v>0.4882818179857395</v>
      </c>
      <c r="R87" s="31">
        <v>0.14839285714285716</v>
      </c>
      <c r="S87" s="1">
        <v>0.13260360144057623</v>
      </c>
      <c r="T87" s="34">
        <v>0.81324430297973715</v>
      </c>
      <c r="U87">
        <v>0.94584790442031341</v>
      </c>
      <c r="V87" s="9">
        <v>1.921642493430983</v>
      </c>
      <c r="W87" s="9" t="e">
        <v>#N/A</v>
      </c>
      <c r="X87" s="9">
        <v>-29.305323050057975</v>
      </c>
      <c r="Y87" s="9">
        <v>-28.230555539851355</v>
      </c>
      <c r="Z87" s="31" t="e">
        <v>#N/A</v>
      </c>
      <c r="AA87" t="e">
        <v>#N/A</v>
      </c>
      <c r="AB87" s="31" t="e">
        <v>#N/A</v>
      </c>
      <c r="AC87">
        <v>23.6</v>
      </c>
      <c r="AD87">
        <v>73.2</v>
      </c>
      <c r="AE87">
        <v>37.5</v>
      </c>
      <c r="AF87" s="1" t="e">
        <v>#N/A</v>
      </c>
      <c r="AG87"/>
      <c r="AH87" s="1" t="e">
        <v>#N/A</v>
      </c>
      <c r="AI87" s="9" t="e">
        <v>#N/A</v>
      </c>
      <c r="AJ87" t="e">
        <v>#N/A</v>
      </c>
      <c r="AK87" t="e">
        <v>#N/A</v>
      </c>
      <c r="AL87" s="36">
        <v>0.75</v>
      </c>
      <c r="AN87" s="1" t="e">
        <v>#N/A</v>
      </c>
      <c r="AO87" s="1" t="e">
        <v>#N/A</v>
      </c>
      <c r="AP87" s="1">
        <v>8.2888888888888879</v>
      </c>
      <c r="AQ87">
        <v>2000</v>
      </c>
      <c r="AR87" t="s">
        <v>867</v>
      </c>
      <c r="AS87" s="9" t="s">
        <v>870</v>
      </c>
      <c r="AU87" t="e">
        <v>#N/A</v>
      </c>
      <c r="AV87" t="e">
        <v>#N/A</v>
      </c>
      <c r="AW87">
        <v>9.1881325385694304</v>
      </c>
      <c r="AY87" t="s">
        <v>877</v>
      </c>
      <c r="AZ87" s="1"/>
    </row>
    <row r="88" spans="1:52" ht="16.5" thickBot="1" x14ac:dyDescent="0.3">
      <c r="A88" t="s">
        <v>239</v>
      </c>
      <c r="B88">
        <v>87</v>
      </c>
      <c r="C88" t="s">
        <v>95</v>
      </c>
      <c r="D88" t="s">
        <v>15</v>
      </c>
      <c r="E88" t="s">
        <v>2</v>
      </c>
      <c r="F88" t="s">
        <v>832</v>
      </c>
      <c r="G88">
        <v>15</v>
      </c>
      <c r="H88" t="s">
        <v>613</v>
      </c>
      <c r="I88" t="s">
        <v>614</v>
      </c>
      <c r="K88">
        <v>9.77</v>
      </c>
      <c r="L88" t="s">
        <v>810</v>
      </c>
      <c r="M88" t="s">
        <v>811</v>
      </c>
      <c r="O88" t="s">
        <v>812</v>
      </c>
      <c r="P88" s="31">
        <v>9.6202661207778928E-2</v>
      </c>
      <c r="Q88" s="31">
        <v>0.4441382695959748</v>
      </c>
      <c r="R88" s="31">
        <v>4.266632548618219E-2</v>
      </c>
      <c r="S88" s="1">
        <v>0.12352016376663254</v>
      </c>
      <c r="T88" s="34">
        <v>0.58300725628993588</v>
      </c>
      <c r="U88">
        <v>0.70652742005656843</v>
      </c>
      <c r="V88" s="9">
        <v>2.8241913814399386</v>
      </c>
      <c r="W88" s="9" t="e">
        <v>#N/A</v>
      </c>
      <c r="X88" s="9">
        <v>-27.772803551737187</v>
      </c>
      <c r="Y88" s="9">
        <v>-21.578990794375475</v>
      </c>
      <c r="Z88" s="31" t="e">
        <v>#N/A</v>
      </c>
      <c r="AA88" t="e">
        <v>#N/A</v>
      </c>
      <c r="AB88" s="31" t="e">
        <v>#N/A</v>
      </c>
      <c r="AC88">
        <v>113.5</v>
      </c>
      <c r="AD88" t="e">
        <v>#N/A</v>
      </c>
      <c r="AE88">
        <v>56.2</v>
      </c>
      <c r="AF88" s="1" t="e">
        <v>#N/A</v>
      </c>
      <c r="AG88"/>
      <c r="AH88" s="1" t="e">
        <v>#N/A</v>
      </c>
      <c r="AI88" s="9" t="e">
        <v>#N/A</v>
      </c>
      <c r="AJ88" t="e">
        <v>#N/A</v>
      </c>
      <c r="AK88" t="e">
        <v>#N/A</v>
      </c>
      <c r="AL88" s="37">
        <v>0.5</v>
      </c>
      <c r="AN88" s="1" t="e">
        <v>#N/A</v>
      </c>
      <c r="AO88" s="1" t="e">
        <v>#N/A</v>
      </c>
      <c r="AP88" s="1">
        <v>12.444444444444445</v>
      </c>
      <c r="AQ88">
        <v>2000</v>
      </c>
      <c r="AR88" t="s">
        <v>867</v>
      </c>
      <c r="AS88" s="9" t="s">
        <v>870</v>
      </c>
      <c r="AU88" t="e">
        <v>#N/A</v>
      </c>
      <c r="AV88" t="e">
        <v>#N/A</v>
      </c>
      <c r="AW88">
        <v>9.1881325385694304</v>
      </c>
      <c r="AY88" t="s">
        <v>877</v>
      </c>
      <c r="AZ88" s="1"/>
    </row>
    <row r="89" spans="1:52" ht="15.75" x14ac:dyDescent="0.25">
      <c r="A89" t="s">
        <v>239</v>
      </c>
      <c r="B89">
        <v>88</v>
      </c>
      <c r="C89" t="s">
        <v>96</v>
      </c>
      <c r="D89" t="s">
        <v>828</v>
      </c>
      <c r="E89" t="s">
        <v>2</v>
      </c>
      <c r="F89" t="s">
        <v>832</v>
      </c>
      <c r="G89">
        <v>16</v>
      </c>
      <c r="H89" t="s">
        <v>615</v>
      </c>
      <c r="I89" t="s">
        <v>616</v>
      </c>
      <c r="K89">
        <v>25.49</v>
      </c>
      <c r="L89" t="s">
        <v>810</v>
      </c>
      <c r="M89" t="s">
        <v>811</v>
      </c>
      <c r="O89" t="s">
        <v>812</v>
      </c>
      <c r="P89" s="31">
        <v>7.6052765790506099E-2</v>
      </c>
      <c r="Q89" s="31">
        <v>0.77754516197687473</v>
      </c>
      <c r="R89" s="31">
        <v>3.9602589250686548E-2</v>
      </c>
      <c r="S89" s="1">
        <v>8.610976853668105E-2</v>
      </c>
      <c r="T89" s="34">
        <v>0.89320051701806746</v>
      </c>
      <c r="U89">
        <v>0.97931028555474853</v>
      </c>
      <c r="V89" s="9">
        <v>3.5854949528844147</v>
      </c>
      <c r="W89" s="9" t="e">
        <v>#N/A</v>
      </c>
      <c r="X89" s="9">
        <v>-28.072520024752244</v>
      </c>
      <c r="Y89" s="9">
        <v>-26.52647772146328</v>
      </c>
      <c r="Z89" s="31" t="e">
        <v>#N/A</v>
      </c>
      <c r="AA89" t="e">
        <v>#N/A</v>
      </c>
      <c r="AB89" s="31" t="e">
        <v>#N/A</v>
      </c>
      <c r="AC89">
        <v>41.2</v>
      </c>
      <c r="AD89">
        <v>60</v>
      </c>
      <c r="AE89">
        <v>-5.9</v>
      </c>
      <c r="AF89" s="1" t="e">
        <v>#N/A</v>
      </c>
      <c r="AG89"/>
      <c r="AH89" s="1" t="e">
        <v>#N/A</v>
      </c>
      <c r="AI89" s="9" t="e">
        <v>#N/A</v>
      </c>
      <c r="AJ89" t="e">
        <v>#N/A</v>
      </c>
      <c r="AK89" t="e">
        <v>#N/A</v>
      </c>
      <c r="AL89" s="40">
        <v>1</v>
      </c>
      <c r="AN89" s="1" t="e">
        <v>#N/A</v>
      </c>
      <c r="AO89" s="1" t="e">
        <v>#N/A</v>
      </c>
      <c r="AP89" s="1">
        <v>-1.3555555555555556</v>
      </c>
      <c r="AQ89">
        <v>1560</v>
      </c>
      <c r="AR89" t="s">
        <v>867</v>
      </c>
      <c r="AS89" s="9" t="s">
        <v>828</v>
      </c>
      <c r="AU89" t="e">
        <v>#N/A</v>
      </c>
      <c r="AV89" t="e">
        <v>#N/A</v>
      </c>
      <c r="AW89">
        <v>13.04</v>
      </c>
      <c r="AY89" t="s">
        <v>877</v>
      </c>
      <c r="AZ89" s="1"/>
    </row>
    <row r="90" spans="1:52" ht="15.75" x14ac:dyDescent="0.25">
      <c r="A90" t="s">
        <v>239</v>
      </c>
      <c r="B90">
        <v>89</v>
      </c>
      <c r="C90" t="s">
        <v>97</v>
      </c>
      <c r="D90" t="s">
        <v>828</v>
      </c>
      <c r="E90" t="s">
        <v>2</v>
      </c>
      <c r="F90" t="s">
        <v>832</v>
      </c>
      <c r="G90">
        <v>17</v>
      </c>
      <c r="H90" t="s">
        <v>617</v>
      </c>
      <c r="I90" t="s">
        <v>618</v>
      </c>
      <c r="K90">
        <v>11.46</v>
      </c>
      <c r="L90" t="s">
        <v>810</v>
      </c>
      <c r="M90" t="s">
        <v>811</v>
      </c>
      <c r="O90" t="s">
        <v>812</v>
      </c>
      <c r="P90" s="31">
        <v>8.4227748691099474E-2</v>
      </c>
      <c r="Q90" s="31">
        <v>0.64502546677618144</v>
      </c>
      <c r="R90" s="31">
        <v>8.2329842931937167E-2</v>
      </c>
      <c r="S90" s="1">
        <v>0.35436439790575924</v>
      </c>
      <c r="T90" s="34">
        <v>0.81158305839921807</v>
      </c>
      <c r="U90">
        <v>1.1659474563049774</v>
      </c>
      <c r="V90" s="9">
        <v>3.7350764281606459</v>
      </c>
      <c r="W90" s="9" t="e">
        <v>#N/A</v>
      </c>
      <c r="X90" s="9">
        <v>-27.529717591693679</v>
      </c>
      <c r="Y90" s="9">
        <v>-26.208277726576402</v>
      </c>
      <c r="Z90" s="31" t="e">
        <v>#N/A</v>
      </c>
      <c r="AA90" t="e">
        <v>#N/A</v>
      </c>
      <c r="AB90" s="31" t="e">
        <v>#N/A</v>
      </c>
      <c r="AC90">
        <v>24.6</v>
      </c>
      <c r="AD90">
        <v>29.1</v>
      </c>
      <c r="AE90">
        <v>17.600000000000001</v>
      </c>
      <c r="AF90" s="1" t="e">
        <v>#N/A</v>
      </c>
      <c r="AG90"/>
      <c r="AH90" s="1" t="e">
        <v>#N/A</v>
      </c>
      <c r="AI90" s="9" t="e">
        <v>#N/A</v>
      </c>
      <c r="AJ90" t="e">
        <v>#N/A</v>
      </c>
      <c r="AK90" t="e">
        <v>#N/A</v>
      </c>
      <c r="AL90" s="41">
        <v>1</v>
      </c>
      <c r="AN90" s="1" t="e">
        <v>#N/A</v>
      </c>
      <c r="AO90" s="1" t="e">
        <v>#N/A</v>
      </c>
      <c r="AP90" s="1">
        <v>3.8666666666666671</v>
      </c>
      <c r="AQ90">
        <v>1560</v>
      </c>
      <c r="AR90" t="s">
        <v>867</v>
      </c>
      <c r="AS90" s="9" t="s">
        <v>828</v>
      </c>
      <c r="AU90" t="e">
        <v>#N/A</v>
      </c>
      <c r="AV90" t="e">
        <v>#N/A</v>
      </c>
      <c r="AW90">
        <v>13.04</v>
      </c>
      <c r="AY90" t="s">
        <v>877</v>
      </c>
      <c r="AZ90" s="1"/>
    </row>
    <row r="91" spans="1:52" ht="16.5" thickBot="1" x14ac:dyDescent="0.3">
      <c r="A91" t="s">
        <v>239</v>
      </c>
      <c r="B91">
        <v>90</v>
      </c>
      <c r="C91" t="s">
        <v>98</v>
      </c>
      <c r="D91" t="s">
        <v>828</v>
      </c>
      <c r="E91" t="s">
        <v>2</v>
      </c>
      <c r="F91" t="s">
        <v>832</v>
      </c>
      <c r="G91">
        <v>18</v>
      </c>
      <c r="H91" t="s">
        <v>619</v>
      </c>
      <c r="I91" t="s">
        <v>620</v>
      </c>
      <c r="K91">
        <v>27.84</v>
      </c>
      <c r="L91" t="s">
        <v>810</v>
      </c>
      <c r="M91" t="s">
        <v>811</v>
      </c>
      <c r="O91" t="s">
        <v>812</v>
      </c>
      <c r="P91" s="31"/>
      <c r="Q91" s="31"/>
      <c r="R91" s="31"/>
      <c r="S91" s="1" t="e">
        <v>#N/A</v>
      </c>
      <c r="T91" s="34">
        <v>0</v>
      </c>
      <c r="U91" t="e">
        <v>#N/A</v>
      </c>
      <c r="V91" s="9">
        <v>2.4268547911278859</v>
      </c>
      <c r="W91" s="9" t="e">
        <v>#N/A</v>
      </c>
      <c r="X91" s="9">
        <v>-28.984927248050795</v>
      </c>
      <c r="Y91" s="9">
        <v>-30.086682406190814</v>
      </c>
      <c r="Z91" s="31" t="e">
        <v>#N/A</v>
      </c>
      <c r="AA91" t="e">
        <v>#N/A</v>
      </c>
      <c r="AB91" s="31" t="e">
        <v>#N/A</v>
      </c>
      <c r="AC91">
        <v>42.9</v>
      </c>
      <c r="AD91" t="e">
        <v>#N/A</v>
      </c>
      <c r="AE91">
        <v>9.4</v>
      </c>
      <c r="AF91" s="1" t="e">
        <v>#N/A</v>
      </c>
      <c r="AG91"/>
      <c r="AH91" s="1" t="e">
        <v>#N/A</v>
      </c>
      <c r="AI91" s="9" t="e">
        <v>#N/A</v>
      </c>
      <c r="AJ91" t="e">
        <v>#N/A</v>
      </c>
      <c r="AK91" t="e">
        <v>#N/A</v>
      </c>
      <c r="AL91" s="41">
        <v>1</v>
      </c>
      <c r="AN91" s="1" t="e">
        <v>#N/A</v>
      </c>
      <c r="AO91" s="1" t="e">
        <v>#N/A</v>
      </c>
      <c r="AP91" s="1">
        <v>2.0444444444444447</v>
      </c>
      <c r="AQ91">
        <v>1560</v>
      </c>
      <c r="AR91" t="s">
        <v>867</v>
      </c>
      <c r="AS91" s="9" t="s">
        <v>828</v>
      </c>
      <c r="AU91" t="e">
        <v>#N/A</v>
      </c>
      <c r="AV91" t="e">
        <v>#N/A</v>
      </c>
      <c r="AW91">
        <v>13.04</v>
      </c>
      <c r="AY91" t="s">
        <v>877</v>
      </c>
      <c r="AZ91" s="1"/>
    </row>
    <row r="92" spans="1:52" ht="15.75" x14ac:dyDescent="0.25">
      <c r="A92" t="s">
        <v>239</v>
      </c>
      <c r="B92">
        <v>91</v>
      </c>
      <c r="C92" t="s">
        <v>99</v>
      </c>
      <c r="D92" t="s">
        <v>1</v>
      </c>
      <c r="E92" t="s">
        <v>25</v>
      </c>
      <c r="F92" t="s">
        <v>832</v>
      </c>
      <c r="G92">
        <v>1</v>
      </c>
      <c r="H92" t="s">
        <v>621</v>
      </c>
      <c r="I92" t="s">
        <v>622</v>
      </c>
      <c r="K92">
        <v>49.22</v>
      </c>
      <c r="L92" t="s">
        <v>813</v>
      </c>
      <c r="M92" t="s">
        <v>814</v>
      </c>
      <c r="O92" t="s">
        <v>815</v>
      </c>
      <c r="P92" s="31">
        <v>0.55322023567655432</v>
      </c>
      <c r="Q92" s="31">
        <v>0.88339388812539588</v>
      </c>
      <c r="R92" s="31">
        <v>0.69934223892726544</v>
      </c>
      <c r="S92" s="1">
        <v>0.10284246241365298</v>
      </c>
      <c r="T92" s="34">
        <v>2.1359563627292157</v>
      </c>
      <c r="U92">
        <v>2.2387988251428688</v>
      </c>
      <c r="V92" s="9">
        <v>4.0723486548352614</v>
      </c>
      <c r="W92" s="9" t="e">
        <v>#N/A</v>
      </c>
      <c r="X92" s="9">
        <v>-27.997379967836888</v>
      </c>
      <c r="Y92" s="9">
        <v>-26.871041879356621</v>
      </c>
      <c r="Z92" s="31" t="e">
        <v>#N/A</v>
      </c>
      <c r="AA92" t="e">
        <v>#N/A</v>
      </c>
      <c r="AB92" s="31" t="e">
        <v>#N/A</v>
      </c>
      <c r="AC92">
        <v>1.4</v>
      </c>
      <c r="AD92">
        <v>31.8</v>
      </c>
      <c r="AE92">
        <v>37.1</v>
      </c>
      <c r="AF92" s="1" t="e">
        <v>#N/A</v>
      </c>
      <c r="AG92"/>
      <c r="AH92" s="1" t="e">
        <v>#N/A</v>
      </c>
      <c r="AI92" s="9" t="e">
        <v>#N/A</v>
      </c>
      <c r="AJ92" t="e">
        <v>#N/A</v>
      </c>
      <c r="AK92" t="e">
        <v>#N/A</v>
      </c>
      <c r="AL92" s="40">
        <v>2</v>
      </c>
      <c r="AN92" s="1" t="e">
        <v>#N/A</v>
      </c>
      <c r="AO92" s="1" t="e">
        <v>#N/A</v>
      </c>
      <c r="AP92" s="1">
        <v>8.1999999999999993</v>
      </c>
      <c r="AQ92">
        <v>2200</v>
      </c>
      <c r="AR92" t="s">
        <v>867</v>
      </c>
      <c r="AS92" s="9" t="s">
        <v>870</v>
      </c>
      <c r="AU92" t="e">
        <v>#N/A</v>
      </c>
      <c r="AV92" t="e">
        <v>#N/A</v>
      </c>
      <c r="AW92">
        <v>9.1999999999999993</v>
      </c>
      <c r="AY92" t="s">
        <v>877</v>
      </c>
      <c r="AZ92" s="1"/>
    </row>
    <row r="93" spans="1:52" ht="15.75" x14ac:dyDescent="0.25">
      <c r="A93" t="s">
        <v>239</v>
      </c>
      <c r="B93">
        <v>92</v>
      </c>
      <c r="C93" t="s">
        <v>100</v>
      </c>
      <c r="D93" t="s">
        <v>1</v>
      </c>
      <c r="E93" t="s">
        <v>25</v>
      </c>
      <c r="F93" t="s">
        <v>832</v>
      </c>
      <c r="G93">
        <v>2</v>
      </c>
      <c r="H93" t="s">
        <v>623</v>
      </c>
      <c r="I93" t="s">
        <v>624</v>
      </c>
      <c r="K93">
        <v>49.98</v>
      </c>
      <c r="L93" t="s">
        <v>429</v>
      </c>
      <c r="M93" t="s">
        <v>432</v>
      </c>
      <c r="O93" t="s">
        <v>435</v>
      </c>
      <c r="P93" s="31">
        <v>0.48439375750300123</v>
      </c>
      <c r="Q93" s="31">
        <v>0.9811647485462196</v>
      </c>
      <c r="R93" s="31">
        <v>0.43140306122448979</v>
      </c>
      <c r="S93" s="1">
        <v>0.16037178871548619</v>
      </c>
      <c r="T93" s="34">
        <v>1.8969615672737108</v>
      </c>
      <c r="U93">
        <v>2.0573333559891971</v>
      </c>
      <c r="V93" s="9">
        <v>4.2868276312607101</v>
      </c>
      <c r="W93" s="9" t="e">
        <v>#N/A</v>
      </c>
      <c r="X93" s="9">
        <v>-28.951339489264459</v>
      </c>
      <c r="Y93" s="9" t="e">
        <v>#N/A</v>
      </c>
      <c r="Z93" s="31" t="e">
        <v>#N/A</v>
      </c>
      <c r="AA93" t="e">
        <v>#N/A</v>
      </c>
      <c r="AB93" s="31" t="e">
        <v>#N/A</v>
      </c>
      <c r="AC93">
        <v>29.6</v>
      </c>
      <c r="AD93">
        <v>58.05</v>
      </c>
      <c r="AE93">
        <v>26.3</v>
      </c>
      <c r="AF93" s="1" t="e">
        <v>#N/A</v>
      </c>
      <c r="AG93"/>
      <c r="AH93" s="1" t="e">
        <v>#N/A</v>
      </c>
      <c r="AI93" s="9" t="e">
        <v>#N/A</v>
      </c>
      <c r="AJ93" t="e">
        <v>#N/A</v>
      </c>
      <c r="AK93" t="e">
        <v>#N/A</v>
      </c>
      <c r="AL93" s="41">
        <v>1</v>
      </c>
      <c r="AN93" s="1" t="e">
        <v>#N/A</v>
      </c>
      <c r="AO93" s="1" t="e">
        <v>#N/A</v>
      </c>
      <c r="AP93" s="1">
        <v>5.8000000000000007</v>
      </c>
      <c r="AQ93">
        <v>2200</v>
      </c>
      <c r="AR93" t="s">
        <v>867</v>
      </c>
      <c r="AS93" s="9" t="s">
        <v>870</v>
      </c>
      <c r="AU93" t="e">
        <v>#N/A</v>
      </c>
      <c r="AV93" t="e">
        <v>#N/A</v>
      </c>
      <c r="AW93">
        <v>9.1999999999999993</v>
      </c>
      <c r="AY93" t="s">
        <v>877</v>
      </c>
      <c r="AZ93" s="1"/>
    </row>
    <row r="94" spans="1:52" ht="15.75" x14ac:dyDescent="0.25">
      <c r="A94" t="s">
        <v>239</v>
      </c>
      <c r="B94">
        <v>93</v>
      </c>
      <c r="C94" t="s">
        <v>101</v>
      </c>
      <c r="D94" t="s">
        <v>1</v>
      </c>
      <c r="E94" t="s">
        <v>25</v>
      </c>
      <c r="F94" t="s">
        <v>832</v>
      </c>
      <c r="G94">
        <v>3</v>
      </c>
      <c r="H94" t="s">
        <v>625</v>
      </c>
      <c r="I94" t="s">
        <v>626</v>
      </c>
      <c r="K94">
        <v>49.62</v>
      </c>
      <c r="L94" t="s">
        <v>429</v>
      </c>
      <c r="M94" t="s">
        <v>432</v>
      </c>
      <c r="O94" t="s">
        <v>435</v>
      </c>
      <c r="P94" s="31">
        <v>0.35160671100362761</v>
      </c>
      <c r="Q94" s="31">
        <v>0.67666957615829482</v>
      </c>
      <c r="R94" s="31">
        <v>0.26865779927448613</v>
      </c>
      <c r="S94" s="1">
        <v>0</v>
      </c>
      <c r="T94" s="34">
        <v>1.2969340864364085</v>
      </c>
      <c r="U94">
        <v>1.2969340864364085</v>
      </c>
      <c r="V94" s="9">
        <v>2.4136168202497497</v>
      </c>
      <c r="W94" s="9" t="e">
        <v>#N/A</v>
      </c>
      <c r="X94" s="9">
        <v>-28.756767517362892</v>
      </c>
      <c r="Y94" s="9">
        <v>-28.115120000000001</v>
      </c>
      <c r="Z94" s="31" t="e">
        <v>#N/A</v>
      </c>
      <c r="AA94" t="e">
        <v>#N/A</v>
      </c>
      <c r="AB94" s="31" t="e">
        <v>#N/A</v>
      </c>
      <c r="AC94">
        <v>22.7</v>
      </c>
      <c r="AD94">
        <v>64.349999999999994</v>
      </c>
      <c r="AE94">
        <v>37</v>
      </c>
      <c r="AF94" s="1" t="e">
        <v>#N/A</v>
      </c>
      <c r="AG94"/>
      <c r="AH94" s="1" t="e">
        <v>#N/A</v>
      </c>
      <c r="AI94" s="9" t="e">
        <v>#N/A</v>
      </c>
      <c r="AJ94" t="e">
        <v>#N/A</v>
      </c>
      <c r="AK94" t="e">
        <v>#N/A</v>
      </c>
      <c r="AL94" s="41">
        <v>2</v>
      </c>
      <c r="AN94" s="1" t="e">
        <v>#N/A</v>
      </c>
      <c r="AO94" s="1" t="e">
        <v>#N/A</v>
      </c>
      <c r="AP94" s="1">
        <v>8.1777777777777771</v>
      </c>
      <c r="AQ94">
        <v>2200</v>
      </c>
      <c r="AR94" t="s">
        <v>867</v>
      </c>
      <c r="AS94" s="9" t="s">
        <v>870</v>
      </c>
      <c r="AU94" t="e">
        <v>#N/A</v>
      </c>
      <c r="AV94" t="e">
        <v>#N/A</v>
      </c>
      <c r="AW94">
        <v>9.1999999999999993</v>
      </c>
      <c r="AY94" t="s">
        <v>877</v>
      </c>
      <c r="AZ94" s="1"/>
    </row>
    <row r="95" spans="1:52" ht="15.75" x14ac:dyDescent="0.25">
      <c r="A95" t="s">
        <v>239</v>
      </c>
      <c r="B95">
        <v>94</v>
      </c>
      <c r="C95" t="s">
        <v>102</v>
      </c>
      <c r="D95" t="s">
        <v>1</v>
      </c>
      <c r="E95" t="s">
        <v>25</v>
      </c>
      <c r="F95" t="s">
        <v>832</v>
      </c>
      <c r="G95">
        <v>4</v>
      </c>
      <c r="H95" t="s">
        <v>627</v>
      </c>
      <c r="I95" t="s">
        <v>628</v>
      </c>
      <c r="K95">
        <v>51.05</v>
      </c>
      <c r="L95" t="s">
        <v>429</v>
      </c>
      <c r="M95" t="s">
        <v>811</v>
      </c>
      <c r="O95" t="s">
        <v>435</v>
      </c>
      <c r="P95" s="31">
        <v>0.14381929480901079</v>
      </c>
      <c r="Q95" s="31">
        <v>0.34878052956279221</v>
      </c>
      <c r="R95" s="31">
        <v>0.11559402546523016</v>
      </c>
      <c r="S95" s="1">
        <v>8.0620254652301659E-2</v>
      </c>
      <c r="T95" s="34">
        <v>0.60819384983703317</v>
      </c>
      <c r="U95">
        <v>0.68881410448933478</v>
      </c>
      <c r="V95" s="9">
        <v>1.3923039901643139</v>
      </c>
      <c r="W95" s="9" t="e">
        <v>#N/A</v>
      </c>
      <c r="X95" s="9">
        <v>-28.649490523166925</v>
      </c>
      <c r="Y95" s="9">
        <v>-27.808039686184181</v>
      </c>
      <c r="Z95" s="31" t="e">
        <v>#N/A</v>
      </c>
      <c r="AA95" t="e">
        <v>#N/A</v>
      </c>
      <c r="AB95" s="31" t="e">
        <v>#N/A</v>
      </c>
      <c r="AC95">
        <v>35.799999999999997</v>
      </c>
      <c r="AD95">
        <v>65.95</v>
      </c>
      <c r="AE95">
        <v>50.8</v>
      </c>
      <c r="AF95" s="1" t="e">
        <v>#N/A</v>
      </c>
      <c r="AG95"/>
      <c r="AH95" s="1" t="e">
        <v>#N/A</v>
      </c>
      <c r="AI95" s="9" t="e">
        <v>#N/A</v>
      </c>
      <c r="AJ95" t="e">
        <v>#N/A</v>
      </c>
      <c r="AK95" t="e">
        <v>#N/A</v>
      </c>
      <c r="AL95" s="41">
        <v>0.5</v>
      </c>
      <c r="AN95" s="1" t="e">
        <v>#N/A</v>
      </c>
      <c r="AO95" s="1" t="e">
        <v>#N/A</v>
      </c>
      <c r="AP95" s="1">
        <v>11.244444444444444</v>
      </c>
      <c r="AQ95">
        <v>2200</v>
      </c>
      <c r="AR95" t="s">
        <v>867</v>
      </c>
      <c r="AS95" s="9" t="s">
        <v>870</v>
      </c>
      <c r="AU95" t="e">
        <v>#N/A</v>
      </c>
      <c r="AV95" t="e">
        <v>#N/A</v>
      </c>
      <c r="AW95">
        <v>9.1999999999999993</v>
      </c>
      <c r="AY95" t="s">
        <v>877</v>
      </c>
      <c r="AZ95" s="1"/>
    </row>
    <row r="96" spans="1:52" ht="16.5" thickBot="1" x14ac:dyDescent="0.3">
      <c r="A96" t="s">
        <v>239</v>
      </c>
      <c r="B96">
        <v>95</v>
      </c>
      <c r="C96" t="s">
        <v>103</v>
      </c>
      <c r="D96" t="s">
        <v>1</v>
      </c>
      <c r="E96" t="s">
        <v>25</v>
      </c>
      <c r="F96" t="s">
        <v>832</v>
      </c>
      <c r="G96">
        <v>5</v>
      </c>
      <c r="H96" t="s">
        <v>629</v>
      </c>
      <c r="I96" t="s">
        <v>630</v>
      </c>
      <c r="K96">
        <v>51.33</v>
      </c>
      <c r="L96" t="s">
        <v>429</v>
      </c>
      <c r="M96" t="s">
        <v>432</v>
      </c>
      <c r="O96" t="s">
        <v>435</v>
      </c>
      <c r="P96" s="31">
        <v>0.23089421390999418</v>
      </c>
      <c r="Q96" s="31">
        <v>0.43092946808581484</v>
      </c>
      <c r="R96" s="31">
        <v>0.18136762127410871</v>
      </c>
      <c r="S96" s="1">
        <v>0.10239906487434249</v>
      </c>
      <c r="T96" s="34">
        <v>0.84319130326991765</v>
      </c>
      <c r="U96">
        <v>0.94559036814426012</v>
      </c>
      <c r="V96" s="9">
        <v>1.5513707437311883</v>
      </c>
      <c r="W96" s="9" t="e">
        <v>#N/A</v>
      </c>
      <c r="X96" s="9">
        <v>-28.473998679510164</v>
      </c>
      <c r="Y96" s="9">
        <v>-28.08833983041858</v>
      </c>
      <c r="Z96" s="31" t="e">
        <v>#N/A</v>
      </c>
      <c r="AA96" t="e">
        <v>#N/A</v>
      </c>
      <c r="AB96" s="31" t="e">
        <v>#N/A</v>
      </c>
      <c r="AC96">
        <v>18.5</v>
      </c>
      <c r="AD96">
        <v>68.25</v>
      </c>
      <c r="AE96">
        <v>44.7</v>
      </c>
      <c r="AF96" s="1" t="e">
        <v>#N/A</v>
      </c>
      <c r="AG96"/>
      <c r="AH96" s="1" t="e">
        <v>#N/A</v>
      </c>
      <c r="AI96" s="9" t="e">
        <v>#N/A</v>
      </c>
      <c r="AJ96" t="e">
        <v>#N/A</v>
      </c>
      <c r="AK96" t="e">
        <v>#N/A</v>
      </c>
      <c r="AL96" s="42">
        <v>1.8333333333333333</v>
      </c>
      <c r="AN96" s="1" t="e">
        <v>#N/A</v>
      </c>
      <c r="AO96" s="1" t="e">
        <v>#N/A</v>
      </c>
      <c r="AP96" s="1">
        <v>9.8888888888888893</v>
      </c>
      <c r="AQ96">
        <v>2200</v>
      </c>
      <c r="AR96" t="s">
        <v>867</v>
      </c>
      <c r="AS96" s="9" t="s">
        <v>870</v>
      </c>
      <c r="AU96" t="e">
        <v>#N/A</v>
      </c>
      <c r="AV96" t="e">
        <v>#N/A</v>
      </c>
      <c r="AW96">
        <v>9.1999999999999993</v>
      </c>
      <c r="AY96" t="s">
        <v>877</v>
      </c>
      <c r="AZ96" s="1"/>
    </row>
    <row r="97" spans="1:52" ht="15.75" x14ac:dyDescent="0.25">
      <c r="A97" t="s">
        <v>239</v>
      </c>
      <c r="B97">
        <v>96</v>
      </c>
      <c r="C97" t="s">
        <v>104</v>
      </c>
      <c r="D97" t="s">
        <v>829</v>
      </c>
      <c r="E97" t="s">
        <v>25</v>
      </c>
      <c r="F97" t="s">
        <v>832</v>
      </c>
      <c r="G97">
        <v>6</v>
      </c>
      <c r="H97" t="s">
        <v>631</v>
      </c>
      <c r="I97" t="s">
        <v>632</v>
      </c>
      <c r="K97">
        <v>49.68</v>
      </c>
      <c r="L97" t="s">
        <v>429</v>
      </c>
      <c r="M97" t="s">
        <v>432</v>
      </c>
      <c r="O97" t="s">
        <v>435</v>
      </c>
      <c r="P97" s="31">
        <v>0.53599637681159418</v>
      </c>
      <c r="Q97" s="31">
        <v>0.55612233632672414</v>
      </c>
      <c r="R97" s="31">
        <v>0.43804951690821253</v>
      </c>
      <c r="S97" s="1">
        <v>6.4142391304347818E-2</v>
      </c>
      <c r="T97" s="34">
        <v>1.5301682300465309</v>
      </c>
      <c r="U97">
        <v>1.5943106213508786</v>
      </c>
      <c r="V97" s="9">
        <v>3.2962734212132694</v>
      </c>
      <c r="W97" s="9" t="e">
        <v>#N/A</v>
      </c>
      <c r="X97" s="9">
        <v>-28.334611798327291</v>
      </c>
      <c r="Y97" s="9">
        <v>-27.080355431718711</v>
      </c>
      <c r="Z97" s="31" t="e">
        <v>#N/A</v>
      </c>
      <c r="AA97" t="e">
        <v>#N/A</v>
      </c>
      <c r="AB97" s="31" t="e">
        <v>#N/A</v>
      </c>
      <c r="AC97">
        <v>20.3</v>
      </c>
      <c r="AD97" t="e">
        <v>#N/A</v>
      </c>
      <c r="AE97">
        <v>26.3</v>
      </c>
      <c r="AF97" s="1" t="e">
        <v>#N/A</v>
      </c>
      <c r="AG97"/>
      <c r="AH97" s="1" t="e">
        <v>#N/A</v>
      </c>
      <c r="AI97" s="9" t="e">
        <v>#N/A</v>
      </c>
      <c r="AJ97" t="e">
        <v>#N/A</v>
      </c>
      <c r="AK97" t="e">
        <v>#N/A</v>
      </c>
      <c r="AL97" s="41">
        <v>0.5</v>
      </c>
      <c r="AN97" s="1" t="e">
        <v>#N/A</v>
      </c>
      <c r="AO97" s="1" t="e">
        <v>#N/A</v>
      </c>
      <c r="AP97" s="1">
        <v>5.8000000000000007</v>
      </c>
      <c r="AQ97">
        <v>2080</v>
      </c>
      <c r="AR97" t="s">
        <v>867</v>
      </c>
      <c r="AS97" s="9" t="s">
        <v>870</v>
      </c>
      <c r="AU97" t="e">
        <v>#N/A</v>
      </c>
      <c r="AV97" t="e">
        <v>#N/A</v>
      </c>
      <c r="AW97">
        <v>8.9760691912108506</v>
      </c>
      <c r="AY97" t="s">
        <v>877</v>
      </c>
      <c r="AZ97" s="1"/>
    </row>
    <row r="98" spans="1:52" ht="15.75" x14ac:dyDescent="0.25">
      <c r="A98" t="s">
        <v>239</v>
      </c>
      <c r="B98">
        <v>97</v>
      </c>
      <c r="C98" t="s">
        <v>105</v>
      </c>
      <c r="D98" t="s">
        <v>829</v>
      </c>
      <c r="E98" t="s">
        <v>25</v>
      </c>
      <c r="F98" t="s">
        <v>832</v>
      </c>
      <c r="G98">
        <v>7</v>
      </c>
      <c r="H98" t="s">
        <v>633</v>
      </c>
      <c r="I98" t="s">
        <v>634</v>
      </c>
      <c r="K98">
        <v>51.09</v>
      </c>
      <c r="L98" t="s">
        <v>429</v>
      </c>
      <c r="M98" t="s">
        <v>432</v>
      </c>
      <c r="O98" t="s">
        <v>435</v>
      </c>
      <c r="P98" s="31">
        <v>0.38412066940692896</v>
      </c>
      <c r="Q98" s="31">
        <v>0.35222055680469017</v>
      </c>
      <c r="R98" s="31">
        <v>0.36376981796829122</v>
      </c>
      <c r="S98" s="1">
        <v>0.10276805637110981</v>
      </c>
      <c r="T98" s="34">
        <v>1.1001110441799105</v>
      </c>
      <c r="U98">
        <v>1.2028791005510202</v>
      </c>
      <c r="V98" s="9">
        <v>2.9784817718104466</v>
      </c>
      <c r="W98" s="9" t="e">
        <v>#N/A</v>
      </c>
      <c r="X98" s="9">
        <v>-28.573397223408932</v>
      </c>
      <c r="Y98" s="9">
        <v>-27.878925879909307</v>
      </c>
      <c r="Z98" s="31" t="e">
        <v>#N/A</v>
      </c>
      <c r="AA98" t="e">
        <v>#N/A</v>
      </c>
      <c r="AB98" s="31" t="e">
        <v>#N/A</v>
      </c>
      <c r="AC98">
        <v>22.1</v>
      </c>
      <c r="AD98">
        <v>46.5</v>
      </c>
      <c r="AE98">
        <v>19.399999999999999</v>
      </c>
      <c r="AF98" s="1" t="e">
        <v>#N/A</v>
      </c>
      <c r="AG98"/>
      <c r="AH98" s="1" t="e">
        <v>#N/A</v>
      </c>
      <c r="AI98" s="9" t="e">
        <v>#N/A</v>
      </c>
      <c r="AJ98" t="e">
        <v>#N/A</v>
      </c>
      <c r="AK98" t="e">
        <v>#N/A</v>
      </c>
      <c r="AL98" s="41">
        <v>0.5</v>
      </c>
      <c r="AN98" s="1" t="e">
        <v>#N/A</v>
      </c>
      <c r="AO98" s="1" t="e">
        <v>#N/A</v>
      </c>
      <c r="AP98" s="1">
        <v>4.2666666666666666</v>
      </c>
      <c r="AQ98">
        <v>2080</v>
      </c>
      <c r="AR98" t="s">
        <v>867</v>
      </c>
      <c r="AS98" s="9" t="s">
        <v>870</v>
      </c>
      <c r="AU98" t="e">
        <v>#N/A</v>
      </c>
      <c r="AV98" t="e">
        <v>#N/A</v>
      </c>
      <c r="AW98">
        <v>8.9760691912108506</v>
      </c>
      <c r="AY98" t="s">
        <v>877</v>
      </c>
      <c r="AZ98" s="1"/>
    </row>
    <row r="99" spans="1:52" ht="15.75" x14ac:dyDescent="0.25">
      <c r="A99" t="s">
        <v>239</v>
      </c>
      <c r="B99">
        <v>98</v>
      </c>
      <c r="C99" t="s">
        <v>106</v>
      </c>
      <c r="D99" t="s">
        <v>829</v>
      </c>
      <c r="E99" t="s">
        <v>25</v>
      </c>
      <c r="F99" t="s">
        <v>832</v>
      </c>
      <c r="G99">
        <v>8</v>
      </c>
      <c r="H99" t="s">
        <v>635</v>
      </c>
      <c r="I99" t="s">
        <v>636</v>
      </c>
      <c r="K99">
        <v>49.53</v>
      </c>
      <c r="L99" t="s">
        <v>429</v>
      </c>
      <c r="M99" t="s">
        <v>432</v>
      </c>
      <c r="O99" t="s">
        <v>435</v>
      </c>
      <c r="P99" s="31">
        <v>0.39422016959418538</v>
      </c>
      <c r="Q99" s="31">
        <v>0.60462140439146383</v>
      </c>
      <c r="R99" s="31">
        <v>0.39462447001817075</v>
      </c>
      <c r="S99" s="1">
        <v>7.1078740157480308E-2</v>
      </c>
      <c r="T99" s="34">
        <v>1.39346604400382</v>
      </c>
      <c r="U99">
        <v>1.4645447841613004</v>
      </c>
      <c r="V99" s="9">
        <v>3.4020773132467252</v>
      </c>
      <c r="W99" s="9" t="e">
        <v>#N/A</v>
      </c>
      <c r="X99" s="9">
        <v>-28.478471032654905</v>
      </c>
      <c r="Y99" s="9">
        <v>-27.101518256058139</v>
      </c>
      <c r="Z99" s="31" t="e">
        <v>#N/A</v>
      </c>
      <c r="AA99" t="e">
        <v>#N/A</v>
      </c>
      <c r="AB99" s="31" t="e">
        <v>#N/A</v>
      </c>
      <c r="AC99">
        <v>0.9</v>
      </c>
      <c r="AD99">
        <v>61.349999999999994</v>
      </c>
      <c r="AE99">
        <v>15.7</v>
      </c>
      <c r="AF99" s="1" t="e">
        <v>#N/A</v>
      </c>
      <c r="AG99"/>
      <c r="AH99" s="1" t="e">
        <v>#N/A</v>
      </c>
      <c r="AI99" s="9" t="e">
        <v>#N/A</v>
      </c>
      <c r="AJ99" t="e">
        <v>#N/A</v>
      </c>
      <c r="AK99" t="e">
        <v>#N/A</v>
      </c>
      <c r="AL99" s="41">
        <v>0.5</v>
      </c>
      <c r="AN99" s="1" t="e">
        <v>#N/A</v>
      </c>
      <c r="AO99" s="1" t="e">
        <v>#N/A</v>
      </c>
      <c r="AP99" s="1">
        <v>3.4444444444444446</v>
      </c>
      <c r="AQ99">
        <v>2080</v>
      </c>
      <c r="AR99" t="s">
        <v>867</v>
      </c>
      <c r="AS99" s="9" t="s">
        <v>870</v>
      </c>
      <c r="AU99" t="e">
        <v>#N/A</v>
      </c>
      <c r="AV99" t="e">
        <v>#N/A</v>
      </c>
      <c r="AW99">
        <v>8.9760691912108506</v>
      </c>
      <c r="AY99" t="s">
        <v>877</v>
      </c>
      <c r="AZ99" s="1"/>
    </row>
    <row r="100" spans="1:52" ht="15.75" x14ac:dyDescent="0.25">
      <c r="A100" t="s">
        <v>239</v>
      </c>
      <c r="B100">
        <v>99</v>
      </c>
      <c r="C100" t="s">
        <v>107</v>
      </c>
      <c r="D100" t="s">
        <v>829</v>
      </c>
      <c r="E100" t="s">
        <v>25</v>
      </c>
      <c r="F100" t="s">
        <v>832</v>
      </c>
      <c r="G100">
        <v>9</v>
      </c>
      <c r="H100" t="s">
        <v>637</v>
      </c>
      <c r="I100" t="s">
        <v>638</v>
      </c>
      <c r="K100">
        <v>49.64</v>
      </c>
      <c r="L100" t="s">
        <v>429</v>
      </c>
      <c r="M100" t="s">
        <v>432</v>
      </c>
      <c r="O100" t="s">
        <v>435</v>
      </c>
      <c r="P100" s="31">
        <v>0.1341569298952458</v>
      </c>
      <c r="Q100" s="31">
        <v>0.31020948550863325</v>
      </c>
      <c r="R100" s="31">
        <v>0.14506698227236101</v>
      </c>
      <c r="S100" s="1">
        <v>7.0644923448831609E-2</v>
      </c>
      <c r="T100" s="34">
        <v>0.58943339767624003</v>
      </c>
      <c r="U100">
        <v>0.66007832112507159</v>
      </c>
      <c r="V100" s="9">
        <v>2.5549499413612016</v>
      </c>
      <c r="W100" s="9" t="e">
        <v>#N/A</v>
      </c>
      <c r="X100" s="9">
        <v>-28.69511676718081</v>
      </c>
      <c r="Y100" s="9">
        <v>-28.510300401142288</v>
      </c>
      <c r="Z100" s="31" t="e">
        <v>#N/A</v>
      </c>
      <c r="AA100" t="e">
        <v>#N/A</v>
      </c>
      <c r="AB100" s="31" t="e">
        <v>#N/A</v>
      </c>
      <c r="AC100">
        <v>24.3</v>
      </c>
      <c r="AD100">
        <v>71.199999999999989</v>
      </c>
      <c r="AE100">
        <v>33.1</v>
      </c>
      <c r="AF100" s="1" t="e">
        <v>#N/A</v>
      </c>
      <c r="AG100"/>
      <c r="AH100" s="1" t="e">
        <v>#N/A</v>
      </c>
      <c r="AI100" s="9" t="e">
        <v>#N/A</v>
      </c>
      <c r="AJ100" t="e">
        <v>#N/A</v>
      </c>
      <c r="AK100" t="e">
        <v>#N/A</v>
      </c>
      <c r="AL100" s="41">
        <v>1</v>
      </c>
      <c r="AN100" s="1" t="e">
        <v>#N/A</v>
      </c>
      <c r="AO100" s="1" t="e">
        <v>#N/A</v>
      </c>
      <c r="AP100" s="1">
        <v>7.3111111111111109</v>
      </c>
      <c r="AQ100">
        <v>2080</v>
      </c>
      <c r="AR100" t="s">
        <v>867</v>
      </c>
      <c r="AS100" s="9" t="s">
        <v>870</v>
      </c>
      <c r="AU100" t="e">
        <v>#N/A</v>
      </c>
      <c r="AV100" t="e">
        <v>#N/A</v>
      </c>
      <c r="AW100">
        <v>8.9760691912108506</v>
      </c>
      <c r="AY100" t="s">
        <v>877</v>
      </c>
      <c r="AZ100" s="1"/>
    </row>
    <row r="101" spans="1:52" ht="16.5" thickBot="1" x14ac:dyDescent="0.3">
      <c r="A101" t="s">
        <v>239</v>
      </c>
      <c r="B101">
        <v>100</v>
      </c>
      <c r="C101" t="s">
        <v>108</v>
      </c>
      <c r="D101" t="s">
        <v>829</v>
      </c>
      <c r="E101" t="s">
        <v>25</v>
      </c>
      <c r="F101" t="s">
        <v>832</v>
      </c>
      <c r="G101">
        <v>10</v>
      </c>
      <c r="H101" t="s">
        <v>639</v>
      </c>
      <c r="I101" t="s">
        <v>640</v>
      </c>
      <c r="K101">
        <v>50.2</v>
      </c>
      <c r="L101" t="s">
        <v>429</v>
      </c>
      <c r="M101" t="s">
        <v>432</v>
      </c>
      <c r="O101" t="s">
        <v>435</v>
      </c>
      <c r="P101" s="31">
        <v>0.40880079681274895</v>
      </c>
      <c r="Q101" s="31">
        <v>0.20289213610064563</v>
      </c>
      <c r="R101" s="31">
        <v>0.34753535856573703</v>
      </c>
      <c r="S101" s="1">
        <v>5.7891872509960168E-2</v>
      </c>
      <c r="T101" s="34">
        <v>0.95922829147913158</v>
      </c>
      <c r="U101">
        <v>1.0171201639890917</v>
      </c>
      <c r="V101" s="9">
        <v>2.9260277073361927</v>
      </c>
      <c r="W101" s="9" t="e">
        <v>#N/A</v>
      </c>
      <c r="X101" s="9">
        <v>-29.845503133823936</v>
      </c>
      <c r="Y101" s="9">
        <v>-29.2186110626144</v>
      </c>
      <c r="Z101" s="31" t="e">
        <v>#N/A</v>
      </c>
      <c r="AA101" t="e">
        <v>#N/A</v>
      </c>
      <c r="AB101" s="31" t="e">
        <v>#N/A</v>
      </c>
      <c r="AC101">
        <v>18.600000000000001</v>
      </c>
      <c r="AD101">
        <v>71.8</v>
      </c>
      <c r="AE101">
        <v>34.9</v>
      </c>
      <c r="AF101" s="1" t="e">
        <v>#N/A</v>
      </c>
      <c r="AG101"/>
      <c r="AH101" s="1" t="e">
        <v>#N/A</v>
      </c>
      <c r="AI101" s="9" t="e">
        <v>#N/A</v>
      </c>
      <c r="AJ101" t="e">
        <v>#N/A</v>
      </c>
      <c r="AK101" t="e">
        <v>#N/A</v>
      </c>
      <c r="AL101" s="43">
        <v>1</v>
      </c>
      <c r="AN101" s="1" t="e">
        <v>#N/A</v>
      </c>
      <c r="AO101" s="1" t="e">
        <v>#N/A</v>
      </c>
      <c r="AP101" s="1">
        <v>7.7111111111111104</v>
      </c>
      <c r="AQ101">
        <v>2080</v>
      </c>
      <c r="AR101" t="s">
        <v>867</v>
      </c>
      <c r="AS101" s="9" t="s">
        <v>870</v>
      </c>
      <c r="AU101" t="e">
        <v>#N/A</v>
      </c>
      <c r="AV101" t="e">
        <v>#N/A</v>
      </c>
      <c r="AW101">
        <v>8.9760691912108506</v>
      </c>
      <c r="AY101" t="s">
        <v>877</v>
      </c>
      <c r="AZ101" s="1"/>
    </row>
    <row r="102" spans="1:52" ht="15.75" x14ac:dyDescent="0.25">
      <c r="A102" t="s">
        <v>239</v>
      </c>
      <c r="B102">
        <v>101</v>
      </c>
      <c r="C102" t="s">
        <v>109</v>
      </c>
      <c r="D102" t="s">
        <v>15</v>
      </c>
      <c r="E102" t="s">
        <v>25</v>
      </c>
      <c r="F102" t="s">
        <v>832</v>
      </c>
      <c r="G102">
        <v>11</v>
      </c>
      <c r="H102" t="s">
        <v>641</v>
      </c>
      <c r="I102" t="s">
        <v>642</v>
      </c>
      <c r="K102">
        <v>49.52</v>
      </c>
      <c r="L102" t="s">
        <v>429</v>
      </c>
      <c r="M102" t="s">
        <v>811</v>
      </c>
      <c r="O102" t="s">
        <v>435</v>
      </c>
      <c r="P102" s="31">
        <v>0.12267770597738287</v>
      </c>
      <c r="Q102" s="31">
        <v>0.20228260715666188</v>
      </c>
      <c r="R102" s="31">
        <v>8.8164378029079157E-2</v>
      </c>
      <c r="S102" s="1">
        <v>3.5423869143780297E-2</v>
      </c>
      <c r="T102" s="34">
        <v>0.41312469116312389</v>
      </c>
      <c r="U102">
        <v>0.44854856030690421</v>
      </c>
      <c r="V102" s="9">
        <v>1.4570166422321047</v>
      </c>
      <c r="W102" s="9" t="e">
        <v>#N/A</v>
      </c>
      <c r="X102" s="9">
        <v>-28.803814456468686</v>
      </c>
      <c r="Y102" s="9">
        <v>-28.192926560434433</v>
      </c>
      <c r="Z102" s="31" t="e">
        <v>#N/A</v>
      </c>
      <c r="AA102" t="e">
        <v>#N/A</v>
      </c>
      <c r="AB102" s="31" t="e">
        <v>#N/A</v>
      </c>
      <c r="AC102">
        <v>21.1</v>
      </c>
      <c r="AD102">
        <v>84.550000000000011</v>
      </c>
      <c r="AE102">
        <v>44</v>
      </c>
      <c r="AF102" s="1" t="e">
        <v>#N/A</v>
      </c>
      <c r="AG102"/>
      <c r="AH102" s="1" t="e">
        <v>#N/A</v>
      </c>
      <c r="AI102" s="9" t="e">
        <v>#N/A</v>
      </c>
      <c r="AJ102" t="e">
        <v>#N/A</v>
      </c>
      <c r="AK102" t="e">
        <v>#N/A</v>
      </c>
      <c r="AL102" s="44">
        <v>1.5</v>
      </c>
      <c r="AN102" s="1" t="e">
        <v>#N/A</v>
      </c>
      <c r="AO102" s="1" t="e">
        <v>#N/A</v>
      </c>
      <c r="AP102" s="1">
        <v>9.7333333333333325</v>
      </c>
      <c r="AQ102">
        <v>2000</v>
      </c>
      <c r="AR102" t="s">
        <v>867</v>
      </c>
      <c r="AS102" s="9" t="s">
        <v>870</v>
      </c>
      <c r="AU102" t="e">
        <v>#N/A</v>
      </c>
      <c r="AV102" t="e">
        <v>#N/A</v>
      </c>
      <c r="AW102">
        <v>9.1881325385694304</v>
      </c>
      <c r="AY102" t="s">
        <v>877</v>
      </c>
      <c r="AZ102" s="1"/>
    </row>
    <row r="103" spans="1:52" ht="15.75" x14ac:dyDescent="0.25">
      <c r="A103" t="s">
        <v>239</v>
      </c>
      <c r="B103">
        <v>102</v>
      </c>
      <c r="C103" t="s">
        <v>110</v>
      </c>
      <c r="D103" t="s">
        <v>15</v>
      </c>
      <c r="E103" t="s">
        <v>25</v>
      </c>
      <c r="F103" t="s">
        <v>832</v>
      </c>
      <c r="G103">
        <v>12</v>
      </c>
      <c r="H103" t="s">
        <v>643</v>
      </c>
      <c r="I103" t="s">
        <v>644</v>
      </c>
      <c r="K103">
        <v>50.27</v>
      </c>
      <c r="L103" t="s">
        <v>429</v>
      </c>
      <c r="M103" t="s">
        <v>432</v>
      </c>
      <c r="O103" t="s">
        <v>435</v>
      </c>
      <c r="P103" s="31">
        <v>0.33931569524567334</v>
      </c>
      <c r="Q103" s="31">
        <v>0.20526986699517605</v>
      </c>
      <c r="R103" s="31">
        <v>0.22832106624229159</v>
      </c>
      <c r="S103" s="1">
        <v>8.8870658444400244E-2</v>
      </c>
      <c r="T103" s="34">
        <v>0.77290662848314096</v>
      </c>
      <c r="U103">
        <v>0.86177728692754119</v>
      </c>
      <c r="V103" s="9">
        <v>2.2647857403460252</v>
      </c>
      <c r="W103" s="9" t="e">
        <v>#N/A</v>
      </c>
      <c r="X103" s="9">
        <v>-27.86111048232625</v>
      </c>
      <c r="Y103" s="9">
        <v>-27.008522644242458</v>
      </c>
      <c r="Z103" s="31" t="e">
        <v>#N/A</v>
      </c>
      <c r="AA103" t="e">
        <v>#N/A</v>
      </c>
      <c r="AB103" s="31" t="e">
        <v>#N/A</v>
      </c>
      <c r="AC103">
        <v>-4.0999999999999996</v>
      </c>
      <c r="AD103">
        <v>66.599999999999994</v>
      </c>
      <c r="AE103">
        <v>34.5</v>
      </c>
      <c r="AF103" s="1" t="e">
        <v>#N/A</v>
      </c>
      <c r="AG103"/>
      <c r="AH103" s="1" t="e">
        <v>#N/A</v>
      </c>
      <c r="AI103" s="9" t="e">
        <v>#N/A</v>
      </c>
      <c r="AJ103" t="e">
        <v>#N/A</v>
      </c>
      <c r="AK103" t="e">
        <v>#N/A</v>
      </c>
      <c r="AL103" s="45">
        <v>0.75</v>
      </c>
      <c r="AN103" s="1" t="e">
        <v>#N/A</v>
      </c>
      <c r="AO103" s="1" t="e">
        <v>#N/A</v>
      </c>
      <c r="AP103" s="1">
        <v>7.6222222222222218</v>
      </c>
      <c r="AQ103">
        <v>2000</v>
      </c>
      <c r="AR103" t="s">
        <v>867</v>
      </c>
      <c r="AS103" s="9" t="s">
        <v>870</v>
      </c>
      <c r="AU103" t="e">
        <v>#N/A</v>
      </c>
      <c r="AV103" t="e">
        <v>#N/A</v>
      </c>
      <c r="AW103">
        <v>9.1881325385694304</v>
      </c>
      <c r="AY103" t="s">
        <v>877</v>
      </c>
      <c r="AZ103" s="1"/>
    </row>
    <row r="104" spans="1:52" ht="15.75" x14ac:dyDescent="0.25">
      <c r="A104" t="s">
        <v>239</v>
      </c>
      <c r="B104">
        <v>103</v>
      </c>
      <c r="C104" t="s">
        <v>111</v>
      </c>
      <c r="D104" t="s">
        <v>15</v>
      </c>
      <c r="E104" t="s">
        <v>25</v>
      </c>
      <c r="F104" t="s">
        <v>832</v>
      </c>
      <c r="G104">
        <v>13</v>
      </c>
      <c r="H104" t="s">
        <v>645</v>
      </c>
      <c r="I104" t="s">
        <v>646</v>
      </c>
      <c r="K104">
        <v>47.89</v>
      </c>
      <c r="L104" t="s">
        <v>813</v>
      </c>
      <c r="M104" t="s">
        <v>814</v>
      </c>
      <c r="O104" t="s">
        <v>815</v>
      </c>
      <c r="P104" s="31">
        <v>0.29782313635414498</v>
      </c>
      <c r="Q104" s="31">
        <v>0.20365352539754319</v>
      </c>
      <c r="R104" s="31">
        <v>0.29342086030486531</v>
      </c>
      <c r="S104" s="1">
        <v>3.2660471914804763E-2</v>
      </c>
      <c r="T104" s="34">
        <v>0.79489752205655351</v>
      </c>
      <c r="U104">
        <v>0.82755799397135832</v>
      </c>
      <c r="V104" s="9">
        <v>2.8339839323530636</v>
      </c>
      <c r="W104" s="9" t="e">
        <v>#N/A</v>
      </c>
      <c r="X104" s="9" t="e">
        <v>#N/A</v>
      </c>
      <c r="Y104" s="9">
        <v>-25.767029185066072</v>
      </c>
      <c r="Z104" s="31" t="e">
        <v>#N/A</v>
      </c>
      <c r="AA104" t="e">
        <v>#N/A</v>
      </c>
      <c r="AB104" s="31" t="e">
        <v>#N/A</v>
      </c>
      <c r="AC104" t="e">
        <v>#N/A</v>
      </c>
      <c r="AD104">
        <v>126.65</v>
      </c>
      <c r="AE104">
        <v>117.4</v>
      </c>
      <c r="AF104" s="1" t="e">
        <v>#N/A</v>
      </c>
      <c r="AG104"/>
      <c r="AH104" s="1" t="e">
        <v>#N/A</v>
      </c>
      <c r="AI104" s="9" t="e">
        <v>#N/A</v>
      </c>
      <c r="AJ104" t="e">
        <v>#N/A</v>
      </c>
      <c r="AK104" t="e">
        <v>#N/A</v>
      </c>
      <c r="AL104" s="45">
        <v>0.8125</v>
      </c>
      <c r="AN104" s="1" t="e">
        <v>#N/A</v>
      </c>
      <c r="AO104" s="1" t="e">
        <v>#N/A</v>
      </c>
      <c r="AP104" s="1">
        <v>26.044444444444444</v>
      </c>
      <c r="AQ104">
        <v>2000</v>
      </c>
      <c r="AR104" t="s">
        <v>867</v>
      </c>
      <c r="AS104" s="9" t="s">
        <v>870</v>
      </c>
      <c r="AU104" t="e">
        <v>#N/A</v>
      </c>
      <c r="AV104" t="e">
        <v>#N/A</v>
      </c>
      <c r="AW104">
        <v>9.1881325385694304</v>
      </c>
      <c r="AY104" t="s">
        <v>877</v>
      </c>
      <c r="AZ104" s="1"/>
    </row>
    <row r="105" spans="1:52" ht="15.75" x14ac:dyDescent="0.25">
      <c r="A105" t="s">
        <v>239</v>
      </c>
      <c r="B105">
        <v>104</v>
      </c>
      <c r="C105" t="s">
        <v>112</v>
      </c>
      <c r="D105" t="s">
        <v>15</v>
      </c>
      <c r="E105" t="s">
        <v>25</v>
      </c>
      <c r="F105" t="s">
        <v>832</v>
      </c>
      <c r="G105">
        <v>14</v>
      </c>
      <c r="H105" t="s">
        <v>647</v>
      </c>
      <c r="I105" t="s">
        <v>648</v>
      </c>
      <c r="K105">
        <v>48.68</v>
      </c>
      <c r="L105" t="s">
        <v>813</v>
      </c>
      <c r="M105" t="s">
        <v>814</v>
      </c>
      <c r="O105" t="s">
        <v>815</v>
      </c>
      <c r="P105" s="31">
        <v>0.53748562037797876</v>
      </c>
      <c r="Q105" s="31">
        <v>0.67859003458166756</v>
      </c>
      <c r="R105" s="31">
        <v>0.52399394001643396</v>
      </c>
      <c r="S105" s="1">
        <v>0</v>
      </c>
      <c r="T105" s="34">
        <v>1.7400695949760803</v>
      </c>
      <c r="U105">
        <v>1.7400695949760803</v>
      </c>
      <c r="V105" s="9">
        <v>6.5128052108609138</v>
      </c>
      <c r="W105" s="9" t="e">
        <v>#N/A</v>
      </c>
      <c r="X105" s="9" t="e">
        <v>#N/A</v>
      </c>
      <c r="Y105" s="9">
        <v>-28.115120000000001</v>
      </c>
      <c r="Z105" s="31" t="e">
        <v>#N/A</v>
      </c>
      <c r="AA105" t="e">
        <v>#N/A</v>
      </c>
      <c r="AB105" s="31" t="e">
        <v>#N/A</v>
      </c>
      <c r="AC105" t="e">
        <v>#N/A</v>
      </c>
      <c r="AD105">
        <v>55.85</v>
      </c>
      <c r="AE105">
        <v>32.299999999999997</v>
      </c>
      <c r="AF105" s="1" t="e">
        <v>#N/A</v>
      </c>
      <c r="AG105"/>
      <c r="AH105" s="1" t="e">
        <v>#N/A</v>
      </c>
      <c r="AI105" s="9" t="e">
        <v>#N/A</v>
      </c>
      <c r="AJ105" t="e">
        <v>#N/A</v>
      </c>
      <c r="AK105" t="e">
        <v>#N/A</v>
      </c>
      <c r="AL105" s="45">
        <v>0.5</v>
      </c>
      <c r="AN105" s="1" t="e">
        <v>#N/A</v>
      </c>
      <c r="AO105" s="1" t="e">
        <v>#N/A</v>
      </c>
      <c r="AP105" s="1">
        <v>7.133333333333332</v>
      </c>
      <c r="AQ105">
        <v>2000</v>
      </c>
      <c r="AR105" t="s">
        <v>867</v>
      </c>
      <c r="AS105" s="9" t="s">
        <v>870</v>
      </c>
      <c r="AU105" t="e">
        <v>#N/A</v>
      </c>
      <c r="AV105" t="e">
        <v>#N/A</v>
      </c>
      <c r="AW105">
        <v>9.1881325385694304</v>
      </c>
      <c r="AY105" t="s">
        <v>877</v>
      </c>
      <c r="AZ105" s="1"/>
    </row>
    <row r="106" spans="1:52" ht="16.5" thickBot="1" x14ac:dyDescent="0.3">
      <c r="A106" t="s">
        <v>239</v>
      </c>
      <c r="B106">
        <v>105</v>
      </c>
      <c r="C106" t="s">
        <v>113</v>
      </c>
      <c r="D106" t="s">
        <v>15</v>
      </c>
      <c r="E106" t="s">
        <v>25</v>
      </c>
      <c r="F106" t="s">
        <v>832</v>
      </c>
      <c r="G106">
        <v>15</v>
      </c>
      <c r="H106" t="s">
        <v>649</v>
      </c>
      <c r="I106" t="s">
        <v>650</v>
      </c>
      <c r="K106">
        <v>50.23</v>
      </c>
      <c r="L106" t="s">
        <v>429</v>
      </c>
      <c r="M106" t="s">
        <v>432</v>
      </c>
      <c r="O106" t="s">
        <v>435</v>
      </c>
      <c r="P106" s="31">
        <v>0.60824805892892697</v>
      </c>
      <c r="Q106" s="31">
        <v>0.68933764630116012</v>
      </c>
      <c r="R106" s="31">
        <v>0.49158670117459696</v>
      </c>
      <c r="S106" s="1">
        <v>0.10530483774636673</v>
      </c>
      <c r="T106" s="34">
        <v>1.7891724064046839</v>
      </c>
      <c r="U106">
        <v>1.8944772441510507</v>
      </c>
      <c r="V106" s="9">
        <v>3.5464693179808942</v>
      </c>
      <c r="W106" s="9" t="e">
        <v>#N/A</v>
      </c>
      <c r="X106" s="9">
        <v>-28.351760287542326</v>
      </c>
      <c r="Y106" s="9">
        <v>-28.439692420675712</v>
      </c>
      <c r="Z106" s="31" t="e">
        <v>#N/A</v>
      </c>
      <c r="AA106" t="e">
        <v>#N/A</v>
      </c>
      <c r="AB106" s="31" t="e">
        <v>#N/A</v>
      </c>
      <c r="AC106">
        <v>42.7</v>
      </c>
      <c r="AD106">
        <v>104.4</v>
      </c>
      <c r="AE106">
        <v>67.599999999999994</v>
      </c>
      <c r="AF106" s="1" t="e">
        <v>#N/A</v>
      </c>
      <c r="AG106"/>
      <c r="AH106" s="1" t="e">
        <v>#N/A</v>
      </c>
      <c r="AI106" s="9" t="e">
        <v>#N/A</v>
      </c>
      <c r="AJ106" t="e">
        <v>#N/A</v>
      </c>
      <c r="AK106" t="e">
        <v>#N/A</v>
      </c>
      <c r="AL106" s="43">
        <v>0.5</v>
      </c>
      <c r="AN106" s="1" t="e">
        <v>#N/A</v>
      </c>
      <c r="AO106" s="1" t="e">
        <v>#N/A</v>
      </c>
      <c r="AP106" s="1">
        <v>14.977777777777776</v>
      </c>
      <c r="AQ106">
        <v>2000</v>
      </c>
      <c r="AR106" t="s">
        <v>867</v>
      </c>
      <c r="AS106" s="9" t="s">
        <v>870</v>
      </c>
      <c r="AU106" t="e">
        <v>#N/A</v>
      </c>
      <c r="AV106" t="e">
        <v>#N/A</v>
      </c>
      <c r="AW106">
        <v>9.1881325385694304</v>
      </c>
      <c r="AY106" t="s">
        <v>877</v>
      </c>
      <c r="AZ106" s="1"/>
    </row>
    <row r="107" spans="1:52" ht="15.75" x14ac:dyDescent="0.25">
      <c r="A107" t="s">
        <v>239</v>
      </c>
      <c r="B107">
        <v>106</v>
      </c>
      <c r="C107" t="s">
        <v>114</v>
      </c>
      <c r="D107" t="s">
        <v>828</v>
      </c>
      <c r="E107" t="s">
        <v>25</v>
      </c>
      <c r="F107" t="s">
        <v>832</v>
      </c>
      <c r="G107">
        <v>16</v>
      </c>
      <c r="H107" t="s">
        <v>651</v>
      </c>
      <c r="I107" t="s">
        <v>652</v>
      </c>
      <c r="K107">
        <v>50.07</v>
      </c>
      <c r="L107" t="s">
        <v>429</v>
      </c>
      <c r="M107" t="s">
        <v>432</v>
      </c>
      <c r="O107" t="s">
        <v>435</v>
      </c>
      <c r="P107" s="31">
        <v>0.18563061713600959</v>
      </c>
      <c r="Q107" s="31">
        <v>0.66813318759521079</v>
      </c>
      <c r="R107" s="31">
        <v>8.2711204313960451E-2</v>
      </c>
      <c r="S107" s="1">
        <v>0.14964050329538645</v>
      </c>
      <c r="T107" s="34">
        <v>0.93647500904518077</v>
      </c>
      <c r="U107">
        <v>1.0861155123405672</v>
      </c>
      <c r="V107" s="9">
        <v>3.54151175372558</v>
      </c>
      <c r="W107" s="9" t="e">
        <v>#N/A</v>
      </c>
      <c r="X107" s="9">
        <v>-28.841225723797422</v>
      </c>
      <c r="Y107" s="9">
        <v>-29.296555348151802</v>
      </c>
      <c r="Z107" s="31" t="e">
        <v>#N/A</v>
      </c>
      <c r="AA107" t="e">
        <v>#N/A</v>
      </c>
      <c r="AB107" s="31" t="e">
        <v>#N/A</v>
      </c>
      <c r="AC107">
        <v>17.600000000000001</v>
      </c>
      <c r="AD107">
        <v>35.65</v>
      </c>
      <c r="AE107">
        <v>2.1</v>
      </c>
      <c r="AF107" s="1" t="e">
        <v>#N/A</v>
      </c>
      <c r="AG107"/>
      <c r="AH107" s="1" t="e">
        <v>#N/A</v>
      </c>
      <c r="AI107" s="9" t="e">
        <v>#N/A</v>
      </c>
      <c r="AJ107" t="e">
        <v>#N/A</v>
      </c>
      <c r="AK107" t="e">
        <v>#N/A</v>
      </c>
      <c r="AL107" s="44">
        <v>0.75</v>
      </c>
      <c r="AN107" s="1" t="e">
        <v>#N/A</v>
      </c>
      <c r="AO107" s="1" t="e">
        <v>#N/A</v>
      </c>
      <c r="AP107" s="1">
        <v>0.42222222222222228</v>
      </c>
      <c r="AQ107">
        <v>1560</v>
      </c>
      <c r="AR107" t="s">
        <v>867</v>
      </c>
      <c r="AS107" s="9" t="s">
        <v>828</v>
      </c>
      <c r="AU107" t="e">
        <v>#N/A</v>
      </c>
      <c r="AV107" t="e">
        <v>#N/A</v>
      </c>
      <c r="AW107">
        <v>13.04</v>
      </c>
      <c r="AY107" t="s">
        <v>877</v>
      </c>
      <c r="AZ107" s="1"/>
    </row>
    <row r="108" spans="1:52" ht="15.75" x14ac:dyDescent="0.25">
      <c r="A108" t="s">
        <v>239</v>
      </c>
      <c r="B108">
        <v>107</v>
      </c>
      <c r="C108" t="s">
        <v>115</v>
      </c>
      <c r="D108" t="s">
        <v>828</v>
      </c>
      <c r="E108" t="s">
        <v>25</v>
      </c>
      <c r="F108" t="s">
        <v>832</v>
      </c>
      <c r="G108">
        <v>17</v>
      </c>
      <c r="H108" t="s">
        <v>653</v>
      </c>
      <c r="I108" t="s">
        <v>654</v>
      </c>
      <c r="K108" t="s">
        <v>806</v>
      </c>
      <c r="P108" s="31"/>
      <c r="Q108" s="31"/>
      <c r="R108" s="31"/>
      <c r="S108" s="1" t="e">
        <v>#N/A</v>
      </c>
      <c r="T108" s="34"/>
      <c r="V108" s="9" t="e">
        <v>#N/A</v>
      </c>
      <c r="W108" s="9" t="e">
        <v>#N/A</v>
      </c>
      <c r="X108" s="9" t="e">
        <v>#N/A</v>
      </c>
      <c r="Y108" s="9" t="e">
        <v>#N/A</v>
      </c>
      <c r="Z108" s="31" t="e">
        <v>#N/A</v>
      </c>
      <c r="AA108" t="e">
        <v>#N/A</v>
      </c>
      <c r="AB108" s="31" t="e">
        <v>#N/A</v>
      </c>
      <c r="AC108" t="e">
        <v>#N/A</v>
      </c>
      <c r="AD108" t="e">
        <v>#N/A</v>
      </c>
      <c r="AE108" t="e">
        <v>#N/A</v>
      </c>
      <c r="AF108" s="1" t="e">
        <v>#N/A</v>
      </c>
      <c r="AG108"/>
      <c r="AH108" s="1" t="e">
        <v>#N/A</v>
      </c>
      <c r="AI108" s="9" t="e">
        <v>#N/A</v>
      </c>
      <c r="AJ108" t="e">
        <v>#N/A</v>
      </c>
      <c r="AK108" t="e">
        <v>#N/A</v>
      </c>
      <c r="AL108" s="45">
        <v>1.6666666666666667</v>
      </c>
      <c r="AN108" s="1" t="e">
        <v>#N/A</v>
      </c>
      <c r="AO108" s="1" t="e">
        <v>#N/A</v>
      </c>
      <c r="AP108" s="1" t="e">
        <v>#N/A</v>
      </c>
      <c r="AQ108">
        <v>1560</v>
      </c>
      <c r="AR108" t="s">
        <v>867</v>
      </c>
      <c r="AS108" s="9" t="s">
        <v>828</v>
      </c>
      <c r="AU108" t="e">
        <v>#N/A</v>
      </c>
      <c r="AV108" t="e">
        <v>#N/A</v>
      </c>
      <c r="AW108">
        <v>13.04</v>
      </c>
      <c r="AY108" t="s">
        <v>877</v>
      </c>
      <c r="AZ108" s="1"/>
    </row>
    <row r="109" spans="1:52" ht="16.5" thickBot="1" x14ac:dyDescent="0.3">
      <c r="A109" t="s">
        <v>239</v>
      </c>
      <c r="B109">
        <v>108</v>
      </c>
      <c r="C109" t="s">
        <v>116</v>
      </c>
      <c r="D109" t="s">
        <v>828</v>
      </c>
      <c r="E109" t="s">
        <v>25</v>
      </c>
      <c r="F109" t="s">
        <v>832</v>
      </c>
      <c r="G109">
        <v>18</v>
      </c>
      <c r="H109" t="s">
        <v>655</v>
      </c>
      <c r="I109" t="s">
        <v>656</v>
      </c>
      <c r="K109">
        <v>51.08</v>
      </c>
      <c r="L109" t="s">
        <v>429</v>
      </c>
      <c r="M109" t="s">
        <v>432</v>
      </c>
      <c r="O109" t="s">
        <v>435</v>
      </c>
      <c r="P109" s="31">
        <v>0.24642081049334374</v>
      </c>
      <c r="Q109" s="31">
        <v>0.25937896003725314</v>
      </c>
      <c r="R109" s="31">
        <v>0.24642081049334374</v>
      </c>
      <c r="S109" s="1">
        <v>0.18373743148003133</v>
      </c>
      <c r="T109" s="34">
        <v>0.75222058102394063</v>
      </c>
      <c r="U109">
        <v>0.93595801250397193</v>
      </c>
      <c r="V109" s="9">
        <v>2.3474358343251724</v>
      </c>
      <c r="W109" s="9" t="e">
        <v>#N/A</v>
      </c>
      <c r="X109" s="9">
        <v>-27.114337887492297</v>
      </c>
      <c r="Y109" s="9">
        <v>-26.855971328216548</v>
      </c>
      <c r="Z109" s="31" t="e">
        <v>#N/A</v>
      </c>
      <c r="AA109" t="e">
        <v>#N/A</v>
      </c>
      <c r="AB109" s="31" t="e">
        <v>#N/A</v>
      </c>
      <c r="AC109">
        <v>10.1</v>
      </c>
      <c r="AD109">
        <v>42.35</v>
      </c>
      <c r="AE109">
        <v>2.9</v>
      </c>
      <c r="AF109" s="1" t="e">
        <v>#N/A</v>
      </c>
      <c r="AG109"/>
      <c r="AH109" s="1" t="e">
        <v>#N/A</v>
      </c>
      <c r="AI109" s="9" t="e">
        <v>#N/A</v>
      </c>
      <c r="AJ109" t="e">
        <v>#N/A</v>
      </c>
      <c r="AK109" t="e">
        <v>#N/A</v>
      </c>
      <c r="AL109" s="43">
        <v>0.5</v>
      </c>
      <c r="AN109" s="1" t="e">
        <v>#N/A</v>
      </c>
      <c r="AO109" s="1" t="e">
        <v>#N/A</v>
      </c>
      <c r="AP109" s="1">
        <v>0.6</v>
      </c>
      <c r="AQ109">
        <v>1560</v>
      </c>
      <c r="AR109" t="s">
        <v>867</v>
      </c>
      <c r="AS109" s="9" t="s">
        <v>828</v>
      </c>
      <c r="AU109" t="e">
        <v>#N/A</v>
      </c>
      <c r="AV109" t="e">
        <v>#N/A</v>
      </c>
      <c r="AW109">
        <v>13.04</v>
      </c>
      <c r="AY109" t="s">
        <v>877</v>
      </c>
      <c r="AZ109" s="1"/>
    </row>
    <row r="110" spans="1:52" ht="15.75" x14ac:dyDescent="0.25">
      <c r="A110" t="s">
        <v>239</v>
      </c>
      <c r="B110">
        <v>109</v>
      </c>
      <c r="C110" t="s">
        <v>117</v>
      </c>
      <c r="D110" t="s">
        <v>1</v>
      </c>
      <c r="E110" t="s">
        <v>2</v>
      </c>
      <c r="F110" t="s">
        <v>830</v>
      </c>
      <c r="G110">
        <v>1</v>
      </c>
      <c r="H110" t="s">
        <v>657</v>
      </c>
      <c r="I110" t="s">
        <v>658</v>
      </c>
      <c r="K110">
        <v>50.44</v>
      </c>
      <c r="L110" t="s">
        <v>810</v>
      </c>
      <c r="M110" t="s">
        <v>811</v>
      </c>
      <c r="O110" t="s">
        <v>812</v>
      </c>
      <c r="P110" s="31">
        <v>0.78064829500396515</v>
      </c>
      <c r="Q110" s="31">
        <v>0.95221942523670755</v>
      </c>
      <c r="R110" s="31">
        <v>0.80340255749405243</v>
      </c>
      <c r="S110" s="1">
        <v>1.7962633227597145</v>
      </c>
      <c r="T110" s="34">
        <v>2.536270277734725</v>
      </c>
      <c r="U110">
        <v>4.3325336004944397</v>
      </c>
      <c r="V110" s="9">
        <v>5.2275098350581626</v>
      </c>
      <c r="W110" s="9">
        <v>-27.670056703820876</v>
      </c>
      <c r="X110" s="9">
        <v>-27.71308127971966</v>
      </c>
      <c r="Y110" s="9">
        <v>-25.851451727595872</v>
      </c>
      <c r="Z110" s="31" t="e">
        <v>#N/A</v>
      </c>
      <c r="AA110" t="e">
        <v>#N/A</v>
      </c>
      <c r="AB110" s="31" t="e">
        <v>#N/A</v>
      </c>
      <c r="AC110">
        <v>13.9</v>
      </c>
      <c r="AD110" t="e">
        <v>#N/A</v>
      </c>
      <c r="AE110">
        <v>18.5</v>
      </c>
      <c r="AF110" s="1">
        <v>-2.8463482568838265</v>
      </c>
      <c r="AG110"/>
      <c r="AH110" s="1">
        <v>0.57611843986873434</v>
      </c>
      <c r="AI110" s="9">
        <v>47.4818725585938</v>
      </c>
      <c r="AJ110">
        <v>0.55681687593460105</v>
      </c>
      <c r="AK110">
        <v>85.27376703318636</v>
      </c>
      <c r="AL110" s="35">
        <v>2.3333333333333335</v>
      </c>
      <c r="AN110" s="1" t="e">
        <v>#N/A</v>
      </c>
      <c r="AO110" s="1" t="e">
        <v>#N/A</v>
      </c>
      <c r="AP110" s="1">
        <v>4.0666666666666664</v>
      </c>
      <c r="AQ110">
        <v>2200</v>
      </c>
      <c r="AR110" t="s">
        <v>867</v>
      </c>
      <c r="AS110" s="9" t="s">
        <v>870</v>
      </c>
      <c r="AU110" t="e">
        <v>#N/A</v>
      </c>
      <c r="AV110" t="e">
        <v>#N/A</v>
      </c>
      <c r="AW110">
        <v>9.1999999999999993</v>
      </c>
      <c r="AY110" t="s">
        <v>877</v>
      </c>
      <c r="AZ110" s="1"/>
    </row>
    <row r="111" spans="1:52" ht="15.75" x14ac:dyDescent="0.25">
      <c r="A111" t="s">
        <v>239</v>
      </c>
      <c r="B111">
        <v>110</v>
      </c>
      <c r="C111" t="s">
        <v>119</v>
      </c>
      <c r="D111" t="s">
        <v>1</v>
      </c>
      <c r="E111" t="s">
        <v>2</v>
      </c>
      <c r="F111" t="s">
        <v>830</v>
      </c>
      <c r="G111">
        <v>2</v>
      </c>
      <c r="H111" t="s">
        <v>659</v>
      </c>
      <c r="I111" t="s">
        <v>660</v>
      </c>
      <c r="K111">
        <v>51.46</v>
      </c>
      <c r="L111" t="s">
        <v>810</v>
      </c>
      <c r="M111" t="s">
        <v>811</v>
      </c>
      <c r="O111" t="s">
        <v>812</v>
      </c>
      <c r="P111" s="31">
        <v>0.38707782743878738</v>
      </c>
      <c r="Q111" s="31">
        <v>1.5055244664729428</v>
      </c>
      <c r="R111" s="31">
        <v>0.79868004275165183</v>
      </c>
      <c r="S111" s="1">
        <v>0.86066933540614077</v>
      </c>
      <c r="T111" s="34">
        <v>2.6912823366633818</v>
      </c>
      <c r="U111">
        <v>3.5519516720695226</v>
      </c>
      <c r="V111" s="9">
        <v>6.4968111828979254</v>
      </c>
      <c r="W111" s="9">
        <v>-27.218250482287768</v>
      </c>
      <c r="X111" s="9">
        <v>-28.138569285268535</v>
      </c>
      <c r="Y111" s="9">
        <v>-25.084414793009891</v>
      </c>
      <c r="Z111" s="31" t="e">
        <v>#N/A</v>
      </c>
      <c r="AA111" t="e">
        <v>#N/A</v>
      </c>
      <c r="AB111" s="31" t="e">
        <v>#N/A</v>
      </c>
      <c r="AC111">
        <v>30.4</v>
      </c>
      <c r="AD111" t="e">
        <v>#N/A</v>
      </c>
      <c r="AE111">
        <v>18.8</v>
      </c>
      <c r="AF111" s="1">
        <v>-3.6440680191989574</v>
      </c>
      <c r="AG111"/>
      <c r="AH111" s="1">
        <v>0.76328187055701668</v>
      </c>
      <c r="AI111" s="9">
        <v>47.624195098877003</v>
      </c>
      <c r="AJ111">
        <v>0.71827912330627397</v>
      </c>
      <c r="AK111">
        <v>66.303187094816991</v>
      </c>
      <c r="AL111" s="1">
        <v>2.6666666666666665</v>
      </c>
      <c r="AN111" s="1" t="e">
        <v>#N/A</v>
      </c>
      <c r="AO111" s="1" t="e">
        <v>#N/A</v>
      </c>
      <c r="AP111" s="1">
        <v>4.1333333333333337</v>
      </c>
      <c r="AQ111">
        <v>2200</v>
      </c>
      <c r="AR111" t="s">
        <v>867</v>
      </c>
      <c r="AS111" s="9" t="s">
        <v>870</v>
      </c>
      <c r="AU111" t="e">
        <v>#N/A</v>
      </c>
      <c r="AV111" t="e">
        <v>#N/A</v>
      </c>
      <c r="AW111">
        <v>9.1999999999999993</v>
      </c>
      <c r="AY111" t="s">
        <v>877</v>
      </c>
      <c r="AZ111" s="1"/>
    </row>
    <row r="112" spans="1:52" ht="15.75" x14ac:dyDescent="0.25">
      <c r="A112" t="s">
        <v>239</v>
      </c>
      <c r="B112">
        <v>111</v>
      </c>
      <c r="C112" t="s">
        <v>120</v>
      </c>
      <c r="D112" t="s">
        <v>1</v>
      </c>
      <c r="E112" t="s">
        <v>2</v>
      </c>
      <c r="F112" t="s">
        <v>830</v>
      </c>
      <c r="G112">
        <v>3</v>
      </c>
      <c r="H112" t="s">
        <v>661</v>
      </c>
      <c r="I112" t="s">
        <v>662</v>
      </c>
      <c r="K112">
        <v>51.03</v>
      </c>
      <c r="L112" t="s">
        <v>810</v>
      </c>
      <c r="M112" t="s">
        <v>811</v>
      </c>
      <c r="O112" t="s">
        <v>812</v>
      </c>
      <c r="P112" s="31">
        <v>0.81494268077601417</v>
      </c>
      <c r="Q112" s="31">
        <v>1.3974000072648918</v>
      </c>
      <c r="R112" s="31">
        <v>1.1314021164021164</v>
      </c>
      <c r="S112" s="1">
        <v>2.127447619047619</v>
      </c>
      <c r="T112" s="34">
        <v>3.3437448044430225</v>
      </c>
      <c r="U112">
        <v>5.4711924234906419</v>
      </c>
      <c r="V112" s="9">
        <v>5.843060731565358</v>
      </c>
      <c r="W112" s="9">
        <v>-27.34626249905725</v>
      </c>
      <c r="X112" s="9">
        <v>-27.712556055244431</v>
      </c>
      <c r="Y112" s="9">
        <v>-25.166360716897614</v>
      </c>
      <c r="Z112" s="31" t="e">
        <v>#N/A</v>
      </c>
      <c r="AA112" t="e">
        <v>#N/A</v>
      </c>
      <c r="AB112" s="31" t="e">
        <v>#N/A</v>
      </c>
      <c r="AC112">
        <v>21.7</v>
      </c>
      <c r="AD112" t="e">
        <v>#N/A</v>
      </c>
      <c r="AE112">
        <v>36.799999999999997</v>
      </c>
      <c r="AF112" s="1">
        <v>-4.6456013575536783</v>
      </c>
      <c r="AG112"/>
      <c r="AH112" s="1">
        <v>0.46412966772794451</v>
      </c>
      <c r="AI112" s="9">
        <v>48.696701049804702</v>
      </c>
      <c r="AJ112">
        <v>0.46497154235839799</v>
      </c>
      <c r="AK112">
        <v>104.73049770488858</v>
      </c>
      <c r="AL112" s="31">
        <v>5.166666666666667</v>
      </c>
      <c r="AN112" s="1" t="e">
        <v>#N/A</v>
      </c>
      <c r="AO112" s="1" t="e">
        <v>#N/A</v>
      </c>
      <c r="AP112" s="1">
        <v>8.1333333333333329</v>
      </c>
      <c r="AQ112">
        <v>2200</v>
      </c>
      <c r="AR112" t="s">
        <v>867</v>
      </c>
      <c r="AS112" s="9" t="s">
        <v>870</v>
      </c>
      <c r="AU112" t="e">
        <v>#N/A</v>
      </c>
      <c r="AV112" t="e">
        <v>#N/A</v>
      </c>
      <c r="AW112">
        <v>9.1999999999999993</v>
      </c>
      <c r="AY112" t="s">
        <v>877</v>
      </c>
      <c r="AZ112" s="1"/>
    </row>
    <row r="113" spans="1:52" ht="15.75" x14ac:dyDescent="0.25">
      <c r="A113" t="s">
        <v>239</v>
      </c>
      <c r="B113">
        <v>112</v>
      </c>
      <c r="C113" t="s">
        <v>121</v>
      </c>
      <c r="D113" t="s">
        <v>1</v>
      </c>
      <c r="E113" t="s">
        <v>2</v>
      </c>
      <c r="F113" t="s">
        <v>830</v>
      </c>
      <c r="G113">
        <v>4</v>
      </c>
      <c r="H113" t="s">
        <v>663</v>
      </c>
      <c r="I113" t="s">
        <v>664</v>
      </c>
      <c r="K113">
        <v>50.34</v>
      </c>
      <c r="L113" t="s">
        <v>810</v>
      </c>
      <c r="M113" t="s">
        <v>811</v>
      </c>
      <c r="O113" t="s">
        <v>812</v>
      </c>
      <c r="P113" s="31">
        <v>0.40361889153754466</v>
      </c>
      <c r="Q113" s="31">
        <v>1.0766857690230534</v>
      </c>
      <c r="R113" s="31">
        <v>0.52554529201430267</v>
      </c>
      <c r="S113" s="1">
        <v>0.93539499404052462</v>
      </c>
      <c r="T113" s="34">
        <v>2.0058499525749007</v>
      </c>
      <c r="U113">
        <v>2.9412449466154253</v>
      </c>
      <c r="V113" s="9">
        <v>5.4623420253244186</v>
      </c>
      <c r="W113" s="9">
        <v>-27.231129465685914</v>
      </c>
      <c r="X113" s="9">
        <v>-27.332928192803863</v>
      </c>
      <c r="Y113" s="9">
        <v>-25.055828563746644</v>
      </c>
      <c r="Z113" s="31" t="e">
        <v>#N/A</v>
      </c>
      <c r="AA113" t="e">
        <v>#N/A</v>
      </c>
      <c r="AB113" s="31" t="e">
        <v>#N/A</v>
      </c>
      <c r="AC113">
        <v>7.3</v>
      </c>
      <c r="AD113" t="e">
        <v>#N/A</v>
      </c>
      <c r="AE113">
        <v>15.2</v>
      </c>
      <c r="AF113" s="1">
        <v>-3.2920128868543665</v>
      </c>
      <c r="AG113"/>
      <c r="AH113" s="1">
        <v>0.89111836159695024</v>
      </c>
      <c r="AI113" s="9" t="e">
        <v>#N/A</v>
      </c>
      <c r="AJ113" t="e">
        <v>#N/A</v>
      </c>
      <c r="AK113" t="e">
        <v>#N/A</v>
      </c>
      <c r="AL113" s="31">
        <v>2.6666666666666665</v>
      </c>
      <c r="AN113" s="1" t="e">
        <v>#N/A</v>
      </c>
      <c r="AO113" s="1" t="e">
        <v>#N/A</v>
      </c>
      <c r="AP113" s="1">
        <v>3.3333333333333335</v>
      </c>
      <c r="AQ113">
        <v>2200</v>
      </c>
      <c r="AR113" t="s">
        <v>867</v>
      </c>
      <c r="AS113" s="9" t="s">
        <v>870</v>
      </c>
      <c r="AU113" t="e">
        <v>#N/A</v>
      </c>
      <c r="AV113" t="e">
        <v>#N/A</v>
      </c>
      <c r="AW113">
        <v>9.1999999999999993</v>
      </c>
      <c r="AY113" t="s">
        <v>877</v>
      </c>
      <c r="AZ113" s="1"/>
    </row>
    <row r="114" spans="1:52" ht="16.5" thickBot="1" x14ac:dyDescent="0.3">
      <c r="A114" t="s">
        <v>239</v>
      </c>
      <c r="B114">
        <v>113</v>
      </c>
      <c r="C114" t="s">
        <v>122</v>
      </c>
      <c r="D114" t="s">
        <v>1</v>
      </c>
      <c r="E114" t="s">
        <v>2</v>
      </c>
      <c r="F114" t="s">
        <v>830</v>
      </c>
      <c r="G114">
        <v>5</v>
      </c>
      <c r="H114" t="s">
        <v>665</v>
      </c>
      <c r="I114" t="s">
        <v>666</v>
      </c>
      <c r="K114">
        <v>50.78</v>
      </c>
      <c r="L114" t="s">
        <v>810</v>
      </c>
      <c r="M114" t="s">
        <v>811</v>
      </c>
      <c r="O114" t="s">
        <v>812</v>
      </c>
      <c r="P114" s="31">
        <v>0.4051019102008665</v>
      </c>
      <c r="Q114" s="31">
        <v>0.83565034670360594</v>
      </c>
      <c r="R114" s="31">
        <v>0.44044702638834188</v>
      </c>
      <c r="S114" s="1">
        <v>0.63060685309176834</v>
      </c>
      <c r="T114" s="34">
        <v>1.6811992832928144</v>
      </c>
      <c r="U114">
        <v>2.3118061363845825</v>
      </c>
      <c r="V114" s="9">
        <v>5.0599139386325716</v>
      </c>
      <c r="W114" s="9" t="e">
        <v>#N/A</v>
      </c>
      <c r="X114" s="9">
        <v>-27.311931937285493</v>
      </c>
      <c r="Y114" s="9">
        <v>-23.666436235437743</v>
      </c>
      <c r="Z114" s="31" t="e">
        <v>#N/A</v>
      </c>
      <c r="AA114" t="e">
        <v>#N/A</v>
      </c>
      <c r="AB114" s="31" t="e">
        <v>#N/A</v>
      </c>
      <c r="AC114">
        <v>55.8</v>
      </c>
      <c r="AD114" t="e">
        <v>#N/A</v>
      </c>
      <c r="AE114">
        <v>66.400000000000006</v>
      </c>
      <c r="AF114" s="1">
        <v>-1.8973841943874201</v>
      </c>
      <c r="AG114"/>
      <c r="AH114" s="1">
        <v>0.45358016758662784</v>
      </c>
      <c r="AI114" s="9">
        <v>47.918933868408203</v>
      </c>
      <c r="AJ114">
        <v>0.44105625152587902</v>
      </c>
      <c r="AK114">
        <v>108.64585572164043</v>
      </c>
      <c r="AL114" s="31">
        <v>4.5</v>
      </c>
      <c r="AN114" s="1" t="e">
        <v>#N/A</v>
      </c>
      <c r="AO114" s="1" t="e">
        <v>#N/A</v>
      </c>
      <c r="AP114" s="1">
        <v>14.711111111111112</v>
      </c>
      <c r="AQ114">
        <v>2200</v>
      </c>
      <c r="AR114" t="s">
        <v>867</v>
      </c>
      <c r="AS114" s="9" t="s">
        <v>870</v>
      </c>
      <c r="AU114" t="e">
        <v>#N/A</v>
      </c>
      <c r="AV114" t="e">
        <v>#N/A</v>
      </c>
      <c r="AW114">
        <v>9.1999999999999993</v>
      </c>
      <c r="AY114" t="s">
        <v>877</v>
      </c>
      <c r="AZ114" s="1"/>
    </row>
    <row r="115" spans="1:52" ht="15.75" x14ac:dyDescent="0.25">
      <c r="A115" t="s">
        <v>239</v>
      </c>
      <c r="B115">
        <v>114</v>
      </c>
      <c r="C115" t="s">
        <v>123</v>
      </c>
      <c r="D115" t="s">
        <v>829</v>
      </c>
      <c r="E115" t="s">
        <v>2</v>
      </c>
      <c r="F115" t="s">
        <v>830</v>
      </c>
      <c r="G115">
        <v>6</v>
      </c>
      <c r="H115" t="s">
        <v>667</v>
      </c>
      <c r="I115" t="s">
        <v>668</v>
      </c>
      <c r="K115">
        <v>29.78</v>
      </c>
      <c r="L115" t="s">
        <v>810</v>
      </c>
      <c r="M115" t="s">
        <v>811</v>
      </c>
      <c r="O115" t="s">
        <v>812</v>
      </c>
      <c r="P115" s="31">
        <v>0.35987407656145071</v>
      </c>
      <c r="Q115" s="31">
        <v>0.6296691292675648</v>
      </c>
      <c r="R115" s="31">
        <v>0.50503861652115511</v>
      </c>
      <c r="S115" s="1">
        <v>0.45494546675621222</v>
      </c>
      <c r="T115" s="34">
        <v>1.4945818223501706</v>
      </c>
      <c r="U115">
        <v>1.9495272891063828</v>
      </c>
      <c r="V115" s="9">
        <v>4.6791365465220913</v>
      </c>
      <c r="W115" s="9" t="e">
        <v>#N/A</v>
      </c>
      <c r="X115" s="9">
        <v>-28.899360263829475</v>
      </c>
      <c r="Y115" s="9">
        <v>-26.65144152778764</v>
      </c>
      <c r="Z115" s="31" t="e">
        <v>#N/A</v>
      </c>
      <c r="AA115" t="e">
        <v>#N/A</v>
      </c>
      <c r="AB115" s="31" t="e">
        <v>#N/A</v>
      </c>
      <c r="AC115">
        <v>53.2</v>
      </c>
      <c r="AD115" t="e">
        <v>#N/A</v>
      </c>
      <c r="AE115">
        <v>56.2</v>
      </c>
      <c r="AF115" s="1" t="e">
        <v>#N/A</v>
      </c>
      <c r="AG115"/>
      <c r="AH115" s="1" t="e">
        <v>#N/A</v>
      </c>
      <c r="AI115" s="9" t="e">
        <v>#N/A</v>
      </c>
      <c r="AJ115" t="e">
        <v>#N/A</v>
      </c>
      <c r="AK115" t="e">
        <v>#N/A</v>
      </c>
      <c r="AL115" s="35">
        <v>3</v>
      </c>
      <c r="AN115" s="1" t="e">
        <v>#N/A</v>
      </c>
      <c r="AO115" s="1" t="e">
        <v>#N/A</v>
      </c>
      <c r="AP115" s="1">
        <v>12.444444444444445</v>
      </c>
      <c r="AQ115">
        <v>2080</v>
      </c>
      <c r="AR115" t="s">
        <v>867</v>
      </c>
      <c r="AS115" s="9" t="s">
        <v>870</v>
      </c>
      <c r="AU115" t="e">
        <v>#N/A</v>
      </c>
      <c r="AV115" t="e">
        <v>#N/A</v>
      </c>
      <c r="AW115">
        <v>8.9760691912108506</v>
      </c>
      <c r="AY115" t="s">
        <v>877</v>
      </c>
      <c r="AZ115" s="1"/>
    </row>
    <row r="116" spans="1:52" ht="15.75" x14ac:dyDescent="0.25">
      <c r="A116" t="s">
        <v>239</v>
      </c>
      <c r="B116">
        <v>115</v>
      </c>
      <c r="C116" t="s">
        <v>124</v>
      </c>
      <c r="D116" t="s">
        <v>829</v>
      </c>
      <c r="E116" t="s">
        <v>2</v>
      </c>
      <c r="F116" t="s">
        <v>830</v>
      </c>
      <c r="G116">
        <v>7</v>
      </c>
      <c r="H116" t="s">
        <v>669</v>
      </c>
      <c r="I116" t="s">
        <v>670</v>
      </c>
      <c r="K116">
        <v>49.4</v>
      </c>
      <c r="L116" t="s">
        <v>810</v>
      </c>
      <c r="M116" t="s">
        <v>811</v>
      </c>
      <c r="O116" t="s">
        <v>812</v>
      </c>
      <c r="P116" s="31">
        <v>0.49365637651821859</v>
      </c>
      <c r="Q116" s="31">
        <v>0.65108589311882825</v>
      </c>
      <c r="R116" s="31">
        <v>0.55522165991902839</v>
      </c>
      <c r="S116" s="1">
        <v>0.89323870445344122</v>
      </c>
      <c r="T116" s="34">
        <v>1.6999639295560751</v>
      </c>
      <c r="U116">
        <v>2.5932026340095162</v>
      </c>
      <c r="V116" s="9">
        <v>6.5804738767491502</v>
      </c>
      <c r="W116" s="9">
        <v>-26.56990946631764</v>
      </c>
      <c r="X116" s="9">
        <v>-28.078929407209674</v>
      </c>
      <c r="Y116" s="9">
        <v>-25.463786891314353</v>
      </c>
      <c r="Z116" s="31" t="e">
        <v>#N/A</v>
      </c>
      <c r="AA116" t="e">
        <v>#N/A</v>
      </c>
      <c r="AB116" s="31" t="e">
        <v>#N/A</v>
      </c>
      <c r="AC116">
        <v>37.799999999999997</v>
      </c>
      <c r="AD116" t="e">
        <v>#N/A</v>
      </c>
      <c r="AE116">
        <v>39.200000000000003</v>
      </c>
      <c r="AF116" s="1">
        <v>-3.5267176786145131</v>
      </c>
      <c r="AG116"/>
      <c r="AH116" s="1">
        <v>0.50991812723079721</v>
      </c>
      <c r="AI116" s="9">
        <v>49.474288940429702</v>
      </c>
      <c r="AJ116">
        <v>0.49004676938056901</v>
      </c>
      <c r="AK116">
        <v>100.95830037399574</v>
      </c>
      <c r="AL116" s="31">
        <v>3.3333333333333335</v>
      </c>
      <c r="AN116" s="1" t="e">
        <v>#N/A</v>
      </c>
      <c r="AO116" s="1" t="e">
        <v>#N/A</v>
      </c>
      <c r="AP116" s="1">
        <v>8.6666666666666661</v>
      </c>
      <c r="AQ116">
        <v>2080</v>
      </c>
      <c r="AR116" t="s">
        <v>867</v>
      </c>
      <c r="AS116" s="9" t="s">
        <v>870</v>
      </c>
      <c r="AU116" t="e">
        <v>#N/A</v>
      </c>
      <c r="AV116" t="e">
        <v>#N/A</v>
      </c>
      <c r="AW116">
        <v>8.9760691912108506</v>
      </c>
      <c r="AY116" t="s">
        <v>877</v>
      </c>
      <c r="AZ116" s="1"/>
    </row>
    <row r="117" spans="1:52" ht="15.75" x14ac:dyDescent="0.25">
      <c r="A117" t="s">
        <v>239</v>
      </c>
      <c r="B117">
        <v>116</v>
      </c>
      <c r="C117" t="s">
        <v>125</v>
      </c>
      <c r="D117" t="s">
        <v>829</v>
      </c>
      <c r="E117" t="s">
        <v>2</v>
      </c>
      <c r="F117" t="s">
        <v>830</v>
      </c>
      <c r="G117">
        <v>8</v>
      </c>
      <c r="H117" t="s">
        <v>671</v>
      </c>
      <c r="I117" t="s">
        <v>672</v>
      </c>
      <c r="K117">
        <v>50.54</v>
      </c>
      <c r="L117" t="s">
        <v>810</v>
      </c>
      <c r="M117" t="s">
        <v>811</v>
      </c>
      <c r="O117" t="s">
        <v>812</v>
      </c>
      <c r="P117" s="31">
        <v>0.51521171349426209</v>
      </c>
      <c r="Q117" s="31">
        <v>0.68341932458111476</v>
      </c>
      <c r="R117" s="31">
        <v>0.36652206173328061</v>
      </c>
      <c r="S117" s="1">
        <v>1.1204091808468539</v>
      </c>
      <c r="T117" s="34">
        <v>1.5651530998086574</v>
      </c>
      <c r="U117">
        <v>2.6855622806555113</v>
      </c>
      <c r="V117" s="9">
        <v>3.5043459129642009</v>
      </c>
      <c r="W117" s="9">
        <v>-29.356622849678367</v>
      </c>
      <c r="X117" s="9">
        <v>-28.146682998391697</v>
      </c>
      <c r="Y117" s="9">
        <v>-26.918224833752621</v>
      </c>
      <c r="Z117" s="31" t="e">
        <v>#N/A</v>
      </c>
      <c r="AA117" t="e">
        <v>#N/A</v>
      </c>
      <c r="AB117" s="31" t="e">
        <v>#N/A</v>
      </c>
      <c r="AC117">
        <v>15.3</v>
      </c>
      <c r="AD117" t="e">
        <v>#N/A</v>
      </c>
      <c r="AE117">
        <v>17</v>
      </c>
      <c r="AF117" s="1">
        <v>-2.2828330232557841</v>
      </c>
      <c r="AG117"/>
      <c r="AH117" s="1">
        <v>1.0109188538953182</v>
      </c>
      <c r="AI117" s="9">
        <v>49.480010986328097</v>
      </c>
      <c r="AJ117">
        <v>1.0079802274703999</v>
      </c>
      <c r="AK117">
        <v>49.088275382644959</v>
      </c>
      <c r="AL117" s="31">
        <v>0.5</v>
      </c>
      <c r="AN117" s="1" t="e">
        <v>#N/A</v>
      </c>
      <c r="AO117" s="1" t="e">
        <v>#N/A</v>
      </c>
      <c r="AP117" s="1">
        <v>3.7333333333333334</v>
      </c>
      <c r="AQ117">
        <v>2080</v>
      </c>
      <c r="AR117" t="s">
        <v>867</v>
      </c>
      <c r="AS117" s="9" t="s">
        <v>870</v>
      </c>
      <c r="AU117" t="e">
        <v>#N/A</v>
      </c>
      <c r="AV117" t="e">
        <v>#N/A</v>
      </c>
      <c r="AW117">
        <v>8.9760691912108506</v>
      </c>
      <c r="AY117" t="s">
        <v>877</v>
      </c>
      <c r="AZ117" s="1"/>
    </row>
    <row r="118" spans="1:52" ht="15.75" x14ac:dyDescent="0.25">
      <c r="A118" t="s">
        <v>239</v>
      </c>
      <c r="B118">
        <v>117</v>
      </c>
      <c r="C118" t="s">
        <v>126</v>
      </c>
      <c r="D118" t="s">
        <v>829</v>
      </c>
      <c r="E118" t="s">
        <v>2</v>
      </c>
      <c r="F118" t="s">
        <v>830</v>
      </c>
      <c r="G118">
        <v>9</v>
      </c>
      <c r="H118" t="s">
        <v>673</v>
      </c>
      <c r="I118" t="s">
        <v>674</v>
      </c>
      <c r="K118">
        <v>50.9</v>
      </c>
      <c r="L118" t="s">
        <v>810</v>
      </c>
      <c r="M118" t="s">
        <v>811</v>
      </c>
      <c r="O118" t="s">
        <v>812</v>
      </c>
      <c r="P118" s="31">
        <v>0.47062573673870328</v>
      </c>
      <c r="Q118" s="31">
        <v>1.1848844824706553</v>
      </c>
      <c r="R118" s="31">
        <v>0.48271561886051084</v>
      </c>
      <c r="S118" s="1">
        <v>0.89247677799607084</v>
      </c>
      <c r="T118" s="34">
        <v>2.1382258380698693</v>
      </c>
      <c r="U118">
        <v>3.0307026160659403</v>
      </c>
      <c r="V118" s="9">
        <v>6.8434423325234972</v>
      </c>
      <c r="W118" s="9">
        <v>-27.41334019722726</v>
      </c>
      <c r="X118" s="9">
        <v>-28.017019504874288</v>
      </c>
      <c r="Y118" s="9">
        <v>-25.582784441911219</v>
      </c>
      <c r="Z118" s="31" t="e">
        <v>#N/A</v>
      </c>
      <c r="AA118" t="e">
        <v>#N/A</v>
      </c>
      <c r="AB118" s="31" t="e">
        <v>#N/A</v>
      </c>
      <c r="AC118">
        <v>58.1</v>
      </c>
      <c r="AD118" t="e">
        <v>#N/A</v>
      </c>
      <c r="AE118">
        <v>97.3</v>
      </c>
      <c r="AF118" s="1">
        <v>-1.2127063052333458</v>
      </c>
      <c r="AG118"/>
      <c r="AH118" s="1">
        <v>0.58165024462166459</v>
      </c>
      <c r="AI118" s="9">
        <v>46.733509063720703</v>
      </c>
      <c r="AJ118">
        <v>0.56042301654815696</v>
      </c>
      <c r="AK118">
        <v>83.389703284438369</v>
      </c>
      <c r="AL118" s="36">
        <v>0.5</v>
      </c>
      <c r="AN118" s="1" t="e">
        <v>#N/A</v>
      </c>
      <c r="AO118" s="1" t="e">
        <v>#N/A</v>
      </c>
      <c r="AP118" s="1">
        <v>21.577777777777776</v>
      </c>
      <c r="AQ118">
        <v>2080</v>
      </c>
      <c r="AR118" t="s">
        <v>867</v>
      </c>
      <c r="AS118" s="9" t="s">
        <v>870</v>
      </c>
      <c r="AU118" t="e">
        <v>#N/A</v>
      </c>
      <c r="AV118" t="e">
        <v>#N/A</v>
      </c>
      <c r="AW118">
        <v>8.9760691912108506</v>
      </c>
      <c r="AY118" t="s">
        <v>877</v>
      </c>
      <c r="AZ118" s="1"/>
    </row>
    <row r="119" spans="1:52" ht="16.5" thickBot="1" x14ac:dyDescent="0.3">
      <c r="A119" t="s">
        <v>239</v>
      </c>
      <c r="B119">
        <v>118</v>
      </c>
      <c r="C119" t="s">
        <v>127</v>
      </c>
      <c r="D119" t="s">
        <v>829</v>
      </c>
      <c r="E119" t="s">
        <v>2</v>
      </c>
      <c r="F119" t="s">
        <v>830</v>
      </c>
      <c r="G119">
        <v>10</v>
      </c>
      <c r="H119" t="s">
        <v>675</v>
      </c>
      <c r="I119" t="s">
        <v>676</v>
      </c>
      <c r="K119">
        <v>50.7</v>
      </c>
      <c r="L119" t="s">
        <v>810</v>
      </c>
      <c r="M119" t="s">
        <v>811</v>
      </c>
      <c r="O119" t="s">
        <v>812</v>
      </c>
      <c r="P119" s="31">
        <v>0.58290532544378693</v>
      </c>
      <c r="Q119" s="31">
        <v>1.5108229221227094</v>
      </c>
      <c r="R119" s="31">
        <v>0.65850443786982238</v>
      </c>
      <c r="S119" s="1">
        <v>1.0343715976331362</v>
      </c>
      <c r="T119" s="34">
        <v>2.7522326854363186</v>
      </c>
      <c r="U119">
        <v>3.7866042830694546</v>
      </c>
      <c r="V119" s="9">
        <v>6.8535808189881084</v>
      </c>
      <c r="W119" s="9">
        <v>-26.598879045844637</v>
      </c>
      <c r="X119" s="9">
        <v>-27.504117686180383</v>
      </c>
      <c r="Y119" s="9">
        <v>-24.177767088693741</v>
      </c>
      <c r="Z119" s="31" t="e">
        <v>#N/A</v>
      </c>
      <c r="AA119" t="e">
        <v>#N/A</v>
      </c>
      <c r="AB119" s="31" t="e">
        <v>#N/A</v>
      </c>
      <c r="AC119">
        <v>16.2</v>
      </c>
      <c r="AD119" t="e">
        <v>#N/A</v>
      </c>
      <c r="AE119">
        <v>25.3</v>
      </c>
      <c r="AF119" s="1">
        <v>-3.707772067766836</v>
      </c>
      <c r="AG119"/>
      <c r="AH119" s="1">
        <v>0.87388513567805814</v>
      </c>
      <c r="AI119" s="9">
        <v>47.906074523925803</v>
      </c>
      <c r="AJ119">
        <v>0.88275533914565996</v>
      </c>
      <c r="AK119">
        <v>54.268801784070561</v>
      </c>
      <c r="AL119" s="37">
        <v>1.6666666666666667</v>
      </c>
      <c r="AN119" s="1" t="e">
        <v>#N/A</v>
      </c>
      <c r="AO119" s="1" t="e">
        <v>#N/A</v>
      </c>
      <c r="AP119" s="1">
        <v>5.5777777777777784</v>
      </c>
      <c r="AQ119">
        <v>2080</v>
      </c>
      <c r="AR119" t="s">
        <v>867</v>
      </c>
      <c r="AS119" s="9" t="s">
        <v>870</v>
      </c>
      <c r="AU119" t="e">
        <v>#N/A</v>
      </c>
      <c r="AV119" t="e">
        <v>#N/A</v>
      </c>
      <c r="AW119">
        <v>8.9760691912108506</v>
      </c>
      <c r="AY119" t="s">
        <v>877</v>
      </c>
      <c r="AZ119" s="1"/>
    </row>
    <row r="120" spans="1:52" ht="15.75" x14ac:dyDescent="0.25">
      <c r="A120" t="s">
        <v>239</v>
      </c>
      <c r="B120">
        <v>119</v>
      </c>
      <c r="C120" t="s">
        <v>128</v>
      </c>
      <c r="D120" t="s">
        <v>15</v>
      </c>
      <c r="E120" t="s">
        <v>2</v>
      </c>
      <c r="F120" t="s">
        <v>830</v>
      </c>
      <c r="G120">
        <v>11</v>
      </c>
      <c r="H120" t="s">
        <v>677</v>
      </c>
      <c r="I120" t="s">
        <v>678</v>
      </c>
      <c r="K120">
        <v>50.57</v>
      </c>
      <c r="L120" t="s">
        <v>810</v>
      </c>
      <c r="M120" t="s">
        <v>811</v>
      </c>
      <c r="O120" t="s">
        <v>812</v>
      </c>
      <c r="P120" s="31">
        <v>0.56419962428317183</v>
      </c>
      <c r="Q120" s="31">
        <v>1.2792238338333015</v>
      </c>
      <c r="R120" s="31">
        <v>0.76726913189638146</v>
      </c>
      <c r="S120" s="1">
        <v>0.94383927229582776</v>
      </c>
      <c r="T120" s="34">
        <v>2.6106925900128548</v>
      </c>
      <c r="U120">
        <v>3.5545318623086826</v>
      </c>
      <c r="V120" s="9">
        <v>7.5947925845876165</v>
      </c>
      <c r="W120" s="9">
        <v>-28.846931305810088</v>
      </c>
      <c r="X120" s="9">
        <v>-29.804647215573993</v>
      </c>
      <c r="Y120" s="9">
        <v>-27.10595516992322</v>
      </c>
      <c r="Z120" s="31" t="e">
        <v>#N/A</v>
      </c>
      <c r="AA120" t="e">
        <v>#N/A</v>
      </c>
      <c r="AB120" s="31" t="e">
        <v>#N/A</v>
      </c>
      <c r="AC120">
        <v>43.7</v>
      </c>
      <c r="AD120" t="e">
        <v>#N/A</v>
      </c>
      <c r="AE120">
        <v>50.7</v>
      </c>
      <c r="AF120" s="1">
        <v>-2.5288463727135202</v>
      </c>
      <c r="AG120"/>
      <c r="AH120" s="1">
        <v>0.60695923412930097</v>
      </c>
      <c r="AI120" s="9">
        <v>48.960563659667997</v>
      </c>
      <c r="AJ120">
        <v>0.61642104387283303</v>
      </c>
      <c r="AK120">
        <v>79.427145043686252</v>
      </c>
      <c r="AL120" s="38">
        <v>2</v>
      </c>
      <c r="AN120" s="1" t="e">
        <v>#N/A</v>
      </c>
      <c r="AO120" s="1" t="e">
        <v>#N/A</v>
      </c>
      <c r="AP120" s="1">
        <v>11.222222222222221</v>
      </c>
      <c r="AQ120">
        <v>2000</v>
      </c>
      <c r="AR120" t="s">
        <v>867</v>
      </c>
      <c r="AS120" s="9" t="s">
        <v>870</v>
      </c>
      <c r="AU120" t="e">
        <v>#N/A</v>
      </c>
      <c r="AV120" t="e">
        <v>#N/A</v>
      </c>
      <c r="AW120">
        <v>9.1881325385694304</v>
      </c>
      <c r="AY120" t="s">
        <v>877</v>
      </c>
      <c r="AZ120" s="1"/>
    </row>
    <row r="121" spans="1:52" ht="15.75" x14ac:dyDescent="0.25">
      <c r="A121" t="s">
        <v>239</v>
      </c>
      <c r="B121">
        <v>120</v>
      </c>
      <c r="C121" t="s">
        <v>129</v>
      </c>
      <c r="D121" t="s">
        <v>15</v>
      </c>
      <c r="E121" t="s">
        <v>2</v>
      </c>
      <c r="F121" t="s">
        <v>830</v>
      </c>
      <c r="G121">
        <v>12</v>
      </c>
      <c r="H121" t="s">
        <v>679</v>
      </c>
      <c r="I121" t="s">
        <v>680</v>
      </c>
      <c r="K121">
        <v>50.78</v>
      </c>
      <c r="L121" t="s">
        <v>429</v>
      </c>
      <c r="M121" t="s">
        <v>432</v>
      </c>
      <c r="O121" t="s">
        <v>435</v>
      </c>
      <c r="P121" s="31">
        <v>0.69496849153209939</v>
      </c>
      <c r="Q121" s="31">
        <v>2.368541131702151</v>
      </c>
      <c r="R121" s="31">
        <v>0.94286727057896813</v>
      </c>
      <c r="S121" s="1">
        <v>1.8475943678613631</v>
      </c>
      <c r="T121" s="34">
        <v>4.0063768938132185</v>
      </c>
      <c r="U121">
        <v>5.853971261674582</v>
      </c>
      <c r="V121" s="9">
        <v>10.734262488943758</v>
      </c>
      <c r="W121" s="9">
        <v>-27.59836917457547</v>
      </c>
      <c r="X121" s="9">
        <v>-28.788882530061422</v>
      </c>
      <c r="Y121" s="9">
        <v>-25.251812824028931</v>
      </c>
      <c r="Z121" s="31" t="e">
        <v>#N/A</v>
      </c>
      <c r="AA121" t="e">
        <v>#N/A</v>
      </c>
      <c r="AB121" s="31" t="e">
        <v>#N/A</v>
      </c>
      <c r="AC121">
        <v>33.5</v>
      </c>
      <c r="AD121" t="e">
        <v>#N/A</v>
      </c>
      <c r="AE121">
        <v>28.6</v>
      </c>
      <c r="AF121" s="1">
        <v>-3.4452976631883123</v>
      </c>
      <c r="AG121"/>
      <c r="AH121" s="1">
        <v>0.66482267511839377</v>
      </c>
      <c r="AI121" s="9">
        <v>50.4749565124512</v>
      </c>
      <c r="AJ121">
        <v>0.67737132310867298</v>
      </c>
      <c r="AK121">
        <v>74.515933566253636</v>
      </c>
      <c r="AL121" s="39">
        <v>0.5</v>
      </c>
      <c r="AN121" s="1" t="e">
        <v>#N/A</v>
      </c>
      <c r="AO121" s="1" t="e">
        <v>#N/A</v>
      </c>
      <c r="AP121" s="1">
        <v>6.3111111111111118</v>
      </c>
      <c r="AQ121">
        <v>2000</v>
      </c>
      <c r="AR121" t="s">
        <v>867</v>
      </c>
      <c r="AS121" s="9" t="s">
        <v>870</v>
      </c>
      <c r="AU121" t="e">
        <v>#N/A</v>
      </c>
      <c r="AV121" t="e">
        <v>#N/A</v>
      </c>
      <c r="AW121">
        <v>9.1881325385694304</v>
      </c>
      <c r="AY121" t="s">
        <v>877</v>
      </c>
      <c r="AZ121" s="1"/>
    </row>
    <row r="122" spans="1:52" ht="15.75" x14ac:dyDescent="0.25">
      <c r="A122" t="s">
        <v>239</v>
      </c>
      <c r="B122">
        <v>121</v>
      </c>
      <c r="C122" t="s">
        <v>130</v>
      </c>
      <c r="D122" t="s">
        <v>15</v>
      </c>
      <c r="E122" t="s">
        <v>2</v>
      </c>
      <c r="F122" t="s">
        <v>830</v>
      </c>
      <c r="G122">
        <v>13</v>
      </c>
      <c r="H122" t="s">
        <v>681</v>
      </c>
      <c r="I122" t="s">
        <v>682</v>
      </c>
      <c r="K122">
        <v>49.43</v>
      </c>
      <c r="L122" t="s">
        <v>810</v>
      </c>
      <c r="M122" t="s">
        <v>811</v>
      </c>
      <c r="O122" t="s">
        <v>812</v>
      </c>
      <c r="P122" s="31">
        <v>0.26885747521747927</v>
      </c>
      <c r="Q122" s="31">
        <v>1.0835662374912742</v>
      </c>
      <c r="R122" s="31">
        <v>0.38123002225369212</v>
      </c>
      <c r="S122" s="1">
        <v>0.88012680558365375</v>
      </c>
      <c r="T122" s="34">
        <v>1.7336537349624457</v>
      </c>
      <c r="U122">
        <v>2.6137805405460997</v>
      </c>
      <c r="V122" s="9">
        <v>6.5669656095551234</v>
      </c>
      <c r="W122" s="9">
        <v>-27.930282285950987</v>
      </c>
      <c r="X122" s="9">
        <v>-28.685759634139085</v>
      </c>
      <c r="Y122" s="9">
        <v>-25.871708870720962</v>
      </c>
      <c r="Z122" s="31" t="e">
        <v>#N/A</v>
      </c>
      <c r="AA122" t="e">
        <v>#N/A</v>
      </c>
      <c r="AB122" s="31" t="e">
        <v>#N/A</v>
      </c>
      <c r="AC122">
        <v>35.700000000000003</v>
      </c>
      <c r="AD122" t="e">
        <v>#N/A</v>
      </c>
      <c r="AE122">
        <v>40.1</v>
      </c>
      <c r="AF122" s="1">
        <v>-2.2664672436524425E-2</v>
      </c>
      <c r="AG122"/>
      <c r="AH122" s="1">
        <v>0.552061037787278</v>
      </c>
      <c r="AI122" s="9">
        <v>49.290699005127003</v>
      </c>
      <c r="AJ122">
        <v>0.54585331678390503</v>
      </c>
      <c r="AK122">
        <v>90.300264722290649</v>
      </c>
      <c r="AL122" s="39">
        <v>2.3333333333333335</v>
      </c>
      <c r="AN122" s="1" t="e">
        <v>#N/A</v>
      </c>
      <c r="AO122" s="1" t="e">
        <v>#N/A</v>
      </c>
      <c r="AP122" s="1">
        <v>8.8666666666666671</v>
      </c>
      <c r="AQ122">
        <v>2000</v>
      </c>
      <c r="AR122" t="s">
        <v>867</v>
      </c>
      <c r="AS122" s="9" t="s">
        <v>870</v>
      </c>
      <c r="AU122" t="e">
        <v>#N/A</v>
      </c>
      <c r="AV122" t="e">
        <v>#N/A</v>
      </c>
      <c r="AW122">
        <v>9.1881325385694304</v>
      </c>
      <c r="AY122" t="s">
        <v>877</v>
      </c>
      <c r="AZ122" s="1"/>
    </row>
    <row r="123" spans="1:52" ht="15.75" x14ac:dyDescent="0.25">
      <c r="A123" t="s">
        <v>239</v>
      </c>
      <c r="B123">
        <v>122</v>
      </c>
      <c r="C123" t="s">
        <v>131</v>
      </c>
      <c r="D123" t="s">
        <v>15</v>
      </c>
      <c r="E123" t="s">
        <v>2</v>
      </c>
      <c r="F123" t="s">
        <v>830</v>
      </c>
      <c r="G123">
        <v>14</v>
      </c>
      <c r="H123" t="s">
        <v>683</v>
      </c>
      <c r="I123" t="s">
        <v>684</v>
      </c>
      <c r="K123">
        <v>50.45</v>
      </c>
      <c r="L123" t="s">
        <v>810</v>
      </c>
      <c r="M123" t="s">
        <v>811</v>
      </c>
      <c r="O123" t="s">
        <v>812</v>
      </c>
      <c r="P123" s="31">
        <v>0.13052229930624382</v>
      </c>
      <c r="Q123" s="31">
        <v>0.53729584267447483</v>
      </c>
      <c r="R123" s="31">
        <v>3.1740832507433099E-2</v>
      </c>
      <c r="S123" s="1">
        <v>0.58618632309217056</v>
      </c>
      <c r="T123" s="34">
        <v>0.69955897448815174</v>
      </c>
      <c r="U123">
        <v>1.2857452975803223</v>
      </c>
      <c r="V123" s="9">
        <v>4.5597249584013486</v>
      </c>
      <c r="W123" s="9">
        <v>-27.92530266827757</v>
      </c>
      <c r="X123" s="9">
        <v>-28.754544154060991</v>
      </c>
      <c r="Y123" s="9">
        <v>-26.018120077850423</v>
      </c>
      <c r="Z123" s="31" t="e">
        <v>#N/A</v>
      </c>
      <c r="AA123" t="e">
        <v>#N/A</v>
      </c>
      <c r="AB123" s="31" t="e">
        <v>#N/A</v>
      </c>
      <c r="AC123">
        <v>37.6</v>
      </c>
      <c r="AD123" t="e">
        <v>#N/A</v>
      </c>
      <c r="AE123">
        <v>45.3</v>
      </c>
      <c r="AF123" s="1">
        <v>-0.84456170927810181</v>
      </c>
      <c r="AG123"/>
      <c r="AH123" s="1">
        <v>0.56746873139633236</v>
      </c>
      <c r="AI123" s="9">
        <v>48.2648735046387</v>
      </c>
      <c r="AJ123">
        <v>0.56008225679397605</v>
      </c>
      <c r="AK123">
        <v>86.174616173196739</v>
      </c>
      <c r="AL123" s="39">
        <v>0.5</v>
      </c>
      <c r="AN123" s="1" t="e">
        <v>#N/A</v>
      </c>
      <c r="AO123" s="1" t="e">
        <v>#N/A</v>
      </c>
      <c r="AP123" s="1">
        <v>10.02222222222222</v>
      </c>
      <c r="AQ123">
        <v>2000</v>
      </c>
      <c r="AR123" t="s">
        <v>867</v>
      </c>
      <c r="AS123" s="9" t="s">
        <v>870</v>
      </c>
      <c r="AU123" t="e">
        <v>#N/A</v>
      </c>
      <c r="AV123" t="e">
        <v>#N/A</v>
      </c>
      <c r="AW123">
        <v>9.1881325385694304</v>
      </c>
      <c r="AY123" t="s">
        <v>877</v>
      </c>
      <c r="AZ123" s="1"/>
    </row>
    <row r="124" spans="1:52" ht="16.5" thickBot="1" x14ac:dyDescent="0.3">
      <c r="A124" t="s">
        <v>239</v>
      </c>
      <c r="B124">
        <v>123</v>
      </c>
      <c r="C124" t="s">
        <v>132</v>
      </c>
      <c r="D124" t="s">
        <v>15</v>
      </c>
      <c r="E124" t="s">
        <v>2</v>
      </c>
      <c r="F124" t="s">
        <v>830</v>
      </c>
      <c r="G124">
        <v>15</v>
      </c>
      <c r="H124" t="s">
        <v>685</v>
      </c>
      <c r="I124" t="s">
        <v>686</v>
      </c>
      <c r="K124">
        <v>51.01</v>
      </c>
      <c r="L124" t="s">
        <v>810</v>
      </c>
      <c r="M124" t="s">
        <v>811</v>
      </c>
      <c r="O124" t="s">
        <v>812</v>
      </c>
      <c r="P124" s="31">
        <v>0.29304695157812194</v>
      </c>
      <c r="Q124" s="31">
        <v>0.85298885776379363</v>
      </c>
      <c r="R124" s="31">
        <v>0.27334346206626153</v>
      </c>
      <c r="S124" s="1">
        <v>0.80489111938835523</v>
      </c>
      <c r="T124" s="34">
        <v>1.4193792714081772</v>
      </c>
      <c r="U124">
        <v>2.2242703907965327</v>
      </c>
      <c r="V124" s="9">
        <v>6.2611141283138991</v>
      </c>
      <c r="W124" s="9" t="e">
        <v>#N/A</v>
      </c>
      <c r="X124" s="9">
        <v>-27.384016840395532</v>
      </c>
      <c r="Y124" s="9">
        <v>-24.749299544099472</v>
      </c>
      <c r="Z124" s="31" t="e">
        <v>#N/A</v>
      </c>
      <c r="AA124" t="e">
        <v>#N/A</v>
      </c>
      <c r="AB124" s="31" t="e">
        <v>#N/A</v>
      </c>
      <c r="AC124">
        <v>81.099999999999994</v>
      </c>
      <c r="AD124" t="e">
        <v>#N/A</v>
      </c>
      <c r="AE124">
        <v>70.8</v>
      </c>
      <c r="AF124" s="1" t="e">
        <v>#N/A</v>
      </c>
      <c r="AG124"/>
      <c r="AH124" s="1" t="e">
        <v>#N/A</v>
      </c>
      <c r="AI124" s="9" t="e">
        <v>#N/A</v>
      </c>
      <c r="AJ124" t="e">
        <v>#N/A</v>
      </c>
      <c r="AK124" t="e">
        <v>#N/A</v>
      </c>
      <c r="AL124" s="37">
        <v>1.8333333333333333</v>
      </c>
      <c r="AN124" s="1" t="e">
        <v>#N/A</v>
      </c>
      <c r="AO124" s="1" t="e">
        <v>#N/A</v>
      </c>
      <c r="AP124" s="1">
        <v>15.688888888888888</v>
      </c>
      <c r="AQ124">
        <v>2000</v>
      </c>
      <c r="AR124" t="s">
        <v>867</v>
      </c>
      <c r="AS124" s="9" t="s">
        <v>870</v>
      </c>
      <c r="AU124" t="e">
        <v>#N/A</v>
      </c>
      <c r="AV124" t="e">
        <v>#N/A</v>
      </c>
      <c r="AW124">
        <v>9.1881325385694304</v>
      </c>
      <c r="AY124" t="s">
        <v>877</v>
      </c>
      <c r="AZ124" s="1"/>
    </row>
    <row r="125" spans="1:52" ht="15.75" x14ac:dyDescent="0.25">
      <c r="A125" t="s">
        <v>239</v>
      </c>
      <c r="B125">
        <v>124</v>
      </c>
      <c r="C125" t="s">
        <v>133</v>
      </c>
      <c r="D125" t="s">
        <v>828</v>
      </c>
      <c r="E125" t="s">
        <v>2</v>
      </c>
      <c r="F125" t="s">
        <v>830</v>
      </c>
      <c r="G125">
        <v>16</v>
      </c>
      <c r="H125" t="s">
        <v>687</v>
      </c>
      <c r="I125" t="s">
        <v>688</v>
      </c>
      <c r="K125">
        <v>51.96</v>
      </c>
      <c r="L125" t="s">
        <v>810</v>
      </c>
      <c r="M125" t="s">
        <v>811</v>
      </c>
      <c r="O125" t="s">
        <v>812</v>
      </c>
      <c r="P125" s="31">
        <v>0.28464491916859125</v>
      </c>
      <c r="Q125" s="31">
        <v>1.0768140601818024</v>
      </c>
      <c r="R125" s="31">
        <v>0.18481091224018478</v>
      </c>
      <c r="S125" s="1">
        <v>0.57895150115473448</v>
      </c>
      <c r="T125" s="34">
        <v>1.5462698915905784</v>
      </c>
      <c r="U125">
        <v>2.125221392745313</v>
      </c>
      <c r="V125" s="9">
        <v>5.3357684763414266</v>
      </c>
      <c r="W125" s="9" t="e">
        <v>#N/A</v>
      </c>
      <c r="X125" s="9">
        <v>-27.190287312195359</v>
      </c>
      <c r="Y125" s="9">
        <v>-26.065292926252749</v>
      </c>
      <c r="Z125" s="31" t="e">
        <v>#N/A</v>
      </c>
      <c r="AA125" t="e">
        <v>#N/A</v>
      </c>
      <c r="AB125" s="31" t="e">
        <v>#N/A</v>
      </c>
      <c r="AC125">
        <v>13.4</v>
      </c>
      <c r="AD125" t="e">
        <v>#N/A</v>
      </c>
      <c r="AE125">
        <v>11.7</v>
      </c>
      <c r="AF125" s="1" t="e">
        <v>#N/A</v>
      </c>
      <c r="AG125"/>
      <c r="AH125" s="1" t="e">
        <v>#N/A</v>
      </c>
      <c r="AI125" s="9" t="e">
        <v>#N/A</v>
      </c>
      <c r="AJ125" t="e">
        <v>#N/A</v>
      </c>
      <c r="AK125" t="e">
        <v>#N/A</v>
      </c>
      <c r="AL125" s="38">
        <v>1</v>
      </c>
      <c r="AN125" s="1" t="e">
        <v>#N/A</v>
      </c>
      <c r="AO125" s="1" t="e">
        <v>#N/A</v>
      </c>
      <c r="AP125" s="1">
        <v>2.5555555555555554</v>
      </c>
      <c r="AQ125">
        <v>1560</v>
      </c>
      <c r="AR125" t="s">
        <v>867</v>
      </c>
      <c r="AS125" s="9" t="s">
        <v>828</v>
      </c>
      <c r="AU125" t="e">
        <v>#N/A</v>
      </c>
      <c r="AV125" t="e">
        <v>#N/A</v>
      </c>
      <c r="AW125">
        <v>13.04</v>
      </c>
      <c r="AY125" t="s">
        <v>877</v>
      </c>
      <c r="AZ125" s="1"/>
    </row>
    <row r="126" spans="1:52" ht="15.75" x14ac:dyDescent="0.25">
      <c r="A126" t="s">
        <v>239</v>
      </c>
      <c r="B126">
        <v>125</v>
      </c>
      <c r="C126" t="s">
        <v>134</v>
      </c>
      <c r="D126" t="s">
        <v>828</v>
      </c>
      <c r="E126" t="s">
        <v>2</v>
      </c>
      <c r="F126" t="s">
        <v>830</v>
      </c>
      <c r="G126">
        <v>17</v>
      </c>
      <c r="H126" t="s">
        <v>689</v>
      </c>
      <c r="I126" t="s">
        <v>690</v>
      </c>
      <c r="K126">
        <v>49.98</v>
      </c>
      <c r="L126" t="s">
        <v>810</v>
      </c>
      <c r="M126" t="s">
        <v>811</v>
      </c>
      <c r="O126" t="s">
        <v>812</v>
      </c>
      <c r="P126" s="31">
        <v>0.15101290516206484</v>
      </c>
      <c r="Q126" s="31">
        <v>0.67733968565515612</v>
      </c>
      <c r="R126" s="31">
        <v>8.2171368547418966E-2</v>
      </c>
      <c r="S126" s="1">
        <v>0.53899087635054022</v>
      </c>
      <c r="T126" s="34">
        <v>0.91052395936463992</v>
      </c>
      <c r="U126">
        <v>1.4495148357151801</v>
      </c>
      <c r="V126" s="9">
        <v>5.9943225069103852</v>
      </c>
      <c r="W126" s="9">
        <v>-26.975562070666808</v>
      </c>
      <c r="X126" s="9">
        <v>-27.717831089735341</v>
      </c>
      <c r="Y126" s="9">
        <v>-26.031111911602238</v>
      </c>
      <c r="Z126" s="31" t="e">
        <v>#N/A</v>
      </c>
      <c r="AA126" t="e">
        <v>#N/A</v>
      </c>
      <c r="AB126" s="31" t="e">
        <v>#N/A</v>
      </c>
      <c r="AC126">
        <v>22.6</v>
      </c>
      <c r="AD126" t="e">
        <v>#N/A</v>
      </c>
      <c r="AE126">
        <v>8.1999999999999993</v>
      </c>
      <c r="AF126" s="1">
        <v>1.2932719625544429</v>
      </c>
      <c r="AG126"/>
      <c r="AH126" s="1">
        <v>1.0424850424595766</v>
      </c>
      <c r="AI126" s="9">
        <v>48.575607299804702</v>
      </c>
      <c r="AJ126">
        <v>1.0562698841095</v>
      </c>
      <c r="AK126">
        <v>45.987874908273945</v>
      </c>
      <c r="AL126" s="39">
        <v>1.5</v>
      </c>
      <c r="AN126" s="1" t="e">
        <v>#N/A</v>
      </c>
      <c r="AO126" s="1" t="e">
        <v>#N/A</v>
      </c>
      <c r="AP126" s="1">
        <v>1.7777777777777777</v>
      </c>
      <c r="AQ126">
        <v>1560</v>
      </c>
      <c r="AR126" t="s">
        <v>867</v>
      </c>
      <c r="AS126" s="9" t="s">
        <v>828</v>
      </c>
      <c r="AU126" t="e">
        <v>#N/A</v>
      </c>
      <c r="AV126" t="e">
        <v>#N/A</v>
      </c>
      <c r="AW126">
        <v>13.04</v>
      </c>
      <c r="AY126" t="s">
        <v>877</v>
      </c>
      <c r="AZ126" s="1"/>
    </row>
    <row r="127" spans="1:52" ht="16.5" thickBot="1" x14ac:dyDescent="0.3">
      <c r="A127" t="s">
        <v>239</v>
      </c>
      <c r="B127">
        <v>126</v>
      </c>
      <c r="C127" t="s">
        <v>135</v>
      </c>
      <c r="D127" t="s">
        <v>828</v>
      </c>
      <c r="E127" t="s">
        <v>2</v>
      </c>
      <c r="F127" t="s">
        <v>830</v>
      </c>
      <c r="G127">
        <v>18</v>
      </c>
      <c r="H127" t="s">
        <v>691</v>
      </c>
      <c r="I127" t="s">
        <v>692</v>
      </c>
      <c r="K127">
        <v>51</v>
      </c>
      <c r="L127" t="s">
        <v>810</v>
      </c>
      <c r="M127" t="s">
        <v>811</v>
      </c>
      <c r="O127" t="s">
        <v>812</v>
      </c>
      <c r="P127" s="31">
        <v>0.19057941176470589</v>
      </c>
      <c r="Q127" s="31">
        <v>1.0574118652368925</v>
      </c>
      <c r="R127" s="31">
        <v>4.1686764705882347E-2</v>
      </c>
      <c r="S127" s="1">
        <v>1.2696818823529412</v>
      </c>
      <c r="T127" s="34">
        <v>1.2896780417074807</v>
      </c>
      <c r="U127">
        <v>2.5593599240604217</v>
      </c>
      <c r="V127" s="9">
        <v>6.7150891807511766</v>
      </c>
      <c r="W127" s="9">
        <v>-27.157044375744391</v>
      </c>
      <c r="X127" s="9">
        <v>-27.709713537688987</v>
      </c>
      <c r="Y127" s="9">
        <v>-25.496120005227301</v>
      </c>
      <c r="Z127" s="31" t="e">
        <v>#N/A</v>
      </c>
      <c r="AA127" t="e">
        <v>#N/A</v>
      </c>
      <c r="AB127" s="31" t="e">
        <v>#N/A</v>
      </c>
      <c r="AC127">
        <v>18.2</v>
      </c>
      <c r="AD127" t="e">
        <v>#N/A</v>
      </c>
      <c r="AE127">
        <v>38</v>
      </c>
      <c r="AF127" s="1" t="e">
        <v>#N/A</v>
      </c>
      <c r="AG127"/>
      <c r="AH127" s="1" t="e">
        <v>#N/A</v>
      </c>
      <c r="AI127" s="9" t="e">
        <v>#N/A</v>
      </c>
      <c r="AJ127" t="e">
        <v>#N/A</v>
      </c>
      <c r="AK127" t="e">
        <v>#N/A</v>
      </c>
      <c r="AL127" s="39">
        <v>2</v>
      </c>
      <c r="AN127" s="1" t="e">
        <v>#N/A</v>
      </c>
      <c r="AO127" s="1" t="e">
        <v>#N/A</v>
      </c>
      <c r="AP127" s="1">
        <v>8.3999999999999986</v>
      </c>
      <c r="AQ127">
        <v>1560</v>
      </c>
      <c r="AR127" t="s">
        <v>867</v>
      </c>
      <c r="AS127" s="9" t="s">
        <v>828</v>
      </c>
      <c r="AU127" t="e">
        <v>#N/A</v>
      </c>
      <c r="AV127" t="e">
        <v>#N/A</v>
      </c>
      <c r="AW127">
        <v>13.04</v>
      </c>
      <c r="AY127" t="s">
        <v>877</v>
      </c>
      <c r="AZ127" s="1"/>
    </row>
    <row r="128" spans="1:52" ht="15.75" x14ac:dyDescent="0.25">
      <c r="A128" t="s">
        <v>239</v>
      </c>
      <c r="B128">
        <v>127</v>
      </c>
      <c r="C128" t="s">
        <v>136</v>
      </c>
      <c r="D128" t="s">
        <v>1</v>
      </c>
      <c r="E128" t="s">
        <v>25</v>
      </c>
      <c r="F128" t="s">
        <v>830</v>
      </c>
      <c r="G128">
        <v>1</v>
      </c>
      <c r="H128" t="s">
        <v>693</v>
      </c>
      <c r="I128" t="s">
        <v>694</v>
      </c>
      <c r="K128">
        <v>49.15</v>
      </c>
      <c r="L128" t="s">
        <v>813</v>
      </c>
      <c r="M128" t="s">
        <v>814</v>
      </c>
      <c r="O128" t="s">
        <v>815</v>
      </c>
      <c r="P128" s="31">
        <v>0.63757171922685651</v>
      </c>
      <c r="Q128" s="31">
        <v>1.4046795679933097</v>
      </c>
      <c r="R128" s="31">
        <v>0.70524567650050862</v>
      </c>
      <c r="S128" s="1">
        <v>1.0845683011190232</v>
      </c>
      <c r="T128" s="34">
        <v>2.7474969637206748</v>
      </c>
      <c r="U128">
        <v>3.8320652648396978</v>
      </c>
      <c r="V128" s="9">
        <v>7.337763779185682</v>
      </c>
      <c r="W128" s="9">
        <v>-28.272728766644693</v>
      </c>
      <c r="X128" s="9">
        <v>-28.303855301961697</v>
      </c>
      <c r="Y128" s="9">
        <v>-26.069757776117541</v>
      </c>
      <c r="Z128" s="31" t="e">
        <v>#N/A</v>
      </c>
      <c r="AA128" t="e">
        <v>#N/A</v>
      </c>
      <c r="AB128" s="31" t="e">
        <v>#N/A</v>
      </c>
      <c r="AC128">
        <v>7.2</v>
      </c>
      <c r="AD128" t="e">
        <v>#N/A</v>
      </c>
      <c r="AE128">
        <v>22.9</v>
      </c>
      <c r="AF128" s="1">
        <v>0.68252274951517744</v>
      </c>
      <c r="AG128">
        <v>7.19</v>
      </c>
      <c r="AH128" s="1">
        <v>0.72445030323379411</v>
      </c>
      <c r="AI128" s="9">
        <v>47.679389953613303</v>
      </c>
      <c r="AJ128">
        <v>0.70226395130157504</v>
      </c>
      <c r="AK128">
        <v>67.893830895412449</v>
      </c>
      <c r="AL128" s="38">
        <v>2.5</v>
      </c>
      <c r="AN128" s="1" t="e">
        <v>#N/A</v>
      </c>
      <c r="AO128" s="1" t="e">
        <v>#N/A</v>
      </c>
      <c r="AP128" s="1">
        <v>5.0444444444444443</v>
      </c>
      <c r="AQ128">
        <v>2200</v>
      </c>
      <c r="AR128" t="s">
        <v>867</v>
      </c>
      <c r="AS128" s="9" t="s">
        <v>870</v>
      </c>
      <c r="AU128" t="e">
        <v>#N/A</v>
      </c>
      <c r="AV128" t="e">
        <v>#N/A</v>
      </c>
      <c r="AW128">
        <v>9.1999999999999993</v>
      </c>
      <c r="AY128" t="s">
        <v>877</v>
      </c>
      <c r="AZ128" s="1"/>
    </row>
    <row r="129" spans="1:52" ht="15.75" x14ac:dyDescent="0.25">
      <c r="A129" t="s">
        <v>239</v>
      </c>
      <c r="B129">
        <v>128</v>
      </c>
      <c r="C129" t="s">
        <v>137</v>
      </c>
      <c r="D129" t="s">
        <v>1</v>
      </c>
      <c r="E129" t="s">
        <v>25</v>
      </c>
      <c r="F129" t="s">
        <v>830</v>
      </c>
      <c r="G129">
        <v>2</v>
      </c>
      <c r="H129" t="s">
        <v>695</v>
      </c>
      <c r="I129" t="s">
        <v>696</v>
      </c>
      <c r="K129">
        <v>49.53</v>
      </c>
      <c r="L129" t="s">
        <v>429</v>
      </c>
      <c r="M129" t="s">
        <v>432</v>
      </c>
      <c r="O129" t="s">
        <v>435</v>
      </c>
      <c r="P129" s="31">
        <v>0.39903089036947309</v>
      </c>
      <c r="Q129" s="31">
        <v>1.1096902841132588</v>
      </c>
      <c r="R129" s="31">
        <v>0.38143246517262264</v>
      </c>
      <c r="S129" s="1">
        <v>1.1350706238643247</v>
      </c>
      <c r="T129" s="34">
        <v>1.8901536396553544</v>
      </c>
      <c r="U129">
        <v>3.0252242635196791</v>
      </c>
      <c r="V129" s="9">
        <v>6.0914048040973352</v>
      </c>
      <c r="W129" s="9">
        <v>-27.779601845061269</v>
      </c>
      <c r="X129" s="9">
        <v>-29.059872717852063</v>
      </c>
      <c r="Y129" s="9">
        <v>-27.095708352293155</v>
      </c>
      <c r="Z129" s="31" t="e">
        <v>#N/A</v>
      </c>
      <c r="AA129" t="e">
        <v>#N/A</v>
      </c>
      <c r="AB129" s="31" t="e">
        <v>#N/A</v>
      </c>
      <c r="AC129">
        <v>34.299999999999997</v>
      </c>
      <c r="AD129" t="e">
        <v>#N/A</v>
      </c>
      <c r="AE129">
        <v>38</v>
      </c>
      <c r="AF129" s="1">
        <v>3.6231027081893363</v>
      </c>
      <c r="AG129">
        <v>7.82</v>
      </c>
      <c r="AH129" s="1">
        <v>0.64351980806399245</v>
      </c>
      <c r="AI129" s="9">
        <v>48.014835357666001</v>
      </c>
      <c r="AJ129">
        <v>0.62102383375167802</v>
      </c>
      <c r="AK129">
        <v>77.315608110565961</v>
      </c>
      <c r="AL129" s="39">
        <v>0.75</v>
      </c>
      <c r="AN129" s="1" t="e">
        <v>#N/A</v>
      </c>
      <c r="AO129" s="1" t="e">
        <v>#N/A</v>
      </c>
      <c r="AP129" s="1">
        <v>8.3999999999999986</v>
      </c>
      <c r="AQ129">
        <v>2200</v>
      </c>
      <c r="AR129" t="s">
        <v>867</v>
      </c>
      <c r="AS129" s="9" t="s">
        <v>870</v>
      </c>
      <c r="AU129" t="e">
        <v>#N/A</v>
      </c>
      <c r="AV129" t="e">
        <v>#N/A</v>
      </c>
      <c r="AW129">
        <v>9.1999999999999993</v>
      </c>
      <c r="AY129" t="s">
        <v>877</v>
      </c>
      <c r="AZ129" s="1"/>
    </row>
    <row r="130" spans="1:52" ht="15.75" x14ac:dyDescent="0.25">
      <c r="A130" t="s">
        <v>239</v>
      </c>
      <c r="B130">
        <v>129</v>
      </c>
      <c r="C130" t="s">
        <v>138</v>
      </c>
      <c r="D130" t="s">
        <v>1</v>
      </c>
      <c r="E130" t="s">
        <v>25</v>
      </c>
      <c r="F130" t="s">
        <v>830</v>
      </c>
      <c r="G130">
        <v>3</v>
      </c>
      <c r="H130" t="s">
        <v>697</v>
      </c>
      <c r="I130" t="s">
        <v>698</v>
      </c>
      <c r="K130">
        <v>47.66</v>
      </c>
      <c r="L130" t="s">
        <v>813</v>
      </c>
      <c r="M130" t="s">
        <v>814</v>
      </c>
      <c r="O130" t="s">
        <v>815</v>
      </c>
      <c r="P130" s="31">
        <v>0.48281053294167026</v>
      </c>
      <c r="Q130" s="31">
        <v>1.2924274044567075</v>
      </c>
      <c r="R130" s="31">
        <v>0.43494020142677303</v>
      </c>
      <c r="S130" s="1">
        <v>0.65698375996642899</v>
      </c>
      <c r="T130" s="34">
        <v>2.2101781388251509</v>
      </c>
      <c r="U130">
        <v>2.8671618987915801</v>
      </c>
      <c r="V130" s="9">
        <v>7.564104569108137</v>
      </c>
      <c r="W130" s="9">
        <v>-28.238579099336196</v>
      </c>
      <c r="X130" s="9" t="e">
        <v>#N/A</v>
      </c>
      <c r="Y130" s="9">
        <v>-27.104562388636591</v>
      </c>
      <c r="Z130" s="31" t="e">
        <v>#N/A</v>
      </c>
      <c r="AA130" t="e">
        <v>#N/A</v>
      </c>
      <c r="AB130" s="31" t="e">
        <v>#N/A</v>
      </c>
      <c r="AC130" t="e">
        <v>#N/A</v>
      </c>
      <c r="AD130" t="e">
        <v>#N/A</v>
      </c>
      <c r="AE130">
        <v>26</v>
      </c>
      <c r="AF130" s="1">
        <v>1.113467203831189</v>
      </c>
      <c r="AG130">
        <v>6.71</v>
      </c>
      <c r="AH130" s="1">
        <v>0.69183386384235879</v>
      </c>
      <c r="AI130" s="9">
        <v>49.554141998291001</v>
      </c>
      <c r="AJ130">
        <v>0.66797912120819103</v>
      </c>
      <c r="AK130">
        <v>74.185166010370423</v>
      </c>
      <c r="AL130" s="39">
        <v>2.5</v>
      </c>
      <c r="AN130" s="1" t="e">
        <v>#N/A</v>
      </c>
      <c r="AO130" s="1" t="e">
        <v>#N/A</v>
      </c>
      <c r="AP130" s="1">
        <v>5.7333333333333334</v>
      </c>
      <c r="AQ130">
        <v>2200</v>
      </c>
      <c r="AR130" t="s">
        <v>867</v>
      </c>
      <c r="AS130" s="9" t="s">
        <v>870</v>
      </c>
      <c r="AU130" t="e">
        <v>#N/A</v>
      </c>
      <c r="AV130" t="e">
        <v>#N/A</v>
      </c>
      <c r="AW130">
        <v>9.1999999999999993</v>
      </c>
      <c r="AY130" t="s">
        <v>877</v>
      </c>
      <c r="AZ130" s="1"/>
    </row>
    <row r="131" spans="1:52" ht="15.75" x14ac:dyDescent="0.25">
      <c r="A131" t="s">
        <v>239</v>
      </c>
      <c r="B131">
        <v>130</v>
      </c>
      <c r="C131" t="s">
        <v>139</v>
      </c>
      <c r="D131" t="s">
        <v>1</v>
      </c>
      <c r="E131" t="s">
        <v>25</v>
      </c>
      <c r="F131" t="s">
        <v>830</v>
      </c>
      <c r="G131">
        <v>4</v>
      </c>
      <c r="H131" t="s">
        <v>699</v>
      </c>
      <c r="I131" t="s">
        <v>700</v>
      </c>
      <c r="K131">
        <v>50.47</v>
      </c>
      <c r="L131" t="s">
        <v>429</v>
      </c>
      <c r="M131" t="s">
        <v>432</v>
      </c>
      <c r="O131" t="s">
        <v>435</v>
      </c>
      <c r="P131" s="31">
        <v>0.33856102635228846</v>
      </c>
      <c r="Q131" s="31">
        <v>1.5556235883136729</v>
      </c>
      <c r="R131" s="31">
        <v>0.33546710917376665</v>
      </c>
      <c r="S131" s="1">
        <v>1.1872018228650683</v>
      </c>
      <c r="T131" s="34">
        <v>2.2296517238397282</v>
      </c>
      <c r="U131">
        <v>3.4168535467047967</v>
      </c>
      <c r="V131" s="9">
        <v>7.7021058427201012</v>
      </c>
      <c r="W131" s="9">
        <v>-28.604505952043741</v>
      </c>
      <c r="X131" s="9">
        <v>-29.348545348773396</v>
      </c>
      <c r="Y131" s="9">
        <v>-27.238468305193024</v>
      </c>
      <c r="Z131" s="31" t="e">
        <v>#N/A</v>
      </c>
      <c r="AA131" t="e">
        <v>#N/A</v>
      </c>
      <c r="AB131" s="31" t="e">
        <v>#N/A</v>
      </c>
      <c r="AC131">
        <v>22</v>
      </c>
      <c r="AD131" t="e">
        <v>#N/A</v>
      </c>
      <c r="AE131">
        <v>34.6</v>
      </c>
      <c r="AF131" s="1">
        <v>-0.58876533821410526</v>
      </c>
      <c r="AG131">
        <v>6.74</v>
      </c>
      <c r="AH131" s="1">
        <v>0.49512469481825133</v>
      </c>
      <c r="AI131" s="9">
        <v>47.5732231140137</v>
      </c>
      <c r="AJ131">
        <v>0.47447392344474798</v>
      </c>
      <c r="AK131">
        <v>100.26520060075241</v>
      </c>
      <c r="AL131" s="39">
        <v>1</v>
      </c>
      <c r="AN131" s="1" t="e">
        <v>#N/A</v>
      </c>
      <c r="AO131" s="1" t="e">
        <v>#N/A</v>
      </c>
      <c r="AP131" s="1">
        <v>7.6444444444444439</v>
      </c>
      <c r="AQ131">
        <v>2200</v>
      </c>
      <c r="AR131" t="s">
        <v>867</v>
      </c>
      <c r="AS131" s="9" t="s">
        <v>870</v>
      </c>
      <c r="AU131" t="e">
        <v>#N/A</v>
      </c>
      <c r="AV131" t="e">
        <v>#N/A</v>
      </c>
      <c r="AW131">
        <v>9.1999999999999993</v>
      </c>
      <c r="AY131" t="s">
        <v>877</v>
      </c>
      <c r="AZ131" s="1"/>
    </row>
    <row r="132" spans="1:52" ht="16.5" thickBot="1" x14ac:dyDescent="0.3">
      <c r="A132" t="s">
        <v>239</v>
      </c>
      <c r="B132">
        <v>131</v>
      </c>
      <c r="C132" t="s">
        <v>140</v>
      </c>
      <c r="D132" t="s">
        <v>1</v>
      </c>
      <c r="E132" t="s">
        <v>25</v>
      </c>
      <c r="F132" t="s">
        <v>830</v>
      </c>
      <c r="G132">
        <v>5</v>
      </c>
      <c r="H132" t="s">
        <v>701</v>
      </c>
      <c r="I132" t="s">
        <v>702</v>
      </c>
      <c r="K132">
        <v>49.47</v>
      </c>
      <c r="L132" t="s">
        <v>429</v>
      </c>
      <c r="M132" t="s">
        <v>432</v>
      </c>
      <c r="O132" t="s">
        <v>435</v>
      </c>
      <c r="P132" s="31">
        <v>0.37326713159490599</v>
      </c>
      <c r="Q132" s="31">
        <v>0.94791575405698314</v>
      </c>
      <c r="R132" s="31">
        <v>0.25637810794420862</v>
      </c>
      <c r="S132" s="1">
        <v>0.7989271073377805</v>
      </c>
      <c r="T132" s="34">
        <v>1.5775609935960977</v>
      </c>
      <c r="U132">
        <v>2.3764881009338783</v>
      </c>
      <c r="V132" s="9">
        <v>4.0170865447947266</v>
      </c>
      <c r="W132" s="9">
        <v>-28.172550936262073</v>
      </c>
      <c r="X132" s="9">
        <v>-29.501853716663359</v>
      </c>
      <c r="Y132" s="9">
        <v>-26.854867692970455</v>
      </c>
      <c r="Z132" s="31" t="e">
        <v>#N/A</v>
      </c>
      <c r="AA132" t="e">
        <v>#N/A</v>
      </c>
      <c r="AB132" s="31" t="e">
        <v>#N/A</v>
      </c>
      <c r="AC132">
        <v>32.9</v>
      </c>
      <c r="AD132" t="e">
        <v>#N/A</v>
      </c>
      <c r="AE132">
        <v>37.700000000000003</v>
      </c>
      <c r="AF132" s="1">
        <v>-0.32667319153192975</v>
      </c>
      <c r="AG132">
        <v>8.07</v>
      </c>
      <c r="AH132" s="1">
        <v>0.56993681742643787</v>
      </c>
      <c r="AI132" s="9">
        <v>47.542270660400398</v>
      </c>
      <c r="AJ132">
        <v>0.53860133886337302</v>
      </c>
      <c r="AK132">
        <v>88.269870922954468</v>
      </c>
      <c r="AL132" s="37">
        <v>2.6666666666666665</v>
      </c>
      <c r="AN132" s="1" t="e">
        <v>#N/A</v>
      </c>
      <c r="AO132" s="1" t="e">
        <v>#N/A</v>
      </c>
      <c r="AP132" s="1">
        <v>8.3333333333333339</v>
      </c>
      <c r="AQ132">
        <v>2200</v>
      </c>
      <c r="AR132" t="s">
        <v>867</v>
      </c>
      <c r="AS132" s="9" t="s">
        <v>870</v>
      </c>
      <c r="AU132" t="e">
        <v>#N/A</v>
      </c>
      <c r="AV132" t="e">
        <v>#N/A</v>
      </c>
      <c r="AW132">
        <v>9.1999999999999993</v>
      </c>
      <c r="AY132" t="s">
        <v>877</v>
      </c>
      <c r="AZ132" s="1"/>
    </row>
    <row r="133" spans="1:52" ht="15.75" x14ac:dyDescent="0.25">
      <c r="A133" t="s">
        <v>239</v>
      </c>
      <c r="B133">
        <v>132</v>
      </c>
      <c r="C133" t="s">
        <v>141</v>
      </c>
      <c r="D133" t="s">
        <v>829</v>
      </c>
      <c r="E133" t="s">
        <v>25</v>
      </c>
      <c r="F133" t="s">
        <v>830</v>
      </c>
      <c r="G133">
        <v>6</v>
      </c>
      <c r="H133" t="s">
        <v>703</v>
      </c>
      <c r="I133" t="s">
        <v>704</v>
      </c>
      <c r="K133">
        <v>50.23</v>
      </c>
      <c r="L133" t="s">
        <v>429</v>
      </c>
      <c r="M133" t="s">
        <v>432</v>
      </c>
      <c r="O133" t="s">
        <v>435</v>
      </c>
      <c r="P133" s="31">
        <v>0.36104817837945452</v>
      </c>
      <c r="Q133" s="31">
        <v>0.66290251695836311</v>
      </c>
      <c r="R133" s="31">
        <v>0.30768066892295443</v>
      </c>
      <c r="S133" s="1">
        <v>0.51977499502289481</v>
      </c>
      <c r="T133" s="34">
        <v>1.331631364260772</v>
      </c>
      <c r="U133">
        <v>1.8514063592836667</v>
      </c>
      <c r="V133" s="9">
        <v>5.1895435874443363</v>
      </c>
      <c r="W133" s="9">
        <v>-28.428158120559832</v>
      </c>
      <c r="X133" s="9">
        <v>-29.309742930403321</v>
      </c>
      <c r="Y133" s="9">
        <v>-26.913731565632855</v>
      </c>
      <c r="Z133" s="31" t="e">
        <v>#N/A</v>
      </c>
      <c r="AA133" t="e">
        <v>#N/A</v>
      </c>
      <c r="AB133" s="31" t="e">
        <v>#N/A</v>
      </c>
      <c r="AC133">
        <v>30.2</v>
      </c>
      <c r="AD133" t="e">
        <v>#N/A</v>
      </c>
      <c r="AE133">
        <v>31.4</v>
      </c>
      <c r="AF133" s="1">
        <v>1.577396216563145</v>
      </c>
      <c r="AG133">
        <v>6.55</v>
      </c>
      <c r="AH133" s="1">
        <v>0.61119108908487951</v>
      </c>
      <c r="AI133" s="9">
        <v>48.522998809814503</v>
      </c>
      <c r="AJ133">
        <v>0.62018239498138406</v>
      </c>
      <c r="AK133">
        <v>78.239884270289565</v>
      </c>
      <c r="AL133" s="39">
        <v>0.5</v>
      </c>
      <c r="AN133" s="1" t="e">
        <v>#N/A</v>
      </c>
      <c r="AO133" s="1" t="e">
        <v>#N/A</v>
      </c>
      <c r="AP133" s="1">
        <v>6.9333333333333336</v>
      </c>
      <c r="AQ133">
        <v>2080</v>
      </c>
      <c r="AR133" t="s">
        <v>867</v>
      </c>
      <c r="AS133" s="9" t="s">
        <v>870</v>
      </c>
      <c r="AU133" t="e">
        <v>#N/A</v>
      </c>
      <c r="AV133" t="e">
        <v>#N/A</v>
      </c>
      <c r="AW133">
        <v>8.9760691912108506</v>
      </c>
      <c r="AY133" t="s">
        <v>877</v>
      </c>
      <c r="AZ133" s="1"/>
    </row>
    <row r="134" spans="1:52" ht="15.75" x14ac:dyDescent="0.25">
      <c r="A134" t="s">
        <v>239</v>
      </c>
      <c r="B134">
        <v>133</v>
      </c>
      <c r="C134" t="s">
        <v>142</v>
      </c>
      <c r="D134" t="s">
        <v>829</v>
      </c>
      <c r="E134" t="s">
        <v>25</v>
      </c>
      <c r="F134" t="s">
        <v>830</v>
      </c>
      <c r="G134">
        <v>7</v>
      </c>
      <c r="H134" t="s">
        <v>705</v>
      </c>
      <c r="I134" t="s">
        <v>706</v>
      </c>
      <c r="K134">
        <v>49.99</v>
      </c>
      <c r="L134" t="s">
        <v>429</v>
      </c>
      <c r="M134" t="s">
        <v>432</v>
      </c>
      <c r="O134" t="s">
        <v>435</v>
      </c>
      <c r="P134" s="31">
        <v>0.35511652330466092</v>
      </c>
      <c r="Q134" s="31">
        <v>0.76208744816447938</v>
      </c>
      <c r="R134" s="31">
        <v>0.28635627125425084</v>
      </c>
      <c r="S134" s="1">
        <v>0.85151918383676728</v>
      </c>
      <c r="T134" s="34">
        <v>1.4035602427233911</v>
      </c>
      <c r="U134">
        <v>2.2550794265601581</v>
      </c>
      <c r="V134" s="9">
        <v>5.5482513086654635</v>
      </c>
      <c r="W134" s="9" t="e">
        <v>#N/A</v>
      </c>
      <c r="X134" s="9">
        <v>-28.889960396028204</v>
      </c>
      <c r="Y134" s="9">
        <v>-26.795567206765359</v>
      </c>
      <c r="Z134" s="31" t="e">
        <v>#N/A</v>
      </c>
      <c r="AA134" t="e">
        <v>#N/A</v>
      </c>
      <c r="AB134" s="31" t="e">
        <v>#N/A</v>
      </c>
      <c r="AC134">
        <v>12.8</v>
      </c>
      <c r="AD134" t="e">
        <v>#N/A</v>
      </c>
      <c r="AE134">
        <v>18.2</v>
      </c>
      <c r="AF134" s="1" t="e">
        <v>#N/A</v>
      </c>
      <c r="AG134">
        <v>7.07</v>
      </c>
      <c r="AH134" s="1" t="e">
        <v>#N/A</v>
      </c>
      <c r="AI134" s="9" t="e">
        <v>#N/A</v>
      </c>
      <c r="AJ134" t="e">
        <v>#N/A</v>
      </c>
      <c r="AK134" t="e">
        <v>#N/A</v>
      </c>
      <c r="AL134" s="39">
        <v>1.5</v>
      </c>
      <c r="AN134" s="1" t="e">
        <v>#N/A</v>
      </c>
      <c r="AO134" s="1" t="e">
        <v>#N/A</v>
      </c>
      <c r="AP134" s="1">
        <v>4</v>
      </c>
      <c r="AQ134">
        <v>2080</v>
      </c>
      <c r="AR134" t="s">
        <v>867</v>
      </c>
      <c r="AS134" s="9" t="s">
        <v>870</v>
      </c>
      <c r="AU134" t="e">
        <v>#N/A</v>
      </c>
      <c r="AV134" t="e">
        <v>#N/A</v>
      </c>
      <c r="AW134">
        <v>8.9760691912108506</v>
      </c>
      <c r="AY134" t="s">
        <v>877</v>
      </c>
      <c r="AZ134" s="1"/>
    </row>
    <row r="135" spans="1:52" ht="15.75" x14ac:dyDescent="0.25">
      <c r="A135" t="s">
        <v>239</v>
      </c>
      <c r="B135">
        <v>134</v>
      </c>
      <c r="C135" t="s">
        <v>143</v>
      </c>
      <c r="D135" t="s">
        <v>829</v>
      </c>
      <c r="E135" t="s">
        <v>25</v>
      </c>
      <c r="F135" t="s">
        <v>830</v>
      </c>
      <c r="G135">
        <v>8</v>
      </c>
      <c r="H135" t="s">
        <v>707</v>
      </c>
      <c r="I135" t="s">
        <v>708</v>
      </c>
      <c r="K135">
        <v>50.07</v>
      </c>
      <c r="L135" t="s">
        <v>429</v>
      </c>
      <c r="M135" t="s">
        <v>432</v>
      </c>
      <c r="O135" t="s">
        <v>435</v>
      </c>
      <c r="P135" s="31">
        <v>0.36354104254044339</v>
      </c>
      <c r="Q135" s="31">
        <v>1.0846344394797327</v>
      </c>
      <c r="R135" s="31">
        <v>0.39318154583582982</v>
      </c>
      <c r="S135" s="1">
        <v>1.2685718394248053</v>
      </c>
      <c r="T135" s="34">
        <v>1.8413570278560061</v>
      </c>
      <c r="U135">
        <v>3.1099288672808116</v>
      </c>
      <c r="V135" s="9">
        <v>5.9644738812257643</v>
      </c>
      <c r="W135" s="9">
        <v>-27.484878218115707</v>
      </c>
      <c r="X135" s="9">
        <v>-28.628162423321736</v>
      </c>
      <c r="Y135" s="9">
        <v>-26.722721952220198</v>
      </c>
      <c r="Z135" s="31" t="e">
        <v>#N/A</v>
      </c>
      <c r="AA135" t="e">
        <v>#N/A</v>
      </c>
      <c r="AB135" s="31" t="e">
        <v>#N/A</v>
      </c>
      <c r="AC135">
        <v>21.8</v>
      </c>
      <c r="AD135" t="e">
        <v>#N/A</v>
      </c>
      <c r="AE135">
        <v>23.6</v>
      </c>
      <c r="AF135" s="1">
        <v>0.92408794594702792</v>
      </c>
      <c r="AG135">
        <v>6.07</v>
      </c>
      <c r="AH135" s="1">
        <v>0.86400864781865327</v>
      </c>
      <c r="AI135" s="9">
        <v>47.547542572021499</v>
      </c>
      <c r="AJ135">
        <v>0.83466351032257102</v>
      </c>
      <c r="AK135">
        <v>56.966121058348264</v>
      </c>
      <c r="AL135" s="39">
        <v>1.5</v>
      </c>
      <c r="AN135" s="1" t="e">
        <v>#N/A</v>
      </c>
      <c r="AO135" s="1" t="e">
        <v>#N/A</v>
      </c>
      <c r="AP135" s="1">
        <v>5.2</v>
      </c>
      <c r="AQ135">
        <v>2080</v>
      </c>
      <c r="AR135" t="s">
        <v>867</v>
      </c>
      <c r="AS135" s="9" t="s">
        <v>870</v>
      </c>
      <c r="AU135" t="e">
        <v>#N/A</v>
      </c>
      <c r="AV135" t="e">
        <v>#N/A</v>
      </c>
      <c r="AW135">
        <v>8.9760691912108506</v>
      </c>
      <c r="AY135" t="s">
        <v>877</v>
      </c>
      <c r="AZ135" s="1"/>
    </row>
    <row r="136" spans="1:52" ht="15.75" x14ac:dyDescent="0.25">
      <c r="A136" t="s">
        <v>239</v>
      </c>
      <c r="B136">
        <v>135</v>
      </c>
      <c r="C136" t="s">
        <v>144</v>
      </c>
      <c r="D136" t="s">
        <v>829</v>
      </c>
      <c r="E136" t="s">
        <v>25</v>
      </c>
      <c r="F136" t="s">
        <v>830</v>
      </c>
      <c r="G136">
        <v>9</v>
      </c>
      <c r="H136" t="s">
        <v>709</v>
      </c>
      <c r="I136" t="s">
        <v>710</v>
      </c>
      <c r="K136">
        <v>49.64</v>
      </c>
      <c r="L136" t="s">
        <v>429</v>
      </c>
      <c r="M136" t="s">
        <v>432</v>
      </c>
      <c r="O136" t="s">
        <v>435</v>
      </c>
      <c r="P136" s="31">
        <v>0.28574637389202256</v>
      </c>
      <c r="Q136" s="31">
        <v>0.9508574355870596</v>
      </c>
      <c r="R136" s="31">
        <v>0.23198479049153908</v>
      </c>
      <c r="S136" s="1">
        <v>1.0005360193392425</v>
      </c>
      <c r="T136" s="34">
        <v>1.4685885999706212</v>
      </c>
      <c r="U136">
        <v>2.4691246193098637</v>
      </c>
      <c r="V136" s="9">
        <v>7.6224073438302522</v>
      </c>
      <c r="W136" s="9">
        <v>-27.738186923583701</v>
      </c>
      <c r="X136" s="9">
        <v>-29.162860117896187</v>
      </c>
      <c r="Y136" s="9">
        <v>-27.175082201426406</v>
      </c>
      <c r="Z136" s="31" t="e">
        <v>#N/A</v>
      </c>
      <c r="AA136" t="e">
        <v>#N/A</v>
      </c>
      <c r="AB136" s="31" t="e">
        <v>#N/A</v>
      </c>
      <c r="AC136">
        <v>28.1</v>
      </c>
      <c r="AD136" t="e">
        <v>#N/A</v>
      </c>
      <c r="AE136">
        <v>21.2</v>
      </c>
      <c r="AF136" s="1">
        <v>-2.6060513630862996</v>
      </c>
      <c r="AG136">
        <v>7.93</v>
      </c>
      <c r="AH136" s="1">
        <v>0.71991058074480929</v>
      </c>
      <c r="AI136" s="9">
        <v>48.105575561523402</v>
      </c>
      <c r="AJ136">
        <v>0.67284744977951105</v>
      </c>
      <c r="AK136">
        <v>71.495515926065224</v>
      </c>
      <c r="AL136" s="39">
        <v>2</v>
      </c>
      <c r="AN136" s="1" t="e">
        <v>#N/A</v>
      </c>
      <c r="AO136" s="1" t="e">
        <v>#N/A</v>
      </c>
      <c r="AP136" s="1">
        <v>4.666666666666667</v>
      </c>
      <c r="AQ136">
        <v>2080</v>
      </c>
      <c r="AR136" t="s">
        <v>867</v>
      </c>
      <c r="AS136" s="9" t="s">
        <v>870</v>
      </c>
      <c r="AU136" t="e">
        <v>#N/A</v>
      </c>
      <c r="AV136" t="e">
        <v>#N/A</v>
      </c>
      <c r="AW136">
        <v>8.9760691912108506</v>
      </c>
      <c r="AY136" t="s">
        <v>877</v>
      </c>
      <c r="AZ136" s="1"/>
    </row>
    <row r="137" spans="1:52" ht="16.5" thickBot="1" x14ac:dyDescent="0.3">
      <c r="A137" t="s">
        <v>239</v>
      </c>
      <c r="B137">
        <v>136</v>
      </c>
      <c r="C137" t="s">
        <v>145</v>
      </c>
      <c r="D137" t="s">
        <v>829</v>
      </c>
      <c r="E137" t="s">
        <v>25</v>
      </c>
      <c r="F137" t="s">
        <v>830</v>
      </c>
      <c r="G137">
        <v>10</v>
      </c>
      <c r="H137" t="s">
        <v>711</v>
      </c>
      <c r="I137" t="s">
        <v>712</v>
      </c>
      <c r="K137">
        <v>50.1</v>
      </c>
      <c r="L137" t="s">
        <v>429</v>
      </c>
      <c r="M137" t="s">
        <v>432</v>
      </c>
      <c r="O137" t="s">
        <v>435</v>
      </c>
      <c r="P137" s="31">
        <v>0.46808532934131736</v>
      </c>
      <c r="Q137" s="31">
        <v>0.61861770586784359</v>
      </c>
      <c r="R137" s="31">
        <v>0.33644910179640719</v>
      </c>
      <c r="S137" s="1">
        <v>0.62145916167664661</v>
      </c>
      <c r="T137" s="34">
        <v>1.4231521370055682</v>
      </c>
      <c r="U137">
        <v>2.0446112986822147</v>
      </c>
      <c r="V137" s="9">
        <v>5.719141746622471</v>
      </c>
      <c r="W137" s="9">
        <v>-28.892668312479547</v>
      </c>
      <c r="X137" s="9">
        <v>-30.354620102020792</v>
      </c>
      <c r="Y137" s="9">
        <v>-28.27402257867595</v>
      </c>
      <c r="Z137" s="31" t="e">
        <v>#N/A</v>
      </c>
      <c r="AA137" t="e">
        <v>#N/A</v>
      </c>
      <c r="AB137" s="31" t="e">
        <v>#N/A</v>
      </c>
      <c r="AC137">
        <v>35.6</v>
      </c>
      <c r="AD137" t="e">
        <v>#N/A</v>
      </c>
      <c r="AE137">
        <v>38.799999999999997</v>
      </c>
      <c r="AF137" s="1">
        <v>-2.7977838804424642</v>
      </c>
      <c r="AG137">
        <v>7.81</v>
      </c>
      <c r="AH137" s="1">
        <v>0.58296509464632873</v>
      </c>
      <c r="AI137" s="9">
        <v>48.8749389648438</v>
      </c>
      <c r="AJ137">
        <v>0.56004869937896695</v>
      </c>
      <c r="AK137">
        <v>87.269087525854061</v>
      </c>
      <c r="AL137" s="46">
        <v>2</v>
      </c>
      <c r="AN137" s="1" t="e">
        <v>#N/A</v>
      </c>
      <c r="AO137" s="1" t="e">
        <v>#N/A</v>
      </c>
      <c r="AP137" s="1">
        <v>8.5777777777777757</v>
      </c>
      <c r="AQ137">
        <v>2080</v>
      </c>
      <c r="AR137" t="s">
        <v>867</v>
      </c>
      <c r="AS137" s="9" t="s">
        <v>870</v>
      </c>
      <c r="AU137" t="e">
        <v>#N/A</v>
      </c>
      <c r="AV137" t="e">
        <v>#N/A</v>
      </c>
      <c r="AW137">
        <v>8.9760691912108506</v>
      </c>
      <c r="AY137" t="s">
        <v>877</v>
      </c>
      <c r="AZ137" s="1"/>
    </row>
    <row r="138" spans="1:52" ht="15.75" x14ac:dyDescent="0.25">
      <c r="A138" t="s">
        <v>239</v>
      </c>
      <c r="B138">
        <v>137</v>
      </c>
      <c r="C138" t="s">
        <v>146</v>
      </c>
      <c r="D138" t="s">
        <v>15</v>
      </c>
      <c r="E138" t="s">
        <v>25</v>
      </c>
      <c r="F138" t="s">
        <v>830</v>
      </c>
      <c r="G138">
        <v>11</v>
      </c>
      <c r="H138" t="s">
        <v>713</v>
      </c>
      <c r="I138" t="s">
        <v>714</v>
      </c>
      <c r="K138">
        <v>49.74</v>
      </c>
      <c r="L138" t="s">
        <v>429</v>
      </c>
      <c r="M138" t="s">
        <v>432</v>
      </c>
      <c r="O138" t="s">
        <v>435</v>
      </c>
      <c r="P138" s="31">
        <v>0.25253015681544028</v>
      </c>
      <c r="Q138" s="31">
        <v>0.576019135173366</v>
      </c>
      <c r="R138" s="31">
        <v>0.18277744270205065</v>
      </c>
      <c r="S138" s="1">
        <v>0.30428685162846797</v>
      </c>
      <c r="T138" s="34">
        <v>1.011326734690857</v>
      </c>
      <c r="U138">
        <v>1.315613586319325</v>
      </c>
      <c r="V138" s="9">
        <v>4.8460473252593346</v>
      </c>
      <c r="W138" s="9">
        <v>-28.181818412568834</v>
      </c>
      <c r="X138" s="9">
        <v>-29.431175845700373</v>
      </c>
      <c r="Y138" s="9">
        <v>-28.405100955642684</v>
      </c>
      <c r="Z138" s="31" t="e">
        <v>#N/A</v>
      </c>
      <c r="AA138" t="e">
        <v>#N/A</v>
      </c>
      <c r="AB138" s="31" t="e">
        <v>#N/A</v>
      </c>
      <c r="AC138">
        <v>33</v>
      </c>
      <c r="AD138" t="e">
        <v>#N/A</v>
      </c>
      <c r="AE138">
        <v>42.4</v>
      </c>
      <c r="AF138" s="1">
        <v>-0.37883798734188978</v>
      </c>
      <c r="AG138">
        <v>7.58</v>
      </c>
      <c r="AH138" s="1">
        <v>0.80115287334888496</v>
      </c>
      <c r="AI138" s="9">
        <v>49.6649169921875</v>
      </c>
      <c r="AJ138">
        <v>0.75928586721420299</v>
      </c>
      <c r="AK138">
        <v>65.410037426887172</v>
      </c>
      <c r="AL138" s="35">
        <v>1.5</v>
      </c>
      <c r="AN138" s="1" t="e">
        <v>#N/A</v>
      </c>
      <c r="AO138" s="1" t="e">
        <v>#N/A</v>
      </c>
      <c r="AP138" s="1">
        <v>9.3777777777777764</v>
      </c>
      <c r="AQ138">
        <v>2000</v>
      </c>
      <c r="AR138" t="s">
        <v>867</v>
      </c>
      <c r="AS138" s="9" t="s">
        <v>870</v>
      </c>
      <c r="AU138" t="e">
        <v>#N/A</v>
      </c>
      <c r="AV138" t="e">
        <v>#N/A</v>
      </c>
      <c r="AW138">
        <v>9.1881325385694304</v>
      </c>
      <c r="AY138" t="s">
        <v>877</v>
      </c>
      <c r="AZ138" s="1"/>
    </row>
    <row r="139" spans="1:52" ht="15.75" x14ac:dyDescent="0.25">
      <c r="A139" t="s">
        <v>239</v>
      </c>
      <c r="B139">
        <v>138</v>
      </c>
      <c r="C139" t="s">
        <v>147</v>
      </c>
      <c r="D139" t="s">
        <v>15</v>
      </c>
      <c r="E139" t="s">
        <v>25</v>
      </c>
      <c r="F139" t="s">
        <v>830</v>
      </c>
      <c r="G139">
        <v>12</v>
      </c>
      <c r="H139" t="s">
        <v>715</v>
      </c>
      <c r="I139" t="s">
        <v>716</v>
      </c>
      <c r="K139">
        <v>50.2</v>
      </c>
      <c r="L139" t="s">
        <v>429</v>
      </c>
      <c r="M139" t="s">
        <v>432</v>
      </c>
      <c r="O139" t="s">
        <v>435</v>
      </c>
      <c r="P139" s="31">
        <v>0.23081324701195219</v>
      </c>
      <c r="Q139" s="31">
        <v>0.44377170371973979</v>
      </c>
      <c r="R139" s="31">
        <v>0.17148854581673306</v>
      </c>
      <c r="S139" s="1">
        <v>0.46903733067729075</v>
      </c>
      <c r="T139" s="34">
        <v>0.84607349654842512</v>
      </c>
      <c r="U139">
        <v>1.3151108272257159</v>
      </c>
      <c r="V139" s="9">
        <v>3.0272892024384013</v>
      </c>
      <c r="W139" s="9">
        <v>-27.917192147364851</v>
      </c>
      <c r="X139" s="9">
        <v>-28.546245801594594</v>
      </c>
      <c r="Y139" s="9">
        <v>-27.085535269317386</v>
      </c>
      <c r="Z139" s="31" t="e">
        <v>#N/A</v>
      </c>
      <c r="AA139" t="e">
        <v>#N/A</v>
      </c>
      <c r="AB139" s="31" t="e">
        <v>#N/A</v>
      </c>
      <c r="AC139">
        <v>26.3</v>
      </c>
      <c r="AD139" t="e">
        <v>#N/A</v>
      </c>
      <c r="AE139">
        <v>39.6</v>
      </c>
      <c r="AF139" s="1">
        <v>1.2921072490018299</v>
      </c>
      <c r="AG139">
        <v>6.37</v>
      </c>
      <c r="AH139" s="1">
        <v>1.0932144730499866</v>
      </c>
      <c r="AI139" s="9">
        <v>46.6960639953613</v>
      </c>
      <c r="AJ139">
        <v>1.0591632127761801</v>
      </c>
      <c r="AK139">
        <v>44.087694353513207</v>
      </c>
      <c r="AL139" s="31">
        <v>1</v>
      </c>
      <c r="AN139" s="1" t="e">
        <v>#N/A</v>
      </c>
      <c r="AO139" s="1" t="e">
        <v>#N/A</v>
      </c>
      <c r="AP139" s="1">
        <v>8.7555555555555546</v>
      </c>
      <c r="AQ139">
        <v>2000</v>
      </c>
      <c r="AR139" t="s">
        <v>867</v>
      </c>
      <c r="AS139" s="9" t="s">
        <v>870</v>
      </c>
      <c r="AU139" t="e">
        <v>#N/A</v>
      </c>
      <c r="AV139" t="e">
        <v>#N/A</v>
      </c>
      <c r="AW139">
        <v>9.1881325385694304</v>
      </c>
      <c r="AY139" t="s">
        <v>877</v>
      </c>
      <c r="AZ139" s="1"/>
    </row>
    <row r="140" spans="1:52" ht="15.75" x14ac:dyDescent="0.25">
      <c r="A140" t="s">
        <v>239</v>
      </c>
      <c r="B140">
        <v>139</v>
      </c>
      <c r="C140" t="s">
        <v>148</v>
      </c>
      <c r="D140" t="s">
        <v>15</v>
      </c>
      <c r="E140" t="s">
        <v>25</v>
      </c>
      <c r="F140" t="s">
        <v>830</v>
      </c>
      <c r="G140">
        <v>13</v>
      </c>
      <c r="H140" t="s">
        <v>717</v>
      </c>
      <c r="I140" t="s">
        <v>718</v>
      </c>
      <c r="K140">
        <v>49.84</v>
      </c>
      <c r="L140" t="s">
        <v>813</v>
      </c>
      <c r="M140" t="s">
        <v>814</v>
      </c>
      <c r="O140" t="s">
        <v>815</v>
      </c>
      <c r="P140" s="31">
        <v>0.28350270866773675</v>
      </c>
      <c r="Q140" s="31">
        <v>0.35474864658933125</v>
      </c>
      <c r="R140" s="31">
        <v>0.2818323635634028</v>
      </c>
      <c r="S140" s="1">
        <v>0.12958158105939008</v>
      </c>
      <c r="T140" s="34">
        <v>0.9200837188204708</v>
      </c>
      <c r="U140">
        <v>1.0496652998798608</v>
      </c>
      <c r="V140" s="9">
        <v>4.1506046045582652</v>
      </c>
      <c r="W140" s="9">
        <v>-28.245290984088889</v>
      </c>
      <c r="X140" s="9">
        <v>-28.934771691374831</v>
      </c>
      <c r="Y140" s="9">
        <v>-27.16391480719507</v>
      </c>
      <c r="Z140" s="31" t="e">
        <v>#N/A</v>
      </c>
      <c r="AA140" t="e">
        <v>#N/A</v>
      </c>
      <c r="AB140" s="31" t="e">
        <v>#N/A</v>
      </c>
      <c r="AC140">
        <v>84.6</v>
      </c>
      <c r="AD140" t="e">
        <v>#N/A</v>
      </c>
      <c r="AE140">
        <v>114.4</v>
      </c>
      <c r="AF140" s="1">
        <v>-0.56505104476187462</v>
      </c>
      <c r="AG140">
        <v>6.25</v>
      </c>
      <c r="AH140" s="1">
        <v>0.67380027472149306</v>
      </c>
      <c r="AI140" s="9">
        <v>47.949333190917997</v>
      </c>
      <c r="AJ140">
        <v>0.63667058944702104</v>
      </c>
      <c r="AK140">
        <v>75.31262474769612</v>
      </c>
      <c r="AL140" s="31">
        <v>1.1666666666666667</v>
      </c>
      <c r="AN140" s="1" t="e">
        <v>#N/A</v>
      </c>
      <c r="AO140" s="1" t="e">
        <v>#N/A</v>
      </c>
      <c r="AP140" s="1">
        <v>25.37777777777778</v>
      </c>
      <c r="AQ140">
        <v>2000</v>
      </c>
      <c r="AR140" t="s">
        <v>867</v>
      </c>
      <c r="AS140" s="9" t="s">
        <v>870</v>
      </c>
      <c r="AU140" t="e">
        <v>#N/A</v>
      </c>
      <c r="AV140" t="e">
        <v>#N/A</v>
      </c>
      <c r="AW140">
        <v>9.1881325385694304</v>
      </c>
      <c r="AY140" t="s">
        <v>877</v>
      </c>
      <c r="AZ140" s="1"/>
    </row>
    <row r="141" spans="1:52" ht="15.75" x14ac:dyDescent="0.25">
      <c r="A141" t="s">
        <v>239</v>
      </c>
      <c r="B141">
        <v>140</v>
      </c>
      <c r="C141" t="s">
        <v>149</v>
      </c>
      <c r="D141" t="s">
        <v>15</v>
      </c>
      <c r="E141" t="s">
        <v>25</v>
      </c>
      <c r="F141" t="s">
        <v>830</v>
      </c>
      <c r="G141">
        <v>14</v>
      </c>
      <c r="H141" t="s">
        <v>719</v>
      </c>
      <c r="I141" t="s">
        <v>720</v>
      </c>
      <c r="K141">
        <v>49.28</v>
      </c>
      <c r="L141" t="s">
        <v>813</v>
      </c>
      <c r="M141" t="s">
        <v>814</v>
      </c>
      <c r="O141" t="s">
        <v>815</v>
      </c>
      <c r="P141" s="31">
        <v>0.57517907873376617</v>
      </c>
      <c r="Q141" s="31">
        <v>0.87335543838282648</v>
      </c>
      <c r="R141" s="31">
        <v>0.49731483360389617</v>
      </c>
      <c r="S141" s="1">
        <v>0.54703490259740251</v>
      </c>
      <c r="T141" s="34">
        <v>1.9458493507204888</v>
      </c>
      <c r="U141">
        <v>2.4928842533178912</v>
      </c>
      <c r="V141" s="9">
        <v>7.4989409966217266</v>
      </c>
      <c r="W141" s="9">
        <v>-28.750950974751138</v>
      </c>
      <c r="X141" s="9">
        <v>-29.68065389029298</v>
      </c>
      <c r="Y141" s="9">
        <v>-28.212857589292518</v>
      </c>
      <c r="Z141" s="31" t="e">
        <v>#N/A</v>
      </c>
      <c r="AA141" t="e">
        <v>#N/A</v>
      </c>
      <c r="AB141" s="31" t="e">
        <v>#N/A</v>
      </c>
      <c r="AC141">
        <v>28.9</v>
      </c>
      <c r="AD141" t="e">
        <v>#N/A</v>
      </c>
      <c r="AE141">
        <v>40.4</v>
      </c>
      <c r="AF141" s="1">
        <v>0.49638283498869118</v>
      </c>
      <c r="AG141">
        <v>5.81</v>
      </c>
      <c r="AH141" s="1">
        <v>0.89806067964395608</v>
      </c>
      <c r="AI141" s="9">
        <v>48.142177581787102</v>
      </c>
      <c r="AJ141">
        <v>0.93113827705383301</v>
      </c>
      <c r="AK141">
        <v>51.702500872492649</v>
      </c>
      <c r="AL141" s="31">
        <v>0.66666666666666663</v>
      </c>
      <c r="AN141" s="1" t="e">
        <v>#N/A</v>
      </c>
      <c r="AO141" s="1" t="e">
        <v>#N/A</v>
      </c>
      <c r="AP141" s="1">
        <v>8.9333333333333318</v>
      </c>
      <c r="AQ141">
        <v>2000</v>
      </c>
      <c r="AR141" t="s">
        <v>867</v>
      </c>
      <c r="AS141" s="9" t="s">
        <v>870</v>
      </c>
      <c r="AU141" t="e">
        <v>#N/A</v>
      </c>
      <c r="AV141" t="e">
        <v>#N/A</v>
      </c>
      <c r="AW141">
        <v>9.1881325385694304</v>
      </c>
      <c r="AY141" t="s">
        <v>877</v>
      </c>
      <c r="AZ141" s="1"/>
    </row>
    <row r="142" spans="1:52" ht="16.5" thickBot="1" x14ac:dyDescent="0.3">
      <c r="A142" t="s">
        <v>239</v>
      </c>
      <c r="B142">
        <v>141</v>
      </c>
      <c r="C142" t="s">
        <v>150</v>
      </c>
      <c r="D142" t="s">
        <v>15</v>
      </c>
      <c r="E142" t="s">
        <v>25</v>
      </c>
      <c r="F142" t="s">
        <v>830</v>
      </c>
      <c r="G142">
        <v>15</v>
      </c>
      <c r="H142" t="s">
        <v>721</v>
      </c>
      <c r="I142" t="s">
        <v>722</v>
      </c>
      <c r="K142">
        <v>51.05</v>
      </c>
      <c r="L142" t="s">
        <v>429</v>
      </c>
      <c r="M142" t="s">
        <v>432</v>
      </c>
      <c r="O142" t="s">
        <v>435</v>
      </c>
      <c r="P142" s="31">
        <v>0.68493437806072477</v>
      </c>
      <c r="Q142" s="31">
        <v>1.2928800912648577</v>
      </c>
      <c r="R142" s="31">
        <v>0.46723016650342813</v>
      </c>
      <c r="S142" s="1">
        <v>1.5507509500489718</v>
      </c>
      <c r="T142" s="34">
        <v>2.4450446358290105</v>
      </c>
      <c r="U142">
        <v>3.9957955858779823</v>
      </c>
      <c r="V142" s="9">
        <v>8.3367137064322065</v>
      </c>
      <c r="W142" s="9">
        <v>-28.548578331014777</v>
      </c>
      <c r="X142" s="9">
        <v>-29.306199995795598</v>
      </c>
      <c r="Y142" s="9">
        <v>-27.514015385473922</v>
      </c>
      <c r="Z142" s="31" t="e">
        <v>#N/A</v>
      </c>
      <c r="AA142" t="e">
        <v>#N/A</v>
      </c>
      <c r="AB142" s="31" t="e">
        <v>#N/A</v>
      </c>
      <c r="AC142">
        <v>53</v>
      </c>
      <c r="AD142" t="e">
        <v>#N/A</v>
      </c>
      <c r="AE142">
        <v>81.099999999999994</v>
      </c>
      <c r="AF142" s="1">
        <v>-0.64157251035830876</v>
      </c>
      <c r="AG142">
        <v>7.91</v>
      </c>
      <c r="AH142" s="1">
        <v>0.72876681166510215</v>
      </c>
      <c r="AI142" s="9">
        <v>49.378097534179702</v>
      </c>
      <c r="AJ142">
        <v>0.70372557640075695</v>
      </c>
      <c r="AK142">
        <v>70.166694504307614</v>
      </c>
      <c r="AL142" s="46">
        <v>2.1666666666666665</v>
      </c>
      <c r="AN142" s="1" t="e">
        <v>#N/A</v>
      </c>
      <c r="AO142" s="1" t="e">
        <v>#N/A</v>
      </c>
      <c r="AP142" s="1">
        <v>17.977777777777774</v>
      </c>
      <c r="AQ142">
        <v>2000</v>
      </c>
      <c r="AR142" t="s">
        <v>867</v>
      </c>
      <c r="AS142" s="9" t="s">
        <v>870</v>
      </c>
      <c r="AU142" t="e">
        <v>#N/A</v>
      </c>
      <c r="AV142" t="e">
        <v>#N/A</v>
      </c>
      <c r="AW142">
        <v>9.1881325385694304</v>
      </c>
      <c r="AY142" t="s">
        <v>877</v>
      </c>
      <c r="AZ142" s="1"/>
    </row>
    <row r="143" spans="1:52" ht="15.75" x14ac:dyDescent="0.25">
      <c r="A143" t="s">
        <v>239</v>
      </c>
      <c r="B143">
        <v>142</v>
      </c>
      <c r="C143" t="s">
        <v>151</v>
      </c>
      <c r="D143" t="s">
        <v>828</v>
      </c>
      <c r="E143" t="s">
        <v>25</v>
      </c>
      <c r="F143" t="s">
        <v>830</v>
      </c>
      <c r="G143">
        <v>16</v>
      </c>
      <c r="H143" t="s">
        <v>723</v>
      </c>
      <c r="I143" t="s">
        <v>724</v>
      </c>
      <c r="K143">
        <v>50.07</v>
      </c>
      <c r="L143" t="s">
        <v>429</v>
      </c>
      <c r="M143" t="s">
        <v>432</v>
      </c>
      <c r="O143" t="s">
        <v>435</v>
      </c>
      <c r="P143" s="31">
        <v>0.2829328939484721</v>
      </c>
      <c r="Q143" s="31">
        <v>0.8132074013996532</v>
      </c>
      <c r="R143" s="31">
        <v>0.10385410425404434</v>
      </c>
      <c r="S143" s="1">
        <v>1.7675665668064708</v>
      </c>
      <c r="T143" s="34">
        <v>1.1999943996021696</v>
      </c>
      <c r="U143">
        <v>2.9675609664086404</v>
      </c>
      <c r="V143" s="9">
        <v>6.2735003377710443</v>
      </c>
      <c r="W143" s="9">
        <v>-28.168905290865951</v>
      </c>
      <c r="X143" s="9">
        <v>-29.196346975160985</v>
      </c>
      <c r="Y143" s="9">
        <v>-26.979889923502427</v>
      </c>
      <c r="Z143" s="31" t="e">
        <v>#N/A</v>
      </c>
      <c r="AA143" t="e">
        <v>#N/A</v>
      </c>
      <c r="AB143" s="31" t="e">
        <v>#N/A</v>
      </c>
      <c r="AC143">
        <v>23.1</v>
      </c>
      <c r="AD143" t="e">
        <v>#N/A</v>
      </c>
      <c r="AE143">
        <v>24.4</v>
      </c>
      <c r="AF143" s="1">
        <v>1.4125491413439026</v>
      </c>
      <c r="AG143">
        <v>6.31</v>
      </c>
      <c r="AH143" s="1">
        <v>0.87260093438580111</v>
      </c>
      <c r="AI143" s="9">
        <v>47.390377044677699</v>
      </c>
      <c r="AJ143">
        <v>0.85760354995727495</v>
      </c>
      <c r="AK143">
        <v>55.259072851364301</v>
      </c>
      <c r="AL143" s="35">
        <v>2.3333333333333335</v>
      </c>
      <c r="AN143" s="1" t="e">
        <v>#N/A</v>
      </c>
      <c r="AO143" s="1" t="e">
        <v>#N/A</v>
      </c>
      <c r="AP143" s="1">
        <v>5.3777777777777773</v>
      </c>
      <c r="AQ143">
        <v>1560</v>
      </c>
      <c r="AR143" t="s">
        <v>867</v>
      </c>
      <c r="AS143" s="9" t="s">
        <v>828</v>
      </c>
      <c r="AU143" t="e">
        <v>#N/A</v>
      </c>
      <c r="AV143" t="e">
        <v>#N/A</v>
      </c>
      <c r="AW143">
        <v>13.04</v>
      </c>
      <c r="AY143" t="s">
        <v>877</v>
      </c>
      <c r="AZ143" s="1"/>
    </row>
    <row r="144" spans="1:52" ht="15.75" x14ac:dyDescent="0.25">
      <c r="A144" t="s">
        <v>239</v>
      </c>
      <c r="B144">
        <v>143</v>
      </c>
      <c r="C144" t="s">
        <v>152</v>
      </c>
      <c r="D144" t="s">
        <v>828</v>
      </c>
      <c r="E144" t="s">
        <v>25</v>
      </c>
      <c r="F144" t="s">
        <v>830</v>
      </c>
      <c r="G144">
        <v>17</v>
      </c>
      <c r="H144" t="s">
        <v>725</v>
      </c>
      <c r="I144" t="s">
        <v>726</v>
      </c>
      <c r="K144">
        <v>49.77</v>
      </c>
      <c r="L144" t="s">
        <v>813</v>
      </c>
      <c r="M144" t="s">
        <v>814</v>
      </c>
      <c r="O144" t="s">
        <v>815</v>
      </c>
      <c r="P144" s="31">
        <v>0.40142857142857147</v>
      </c>
      <c r="Q144" s="31">
        <v>0.87369350986492289</v>
      </c>
      <c r="R144" s="31">
        <v>0.23495027124773962</v>
      </c>
      <c r="S144" s="1">
        <v>1.0125482820976492</v>
      </c>
      <c r="T144" s="34">
        <v>1.5100723525412338</v>
      </c>
      <c r="U144">
        <v>2.5226206346388831</v>
      </c>
      <c r="V144" s="9">
        <v>8.3317276287294444</v>
      </c>
      <c r="W144" s="9">
        <v>-27.549672322953249</v>
      </c>
      <c r="X144" s="9">
        <v>-28.482803333057788</v>
      </c>
      <c r="Y144" s="9" t="e">
        <v>#N/A</v>
      </c>
      <c r="Z144" s="31" t="e">
        <v>#N/A</v>
      </c>
      <c r="AA144" t="e">
        <v>#N/A</v>
      </c>
      <c r="AB144" s="31" t="e">
        <v>#N/A</v>
      </c>
      <c r="AC144">
        <v>4.7</v>
      </c>
      <c r="AD144" t="e">
        <v>#N/A</v>
      </c>
      <c r="AE144">
        <v>10.3</v>
      </c>
      <c r="AF144" s="1">
        <v>1.571822989467796</v>
      </c>
      <c r="AG144">
        <v>7.11</v>
      </c>
      <c r="AH144" s="1">
        <v>1.0715484638840143</v>
      </c>
      <c r="AI144" s="9">
        <v>46.210487365722699</v>
      </c>
      <c r="AJ144">
        <v>1.0323828458786</v>
      </c>
      <c r="AK144">
        <v>44.760998838948829</v>
      </c>
      <c r="AL144" s="31">
        <v>2</v>
      </c>
      <c r="AN144" s="1" t="e">
        <v>#N/A</v>
      </c>
      <c r="AO144" s="1" t="e">
        <v>#N/A</v>
      </c>
      <c r="AP144" s="1">
        <v>2.2444444444444449</v>
      </c>
      <c r="AQ144">
        <v>1560</v>
      </c>
      <c r="AR144" t="s">
        <v>867</v>
      </c>
      <c r="AS144" s="9" t="s">
        <v>828</v>
      </c>
      <c r="AU144" t="e">
        <v>#N/A</v>
      </c>
      <c r="AV144" t="e">
        <v>#N/A</v>
      </c>
      <c r="AW144">
        <v>13.04</v>
      </c>
      <c r="AY144" t="s">
        <v>877</v>
      </c>
      <c r="AZ144" s="1"/>
    </row>
    <row r="145" spans="1:52" ht="16.5" thickBot="1" x14ac:dyDescent="0.3">
      <c r="A145" t="s">
        <v>239</v>
      </c>
      <c r="B145">
        <v>144</v>
      </c>
      <c r="C145" t="s">
        <v>153</v>
      </c>
      <c r="D145" t="s">
        <v>828</v>
      </c>
      <c r="E145" t="s">
        <v>25</v>
      </c>
      <c r="F145" t="s">
        <v>830</v>
      </c>
      <c r="G145">
        <v>18</v>
      </c>
      <c r="H145" t="s">
        <v>727</v>
      </c>
      <c r="I145" t="s">
        <v>728</v>
      </c>
      <c r="K145">
        <v>50.18</v>
      </c>
      <c r="L145" t="s">
        <v>813</v>
      </c>
      <c r="M145" t="s">
        <v>814</v>
      </c>
      <c r="O145" t="s">
        <v>815</v>
      </c>
      <c r="P145" s="31">
        <v>0.40269081307293747</v>
      </c>
      <c r="Q145" s="31">
        <v>1.3768428111035156</v>
      </c>
      <c r="R145" s="31">
        <v>0.32324133120765247</v>
      </c>
      <c r="S145" s="1">
        <v>1.3784054204862495</v>
      </c>
      <c r="T145" s="34">
        <v>2.1027749553841053</v>
      </c>
      <c r="U145">
        <v>3.4811803758703546</v>
      </c>
      <c r="V145" s="9">
        <v>8.3320026218839924</v>
      </c>
      <c r="W145" s="9">
        <v>-27.155684225458753</v>
      </c>
      <c r="X145" s="9">
        <v>-27.797857637188763</v>
      </c>
      <c r="Y145" s="9" t="e">
        <v>#VALUE!</v>
      </c>
      <c r="Z145" s="31" t="e">
        <v>#N/A</v>
      </c>
      <c r="AA145" t="e">
        <v>#N/A</v>
      </c>
      <c r="AB145" s="31" t="e">
        <v>#N/A</v>
      </c>
      <c r="AC145">
        <v>16</v>
      </c>
      <c r="AD145" t="e">
        <v>#N/A</v>
      </c>
      <c r="AE145">
        <v>3</v>
      </c>
      <c r="AF145" s="1">
        <v>0.93672968844069593</v>
      </c>
      <c r="AG145">
        <v>5.83</v>
      </c>
      <c r="AH145" s="1">
        <v>0.88097040817897132</v>
      </c>
      <c r="AI145" s="9">
        <v>48.626640319824197</v>
      </c>
      <c r="AJ145">
        <v>0.86152386665344205</v>
      </c>
      <c r="AK145">
        <v>56.442592250766779</v>
      </c>
      <c r="AL145" s="46">
        <v>1</v>
      </c>
      <c r="AN145" s="1" t="e">
        <v>#N/A</v>
      </c>
      <c r="AO145" s="1" t="e">
        <v>#N/A</v>
      </c>
      <c r="AP145" s="1">
        <v>0.62222222222222223</v>
      </c>
      <c r="AQ145">
        <v>1560</v>
      </c>
      <c r="AR145" t="s">
        <v>867</v>
      </c>
      <c r="AS145" s="9" t="s">
        <v>828</v>
      </c>
      <c r="AU145" t="e">
        <v>#N/A</v>
      </c>
      <c r="AV145" t="e">
        <v>#N/A</v>
      </c>
      <c r="AW145">
        <v>13.04</v>
      </c>
      <c r="AY145" t="s">
        <v>877</v>
      </c>
      <c r="AZ145" s="1"/>
    </row>
    <row r="146" spans="1:52" ht="15.75" x14ac:dyDescent="0.25">
      <c r="A146" t="s">
        <v>239</v>
      </c>
      <c r="B146">
        <v>145</v>
      </c>
      <c r="C146" t="s">
        <v>154</v>
      </c>
      <c r="D146" t="s">
        <v>1</v>
      </c>
      <c r="E146" t="s">
        <v>2</v>
      </c>
      <c r="F146" t="s">
        <v>831</v>
      </c>
      <c r="G146">
        <v>1</v>
      </c>
      <c r="H146" t="s">
        <v>729</v>
      </c>
      <c r="I146" t="s">
        <v>730</v>
      </c>
      <c r="K146">
        <v>50.16</v>
      </c>
      <c r="L146" t="s">
        <v>810</v>
      </c>
      <c r="M146" t="s">
        <v>811</v>
      </c>
      <c r="O146" t="s">
        <v>812</v>
      </c>
      <c r="P146" s="31">
        <v>0.84586722488038268</v>
      </c>
      <c r="Q146" s="31">
        <v>1.4684747427862741</v>
      </c>
      <c r="R146" s="31">
        <v>0.99954096889952171</v>
      </c>
      <c r="S146" s="1">
        <v>2.8590028708133977</v>
      </c>
      <c r="T146" s="34">
        <v>3.3138829365661784</v>
      </c>
      <c r="U146">
        <v>6.1728858073795756</v>
      </c>
      <c r="V146" s="9">
        <v>7.232540670142555</v>
      </c>
      <c r="W146" s="9">
        <v>-27.159658076431857</v>
      </c>
      <c r="X146" s="9">
        <v>-27.365208571130747</v>
      </c>
      <c r="Y146" s="9">
        <v>-25.577587569469593</v>
      </c>
      <c r="Z146" s="31">
        <v>-29.679630192142234</v>
      </c>
      <c r="AA146">
        <v>-27.875124669270857</v>
      </c>
      <c r="AB146" s="31">
        <v>5.8509539919805329</v>
      </c>
      <c r="AC146">
        <v>0.8</v>
      </c>
      <c r="AD146" t="e">
        <v>#N/A</v>
      </c>
      <c r="AE146">
        <v>11</v>
      </c>
      <c r="AF146" s="1">
        <v>-4.0959933768740564</v>
      </c>
      <c r="AG146">
        <v>8.5399999999999991</v>
      </c>
      <c r="AH146" s="1">
        <v>0.46190535697602469</v>
      </c>
      <c r="AI146" s="9">
        <v>47.675045013427699</v>
      </c>
      <c r="AJ146">
        <v>1.02231192588806</v>
      </c>
      <c r="AK146">
        <v>46.63453864339246</v>
      </c>
      <c r="AL146" s="35">
        <v>4.666666666666667</v>
      </c>
      <c r="AM146" s="1">
        <v>5.8509539919805329</v>
      </c>
      <c r="AN146" s="1">
        <v>0.98035959025706654</v>
      </c>
      <c r="AO146" s="1">
        <v>174.03963811905612</v>
      </c>
      <c r="AP146" s="1">
        <v>2.4000000000000004</v>
      </c>
      <c r="AQ146">
        <v>2200</v>
      </c>
      <c r="AR146" t="s">
        <v>867</v>
      </c>
      <c r="AS146" s="9" t="s">
        <v>870</v>
      </c>
      <c r="AT146" s="53">
        <v>0.98013692413704812</v>
      </c>
      <c r="AU146">
        <v>0.13859688780851931</v>
      </c>
      <c r="AV146">
        <v>1.0748557995113062</v>
      </c>
      <c r="AW146">
        <v>9.1999999999999993</v>
      </c>
      <c r="AY146" t="s">
        <v>877</v>
      </c>
      <c r="AZ146" s="1"/>
    </row>
    <row r="147" spans="1:52" ht="15.75" x14ac:dyDescent="0.25">
      <c r="A147" t="s">
        <v>239</v>
      </c>
      <c r="B147">
        <v>146</v>
      </c>
      <c r="C147" t="s">
        <v>156</v>
      </c>
      <c r="D147" t="s">
        <v>1</v>
      </c>
      <c r="E147" t="s">
        <v>2</v>
      </c>
      <c r="F147" t="s">
        <v>831</v>
      </c>
      <c r="G147">
        <v>2</v>
      </c>
      <c r="H147" t="s">
        <v>731</v>
      </c>
      <c r="I147" t="s">
        <v>732</v>
      </c>
      <c r="K147">
        <v>50.7</v>
      </c>
      <c r="L147" t="s">
        <v>810</v>
      </c>
      <c r="M147" t="s">
        <v>811</v>
      </c>
      <c r="O147" t="s">
        <v>812</v>
      </c>
      <c r="P147" s="31">
        <v>0.41570414201183437</v>
      </c>
      <c r="Q147" s="31">
        <v>1.1813512192149518</v>
      </c>
      <c r="R147" s="31">
        <v>0.56485650887573957</v>
      </c>
      <c r="S147" s="1">
        <v>1.2632549112426037</v>
      </c>
      <c r="T147" s="34">
        <v>2.1619118701025259</v>
      </c>
      <c r="U147">
        <v>3.4251667813451299</v>
      </c>
      <c r="V147" s="9">
        <v>6.258535865892811</v>
      </c>
      <c r="W147" s="9">
        <v>-27.288698004949268</v>
      </c>
      <c r="X147" s="9">
        <v>-28.475338499341149</v>
      </c>
      <c r="Y147" s="9">
        <v>-25.153060716890455</v>
      </c>
      <c r="Z147" s="31">
        <v>-29.502570039960833</v>
      </c>
      <c r="AA147">
        <v>-27.418333449185965</v>
      </c>
      <c r="AB147" s="31">
        <v>3.3111279208851294</v>
      </c>
      <c r="AC147">
        <v>29.5</v>
      </c>
      <c r="AD147" t="e">
        <v>#N/A</v>
      </c>
      <c r="AE147">
        <v>38.9</v>
      </c>
      <c r="AF147" s="1">
        <v>-4.2763112993859274</v>
      </c>
      <c r="AG147">
        <v>7.76</v>
      </c>
      <c r="AH147" s="1">
        <v>0.56122511258039598</v>
      </c>
      <c r="AI147" s="9">
        <v>47.706851959228501</v>
      </c>
      <c r="AJ147">
        <v>0.46075505018234297</v>
      </c>
      <c r="AK147">
        <v>103.54059481355354</v>
      </c>
      <c r="AL147" s="1">
        <v>5</v>
      </c>
      <c r="AM147" s="1">
        <v>3.3111279208851294</v>
      </c>
      <c r="AN147" s="1">
        <v>1.474251961128962</v>
      </c>
      <c r="AO147" s="1">
        <v>77.152352392079536</v>
      </c>
      <c r="AP147" s="1">
        <v>8.6</v>
      </c>
      <c r="AQ147">
        <v>2200</v>
      </c>
      <c r="AR147" t="s">
        <v>867</v>
      </c>
      <c r="AS147" s="9" t="s">
        <v>870</v>
      </c>
      <c r="AT147" s="53">
        <v>1.4750210364793808</v>
      </c>
      <c r="AU147">
        <v>0.18925320273042645</v>
      </c>
      <c r="AV147">
        <v>1.6419793793833193</v>
      </c>
      <c r="AW147">
        <v>9.1999999999999993</v>
      </c>
      <c r="AY147" t="s">
        <v>877</v>
      </c>
      <c r="AZ147" s="1"/>
    </row>
    <row r="148" spans="1:52" ht="15.75" x14ac:dyDescent="0.25">
      <c r="A148" t="s">
        <v>239</v>
      </c>
      <c r="B148">
        <v>147</v>
      </c>
      <c r="C148" t="s">
        <v>157</v>
      </c>
      <c r="D148" t="s">
        <v>1</v>
      </c>
      <c r="E148" t="s">
        <v>2</v>
      </c>
      <c r="F148" t="s">
        <v>831</v>
      </c>
      <c r="G148">
        <v>3</v>
      </c>
      <c r="H148" t="s">
        <v>733</v>
      </c>
      <c r="I148" t="s">
        <v>734</v>
      </c>
      <c r="K148">
        <v>51.13</v>
      </c>
      <c r="L148" t="s">
        <v>810</v>
      </c>
      <c r="M148" t="s">
        <v>811</v>
      </c>
      <c r="O148" t="s">
        <v>812</v>
      </c>
      <c r="P148" s="31">
        <v>0.36776256600821439</v>
      </c>
      <c r="Q148" s="31">
        <v>1.1825884009123862</v>
      </c>
      <c r="R148" s="31">
        <v>0.56190592607079992</v>
      </c>
      <c r="S148" s="1" t="e">
        <v>#N/A</v>
      </c>
      <c r="T148" s="34">
        <v>2.1122568929914003</v>
      </c>
      <c r="U148" t="e">
        <v>#N/A</v>
      </c>
      <c r="V148" s="9">
        <v>4.5150168309523524</v>
      </c>
      <c r="W148" s="9">
        <v>-28.586561890211044</v>
      </c>
      <c r="X148" s="9">
        <v>-29.600738772228638</v>
      </c>
      <c r="Y148" s="9" t="e">
        <v>#VALUE!</v>
      </c>
      <c r="Z148" s="31">
        <v>-30.619299389654163</v>
      </c>
      <c r="AA148">
        <v>-28.874290575593925</v>
      </c>
      <c r="AB148" s="31">
        <v>-9.0385607957809455</v>
      </c>
      <c r="AC148">
        <v>46.1</v>
      </c>
      <c r="AD148" t="e">
        <v>#N/A</v>
      </c>
      <c r="AE148">
        <v>69.400000000000006</v>
      </c>
      <c r="AF148" s="1">
        <v>-2.7524815424726565</v>
      </c>
      <c r="AG148">
        <v>8.0399999999999991</v>
      </c>
      <c r="AH148" s="1">
        <v>0.53866414031413312</v>
      </c>
      <c r="AI148" s="9">
        <v>49.059642791747997</v>
      </c>
      <c r="AJ148">
        <v>0.51352423429489102</v>
      </c>
      <c r="AK148">
        <v>95.535204602584585</v>
      </c>
      <c r="AL148" s="31">
        <v>3.3333333333333335</v>
      </c>
      <c r="AM148" s="1">
        <v>-9.0385607957809455</v>
      </c>
      <c r="AN148" s="1">
        <v>0.96866943281535378</v>
      </c>
      <c r="AO148" s="1">
        <v>75.087930609541317</v>
      </c>
      <c r="AP148" s="1">
        <v>15.377777777777778</v>
      </c>
      <c r="AQ148">
        <v>2200</v>
      </c>
      <c r="AR148" t="s">
        <v>867</v>
      </c>
      <c r="AS148" s="9" t="s">
        <v>870</v>
      </c>
      <c r="AT148" s="53">
        <v>0.96883313928092718</v>
      </c>
      <c r="AU148">
        <v>0.15069767136699322</v>
      </c>
      <c r="AV148">
        <v>1.0417220867132366</v>
      </c>
      <c r="AW148">
        <v>9.1999999999999993</v>
      </c>
      <c r="AY148" t="s">
        <v>877</v>
      </c>
      <c r="AZ148" s="1"/>
    </row>
    <row r="149" spans="1:52" ht="15.75" x14ac:dyDescent="0.25">
      <c r="A149" t="s">
        <v>239</v>
      </c>
      <c r="B149">
        <v>148</v>
      </c>
      <c r="C149" t="s">
        <v>158</v>
      </c>
      <c r="D149" t="s">
        <v>1</v>
      </c>
      <c r="E149" t="s">
        <v>2</v>
      </c>
      <c r="F149" t="s">
        <v>831</v>
      </c>
      <c r="G149">
        <v>4</v>
      </c>
      <c r="H149" t="s">
        <v>735</v>
      </c>
      <c r="I149" t="s">
        <v>736</v>
      </c>
      <c r="K149">
        <v>50.05</v>
      </c>
      <c r="L149" t="s">
        <v>810</v>
      </c>
      <c r="M149" t="s">
        <v>811</v>
      </c>
      <c r="O149" t="s">
        <v>812</v>
      </c>
      <c r="P149" s="31">
        <v>0.57879620379620378</v>
      </c>
      <c r="Q149" s="31">
        <v>1.4956597828114042</v>
      </c>
      <c r="R149" s="31">
        <v>0.97915684315684315</v>
      </c>
      <c r="S149" s="1">
        <v>0.51709882117882122</v>
      </c>
      <c r="T149" s="34">
        <v>3.0536128297644511</v>
      </c>
      <c r="U149">
        <v>3.5707116509432724</v>
      </c>
      <c r="V149" s="9">
        <v>6.7505636085833762</v>
      </c>
      <c r="W149" s="9">
        <v>-26.955769444967068</v>
      </c>
      <c r="X149" s="9">
        <v>-27.381632770677498</v>
      </c>
      <c r="Y149" s="9">
        <v>-24.86170239062557</v>
      </c>
      <c r="Z149" s="31">
        <v>-30.73718207773609</v>
      </c>
      <c r="AA149">
        <v>-27.61600954323124</v>
      </c>
      <c r="AB149" s="31">
        <v>3.5708788496477917</v>
      </c>
      <c r="AC149">
        <v>21.4</v>
      </c>
      <c r="AD149" t="e">
        <v>#N/A</v>
      </c>
      <c r="AE149">
        <v>19.600000000000001</v>
      </c>
      <c r="AF149" s="1">
        <v>-4.1213802510509341</v>
      </c>
      <c r="AG149">
        <v>7.23</v>
      </c>
      <c r="AH149" s="1">
        <v>0.59920952294447305</v>
      </c>
      <c r="AI149" s="9">
        <v>48.188804626464801</v>
      </c>
      <c r="AJ149">
        <v>0.59603774547576904</v>
      </c>
      <c r="AK149">
        <v>80.848578789250254</v>
      </c>
      <c r="AL149" s="31">
        <v>4</v>
      </c>
      <c r="AM149" s="1">
        <v>3.5708788496477917</v>
      </c>
      <c r="AN149" s="1">
        <v>1.5086387806207358</v>
      </c>
      <c r="AO149" s="1">
        <v>204.59205165831452</v>
      </c>
      <c r="AP149" s="1">
        <v>4.3111111111111118</v>
      </c>
      <c r="AQ149">
        <v>2200</v>
      </c>
      <c r="AR149" t="s">
        <v>867</v>
      </c>
      <c r="AS149" s="9" t="s">
        <v>870</v>
      </c>
      <c r="AT149" s="53">
        <v>1.5085559761632177</v>
      </c>
      <c r="AU149">
        <v>0.20737290104716719</v>
      </c>
      <c r="AV149">
        <v>1.7113902702962549</v>
      </c>
      <c r="AW149">
        <v>9.1999999999999993</v>
      </c>
      <c r="AY149" t="s">
        <v>877</v>
      </c>
      <c r="AZ149" s="1"/>
    </row>
    <row r="150" spans="1:52" ht="16.5" thickBot="1" x14ac:dyDescent="0.3">
      <c r="A150" t="s">
        <v>239</v>
      </c>
      <c r="B150">
        <v>149</v>
      </c>
      <c r="C150" t="s">
        <v>159</v>
      </c>
      <c r="D150" t="s">
        <v>1</v>
      </c>
      <c r="E150" t="s">
        <v>2</v>
      </c>
      <c r="F150" t="s">
        <v>831</v>
      </c>
      <c r="G150">
        <v>5</v>
      </c>
      <c r="H150" t="s">
        <v>737</v>
      </c>
      <c r="I150" t="s">
        <v>738</v>
      </c>
      <c r="K150">
        <v>50.33</v>
      </c>
      <c r="L150" t="s">
        <v>810</v>
      </c>
      <c r="M150" t="s">
        <v>811</v>
      </c>
      <c r="O150" t="s">
        <v>812</v>
      </c>
      <c r="P150" s="31">
        <v>0.41887641565666606</v>
      </c>
      <c r="Q150" s="31">
        <v>0.84554526017852727</v>
      </c>
      <c r="R150" s="31">
        <v>0.54124726803099554</v>
      </c>
      <c r="S150" s="1">
        <v>1.4035751241804095</v>
      </c>
      <c r="T150" s="34">
        <v>1.805668943866189</v>
      </c>
      <c r="U150">
        <v>3.2092440680465986</v>
      </c>
      <c r="V150" s="9">
        <v>4.9553994954533485</v>
      </c>
      <c r="W150" s="9">
        <v>-27.067207751806297</v>
      </c>
      <c r="X150" s="9">
        <v>-28.343098601547613</v>
      </c>
      <c r="Y150" s="9">
        <v>-25.821228785507003</v>
      </c>
      <c r="Z150" s="31">
        <v>-30.235278342705126</v>
      </c>
      <c r="AA150">
        <v>-29.117848126839402</v>
      </c>
      <c r="AB150" s="31">
        <v>21.90149065948377</v>
      </c>
      <c r="AC150">
        <v>45</v>
      </c>
      <c r="AD150" t="e">
        <v>#N/A</v>
      </c>
      <c r="AE150">
        <v>58.2</v>
      </c>
      <c r="AF150" s="1">
        <v>-2.4024663514970399</v>
      </c>
      <c r="AG150">
        <v>8.86</v>
      </c>
      <c r="AH150" s="1">
        <v>0.39725428107800509</v>
      </c>
      <c r="AI150" s="9">
        <v>47.964630126953097</v>
      </c>
      <c r="AJ150">
        <v>0.393846064805985</v>
      </c>
      <c r="AK150">
        <v>121.78522121474353</v>
      </c>
      <c r="AL150" s="31">
        <v>3.6666666666666665</v>
      </c>
      <c r="AM150" s="1">
        <v>21.90149065948377</v>
      </c>
      <c r="AN150" s="1">
        <v>0.95277120245646529</v>
      </c>
      <c r="AO150" s="1">
        <v>190.09177866462255</v>
      </c>
      <c r="AP150" s="1">
        <v>12.888888888888889</v>
      </c>
      <c r="AQ150">
        <v>2200</v>
      </c>
      <c r="AR150" t="s">
        <v>867</v>
      </c>
      <c r="AS150" s="9" t="s">
        <v>870</v>
      </c>
      <c r="AT150" s="53">
        <v>0.95252070336310091</v>
      </c>
      <c r="AU150">
        <v>0.12585776030513524</v>
      </c>
      <c r="AV150">
        <v>1.0721062458276709</v>
      </c>
      <c r="AW150">
        <v>9.1999999999999993</v>
      </c>
      <c r="AY150" t="s">
        <v>877</v>
      </c>
      <c r="AZ150" s="1"/>
    </row>
    <row r="151" spans="1:52" ht="15.75" x14ac:dyDescent="0.25">
      <c r="A151" t="s">
        <v>239</v>
      </c>
      <c r="B151">
        <v>150</v>
      </c>
      <c r="C151" t="s">
        <v>160</v>
      </c>
      <c r="D151" t="s">
        <v>829</v>
      </c>
      <c r="E151" t="s">
        <v>2</v>
      </c>
      <c r="F151" t="s">
        <v>831</v>
      </c>
      <c r="G151">
        <v>6</v>
      </c>
      <c r="H151" t="s">
        <v>739</v>
      </c>
      <c r="I151" t="s">
        <v>740</v>
      </c>
      <c r="K151">
        <v>50.93</v>
      </c>
      <c r="L151" t="s">
        <v>810</v>
      </c>
      <c r="M151" t="s">
        <v>811</v>
      </c>
      <c r="O151" t="s">
        <v>812</v>
      </c>
      <c r="P151" s="31">
        <v>0.5556832907912822</v>
      </c>
      <c r="Q151" s="31">
        <v>1.0781307475005217</v>
      </c>
      <c r="R151" s="31">
        <v>0.63497889259768314</v>
      </c>
      <c r="S151" s="1">
        <v>1.6630982132338503</v>
      </c>
      <c r="T151" s="34">
        <v>2.2687929308894872</v>
      </c>
      <c r="U151">
        <v>3.9318911441233375</v>
      </c>
      <c r="V151" s="9">
        <v>6.1607784815528044</v>
      </c>
      <c r="W151" s="9">
        <v>-27.185190413701484</v>
      </c>
      <c r="X151" s="9">
        <v>-28.464273574448423</v>
      </c>
      <c r="Y151" s="9">
        <v>-25.942684805275892</v>
      </c>
      <c r="Z151" s="31" t="e">
        <v>#N/A</v>
      </c>
      <c r="AA151">
        <v>-29.649426556310161</v>
      </c>
      <c r="AB151" s="31">
        <v>14.944775089332182</v>
      </c>
      <c r="AC151">
        <v>36.799999999999997</v>
      </c>
      <c r="AD151" t="e">
        <v>#N/A</v>
      </c>
      <c r="AE151">
        <v>66.900000000000006</v>
      </c>
      <c r="AF151" s="1">
        <v>-3.5922363892048779</v>
      </c>
      <c r="AG151">
        <v>8.1999999999999993</v>
      </c>
      <c r="AH151" s="1">
        <v>0.43105359118761338</v>
      </c>
      <c r="AI151" s="9">
        <v>48.841224670410199</v>
      </c>
      <c r="AJ151">
        <v>0.40844655036926297</v>
      </c>
      <c r="AK151">
        <v>119.57800751715119</v>
      </c>
      <c r="AL151" s="35">
        <v>2.3333333333333335</v>
      </c>
      <c r="AM151" s="1">
        <v>14.944775089332182</v>
      </c>
      <c r="AN151" s="1">
        <v>0.98970259163419694</v>
      </c>
      <c r="AO151" s="1">
        <v>235.95234171009943</v>
      </c>
      <c r="AP151" s="1">
        <v>14.822222222222223</v>
      </c>
      <c r="AQ151">
        <v>2080</v>
      </c>
      <c r="AR151" t="s">
        <v>867</v>
      </c>
      <c r="AS151" s="9" t="s">
        <v>870</v>
      </c>
      <c r="AT151" s="53">
        <v>0.99003392509048682</v>
      </c>
      <c r="AU151" t="e">
        <v>#N/A</v>
      </c>
      <c r="AV151">
        <v>1.1222646487637535</v>
      </c>
      <c r="AW151">
        <v>8.9760691912108506</v>
      </c>
      <c r="AY151" t="s">
        <v>877</v>
      </c>
      <c r="AZ151" s="1"/>
    </row>
    <row r="152" spans="1:52" ht="15.75" x14ac:dyDescent="0.25">
      <c r="A152" t="s">
        <v>239</v>
      </c>
      <c r="B152">
        <v>151</v>
      </c>
      <c r="C152" t="s">
        <v>161</v>
      </c>
      <c r="D152" t="s">
        <v>829</v>
      </c>
      <c r="E152" t="s">
        <v>2</v>
      </c>
      <c r="F152" t="s">
        <v>831</v>
      </c>
      <c r="G152">
        <v>7</v>
      </c>
      <c r="H152" t="s">
        <v>741</v>
      </c>
      <c r="I152" t="s">
        <v>742</v>
      </c>
      <c r="K152">
        <v>49.68</v>
      </c>
      <c r="L152" t="s">
        <v>810</v>
      </c>
      <c r="M152" t="s">
        <v>811</v>
      </c>
      <c r="O152" t="s">
        <v>812</v>
      </c>
      <c r="P152" s="31">
        <v>0.45227807971014494</v>
      </c>
      <c r="Q152" s="31">
        <v>0.8327056897712406</v>
      </c>
      <c r="R152" s="31">
        <v>0.49073822463768119</v>
      </c>
      <c r="S152" s="1">
        <v>1.8596608695652175</v>
      </c>
      <c r="T152" s="34">
        <v>1.7757219941190667</v>
      </c>
      <c r="U152">
        <v>3.635382863684284</v>
      </c>
      <c r="V152" s="9">
        <v>6.1693584530339836</v>
      </c>
      <c r="W152" s="9">
        <v>-26.700364279715892</v>
      </c>
      <c r="X152" s="9">
        <v>-28.569202750907817</v>
      </c>
      <c r="Y152" s="9">
        <v>-25.122198271879732</v>
      </c>
      <c r="Z152" s="31">
        <v>-29.394693418980484</v>
      </c>
      <c r="AA152">
        <v>-28.235997698924944</v>
      </c>
      <c r="AB152" s="31">
        <v>7.1079300234709182</v>
      </c>
      <c r="AC152">
        <v>40</v>
      </c>
      <c r="AD152" t="e">
        <v>#N/A</v>
      </c>
      <c r="AE152">
        <v>51.3</v>
      </c>
      <c r="AF152" s="1">
        <v>-3.7499553513979915</v>
      </c>
      <c r="AG152">
        <v>8.09</v>
      </c>
      <c r="AH152" s="1">
        <v>0.4169599267429504</v>
      </c>
      <c r="AI152" s="9">
        <v>49.812160491943402</v>
      </c>
      <c r="AJ152">
        <v>0.40201723575592002</v>
      </c>
      <c r="AK152">
        <v>123.90553454326586</v>
      </c>
      <c r="AL152" s="31">
        <v>5.666666666666667</v>
      </c>
      <c r="AM152" s="1">
        <v>7.1079300234709182</v>
      </c>
      <c r="AN152" s="1">
        <v>0.66963757650425415</v>
      </c>
      <c r="AO152" s="1">
        <v>222.78774970132383</v>
      </c>
      <c r="AP152" s="1">
        <v>11.355555555555554</v>
      </c>
      <c r="AQ152">
        <v>2080</v>
      </c>
      <c r="AR152" t="s">
        <v>867</v>
      </c>
      <c r="AS152" s="9" t="s">
        <v>870</v>
      </c>
      <c r="AT152" s="53">
        <v>0.66987446995206512</v>
      </c>
      <c r="AU152">
        <v>0.12538261142245696</v>
      </c>
      <c r="AV152">
        <v>0.76595857436342107</v>
      </c>
      <c r="AW152">
        <v>8.9760691912108506</v>
      </c>
      <c r="AY152" t="s">
        <v>877</v>
      </c>
      <c r="AZ152" s="1"/>
    </row>
    <row r="153" spans="1:52" ht="15.75" x14ac:dyDescent="0.25">
      <c r="A153" t="s">
        <v>239</v>
      </c>
      <c r="B153">
        <v>152</v>
      </c>
      <c r="C153" t="s">
        <v>162</v>
      </c>
      <c r="D153" t="s">
        <v>829</v>
      </c>
      <c r="E153" t="s">
        <v>2</v>
      </c>
      <c r="F153" t="s">
        <v>831</v>
      </c>
      <c r="G153">
        <v>8</v>
      </c>
      <c r="H153" t="s">
        <v>743</v>
      </c>
      <c r="I153" t="s">
        <v>744</v>
      </c>
      <c r="K153">
        <v>49.23</v>
      </c>
      <c r="L153" t="s">
        <v>810</v>
      </c>
      <c r="M153" t="s">
        <v>811</v>
      </c>
      <c r="O153" t="s">
        <v>812</v>
      </c>
      <c r="P153" s="31">
        <v>0.56551188299817179</v>
      </c>
      <c r="Q153" s="31">
        <v>1.2708526109269429</v>
      </c>
      <c r="R153" s="31">
        <v>0.60040676416819028</v>
      </c>
      <c r="S153" s="1">
        <v>1.4013937842778794</v>
      </c>
      <c r="T153" s="34">
        <v>2.4367712580933052</v>
      </c>
      <c r="U153">
        <v>3.8381650423711848</v>
      </c>
      <c r="V153" s="9">
        <v>4.9757539387470908</v>
      </c>
      <c r="W153" s="9">
        <v>-28.354816161630467</v>
      </c>
      <c r="X153" s="9">
        <v>-28.85602370317519</v>
      </c>
      <c r="Y153" s="9">
        <v>-27.090011046386739</v>
      </c>
      <c r="Z153" s="31" t="e">
        <v>#N/A</v>
      </c>
      <c r="AA153">
        <v>-30.032110144711098</v>
      </c>
      <c r="AB153" s="31">
        <v>6.0543842518285649</v>
      </c>
      <c r="AC153">
        <v>12</v>
      </c>
      <c r="AD153" t="e">
        <v>#N/A</v>
      </c>
      <c r="AE153">
        <v>9.3000000000000007</v>
      </c>
      <c r="AF153" s="1">
        <v>-2.3465023352652237</v>
      </c>
      <c r="AG153">
        <v>5.7</v>
      </c>
      <c r="AH153" s="1">
        <v>0.76975920374397433</v>
      </c>
      <c r="AI153" s="9">
        <v>49.208095550537102</v>
      </c>
      <c r="AJ153">
        <v>0.75309354066848799</v>
      </c>
      <c r="AK153">
        <v>65.341279526653807</v>
      </c>
      <c r="AL153" s="31">
        <v>2</v>
      </c>
      <c r="AM153" s="1">
        <v>6.0543842518285649</v>
      </c>
      <c r="AN153" s="1">
        <v>1.4128798149267396</v>
      </c>
      <c r="AO153" s="1">
        <v>-28.13733359052241</v>
      </c>
      <c r="AP153" s="1">
        <v>2.0222222222222226</v>
      </c>
      <c r="AQ153">
        <v>2080</v>
      </c>
      <c r="AR153" t="s">
        <v>867</v>
      </c>
      <c r="AS153" s="9" t="s">
        <v>870</v>
      </c>
      <c r="AT153" s="53">
        <v>1.4139714622716846</v>
      </c>
      <c r="AU153" t="e">
        <v>#N/A</v>
      </c>
      <c r="AV153">
        <v>1.4942051604791693</v>
      </c>
      <c r="AW153">
        <v>8.9760691912108506</v>
      </c>
      <c r="AY153" t="s">
        <v>877</v>
      </c>
      <c r="AZ153" s="1"/>
    </row>
    <row r="154" spans="1:52" ht="15.75" x14ac:dyDescent="0.25">
      <c r="A154" t="s">
        <v>239</v>
      </c>
      <c r="B154">
        <v>153</v>
      </c>
      <c r="C154" t="s">
        <v>163</v>
      </c>
      <c r="D154" t="s">
        <v>829</v>
      </c>
      <c r="E154" t="s">
        <v>2</v>
      </c>
      <c r="F154" t="s">
        <v>831</v>
      </c>
      <c r="G154">
        <v>9</v>
      </c>
      <c r="H154" t="s">
        <v>745</v>
      </c>
      <c r="I154" t="s">
        <v>746</v>
      </c>
      <c r="K154">
        <v>51.72</v>
      </c>
      <c r="L154" t="s">
        <v>810</v>
      </c>
      <c r="M154" t="s">
        <v>811</v>
      </c>
      <c r="O154" t="s">
        <v>812</v>
      </c>
      <c r="P154" s="31">
        <v>0.40140226218097452</v>
      </c>
      <c r="Q154" s="31">
        <v>1.1353910788761437</v>
      </c>
      <c r="R154" s="31">
        <v>0.48634280742459396</v>
      </c>
      <c r="S154" s="1">
        <v>1.2793322505800462</v>
      </c>
      <c r="T154" s="34">
        <v>2.0231361484817123</v>
      </c>
      <c r="U154">
        <v>3.3024683990617585</v>
      </c>
      <c r="V154" s="9">
        <v>6.6161576201975647</v>
      </c>
      <c r="W154" s="9">
        <v>-27.395693978195418</v>
      </c>
      <c r="X154" s="9">
        <v>-28.641250690331734</v>
      </c>
      <c r="Y154" s="9">
        <v>-25.788740703305709</v>
      </c>
      <c r="Z154" s="31" t="e">
        <v>#N/A</v>
      </c>
      <c r="AA154">
        <v>-28.960598048761767</v>
      </c>
      <c r="AB154" s="31">
        <v>11.346953545602238</v>
      </c>
      <c r="AC154">
        <v>66.599999999999994</v>
      </c>
      <c r="AD154" t="e">
        <v>#N/A</v>
      </c>
      <c r="AE154">
        <v>111.8</v>
      </c>
      <c r="AF154" s="1">
        <v>-0.88298652343171846</v>
      </c>
      <c r="AG154">
        <v>7.13</v>
      </c>
      <c r="AH154" s="1">
        <v>0.48248174132369248</v>
      </c>
      <c r="AI154" s="9">
        <v>47.788616180419901</v>
      </c>
      <c r="AJ154">
        <v>0.46283292770385698</v>
      </c>
      <c r="AK154">
        <v>103.25241209069158</v>
      </c>
      <c r="AL154" s="36">
        <v>3</v>
      </c>
      <c r="AM154" s="1">
        <v>11.346953545602238</v>
      </c>
      <c r="AN154" s="1">
        <v>0.79820282721810154</v>
      </c>
      <c r="AO154" s="1">
        <v>293.30626579321552</v>
      </c>
      <c r="AP154" s="1">
        <v>24.799999999999997</v>
      </c>
      <c r="AQ154">
        <v>2080</v>
      </c>
      <c r="AR154" t="s">
        <v>867</v>
      </c>
      <c r="AS154" s="9" t="s">
        <v>870</v>
      </c>
      <c r="AT154" s="53">
        <v>0.79826428567068697</v>
      </c>
      <c r="AU154">
        <v>0.12844901192190955</v>
      </c>
      <c r="AV154">
        <v>0.87058903764184736</v>
      </c>
      <c r="AW154">
        <v>8.9760691912108506</v>
      </c>
      <c r="AY154" t="s">
        <v>877</v>
      </c>
      <c r="AZ154" s="1"/>
    </row>
    <row r="155" spans="1:52" ht="16.5" thickBot="1" x14ac:dyDescent="0.3">
      <c r="A155" t="s">
        <v>239</v>
      </c>
      <c r="B155">
        <v>154</v>
      </c>
      <c r="C155" t="s">
        <v>164</v>
      </c>
      <c r="D155" t="s">
        <v>829</v>
      </c>
      <c r="E155" t="s">
        <v>2</v>
      </c>
      <c r="F155" t="s">
        <v>831</v>
      </c>
      <c r="G155">
        <v>10</v>
      </c>
      <c r="H155" t="s">
        <v>747</v>
      </c>
      <c r="I155" t="s">
        <v>748</v>
      </c>
      <c r="K155">
        <v>51.02</v>
      </c>
      <c r="L155" t="s">
        <v>810</v>
      </c>
      <c r="M155" t="s">
        <v>811</v>
      </c>
      <c r="O155" t="s">
        <v>812</v>
      </c>
      <c r="P155" s="31">
        <v>0.64623774990199923</v>
      </c>
      <c r="Q155" s="31">
        <v>1.3683739810409281</v>
      </c>
      <c r="R155" s="31">
        <v>0.72563602508820069</v>
      </c>
      <c r="S155" s="1">
        <v>1.9492264210113679</v>
      </c>
      <c r="T155" s="34">
        <v>2.740247756031128</v>
      </c>
      <c r="U155">
        <v>4.6894741770424959</v>
      </c>
      <c r="V155" s="9">
        <v>7.5814155728780541</v>
      </c>
      <c r="W155" s="9">
        <v>-26.872350199753473</v>
      </c>
      <c r="X155" s="9">
        <v>-28.165065162545122</v>
      </c>
      <c r="Y155" s="9">
        <v>-24.66840260194142</v>
      </c>
      <c r="Z155" s="31" t="e">
        <v>#N/A</v>
      </c>
      <c r="AA155">
        <v>-27.708820966166062</v>
      </c>
      <c r="AB155" s="31">
        <v>6.3131843384479165</v>
      </c>
      <c r="AC155">
        <v>17.3</v>
      </c>
      <c r="AD155" t="e">
        <v>#N/A</v>
      </c>
      <c r="AE155" t="e">
        <v>#N/A</v>
      </c>
      <c r="AF155" s="1">
        <v>-3.8517693505764123</v>
      </c>
      <c r="AG155">
        <v>5.35</v>
      </c>
      <c r="AH155" s="1">
        <v>0.71355343250003289</v>
      </c>
      <c r="AI155" s="9">
        <v>49.020496368408203</v>
      </c>
      <c r="AJ155">
        <v>0.70900154113769498</v>
      </c>
      <c r="AK155">
        <v>69.140183094310018</v>
      </c>
      <c r="AL155" s="46">
        <v>5</v>
      </c>
      <c r="AM155" s="1">
        <v>6.3131843384479165</v>
      </c>
      <c r="AN155" s="1">
        <v>0.93375580933275071</v>
      </c>
      <c r="AO155" s="1">
        <v>118.29135187889926</v>
      </c>
      <c r="AP155" s="1" t="e">
        <v>#N/A</v>
      </c>
      <c r="AQ155">
        <v>2080</v>
      </c>
      <c r="AR155" t="s">
        <v>867</v>
      </c>
      <c r="AS155" s="9" t="s">
        <v>870</v>
      </c>
      <c r="AT155" s="53">
        <v>0.93414336252101116</v>
      </c>
      <c r="AU155">
        <v>0.14035487959755252</v>
      </c>
      <c r="AV155">
        <v>1.0028398276565536</v>
      </c>
      <c r="AW155">
        <v>8.9760691912108506</v>
      </c>
      <c r="AY155" t="s">
        <v>877</v>
      </c>
      <c r="AZ155" s="1"/>
    </row>
    <row r="156" spans="1:52" ht="15.75" x14ac:dyDescent="0.25">
      <c r="A156" t="s">
        <v>239</v>
      </c>
      <c r="B156">
        <v>155</v>
      </c>
      <c r="C156" t="s">
        <v>165</v>
      </c>
      <c r="D156" t="s">
        <v>15</v>
      </c>
      <c r="E156" t="s">
        <v>2</v>
      </c>
      <c r="F156" t="s">
        <v>831</v>
      </c>
      <c r="G156">
        <v>11</v>
      </c>
      <c r="H156" t="s">
        <v>749</v>
      </c>
      <c r="I156" t="s">
        <v>750</v>
      </c>
      <c r="K156">
        <v>50.92</v>
      </c>
      <c r="L156" t="s">
        <v>810</v>
      </c>
      <c r="M156" t="s">
        <v>811</v>
      </c>
      <c r="O156" t="s">
        <v>812</v>
      </c>
      <c r="P156" s="31">
        <v>0.39850451688923794</v>
      </c>
      <c r="Q156" s="31">
        <v>1.0556546309517501</v>
      </c>
      <c r="R156" s="31">
        <v>0.49698399450117831</v>
      </c>
      <c r="S156" s="1">
        <v>5.5143205027494112E-2</v>
      </c>
      <c r="T156" s="34">
        <v>1.9511431423421663</v>
      </c>
      <c r="U156">
        <v>2.0062863473696604</v>
      </c>
      <c r="V156" s="9">
        <v>6.5396062881475894</v>
      </c>
      <c r="W156" s="9">
        <v>-28.582458474082564</v>
      </c>
      <c r="X156" s="9">
        <v>-30.172718523806143</v>
      </c>
      <c r="Y156" s="9">
        <v>-28.107192184873636</v>
      </c>
      <c r="Z156" s="31" t="e">
        <v>#N/A</v>
      </c>
      <c r="AB156" s="31"/>
      <c r="AC156">
        <v>42.4</v>
      </c>
      <c r="AD156" t="e">
        <v>#N/A</v>
      </c>
      <c r="AE156">
        <v>53.7</v>
      </c>
      <c r="AF156" s="1">
        <v>-2.5914523310838513</v>
      </c>
      <c r="AG156">
        <v>7.17</v>
      </c>
      <c r="AH156" s="1">
        <v>0.48042967702469785</v>
      </c>
      <c r="AI156" s="9">
        <v>49.075881958007798</v>
      </c>
      <c r="AJ156">
        <v>0.47577750682830799</v>
      </c>
      <c r="AK156">
        <v>103.1488064351004</v>
      </c>
      <c r="AL156" s="35">
        <v>3.6666666666666665</v>
      </c>
      <c r="AM156" s="1">
        <v>-18.772056187285106</v>
      </c>
      <c r="AN156" s="1">
        <v>0.16900935561302383</v>
      </c>
      <c r="AO156" s="1">
        <v>177.09105263190975</v>
      </c>
      <c r="AP156" s="1">
        <v>11.888888888888889</v>
      </c>
      <c r="AQ156">
        <v>2000</v>
      </c>
      <c r="AR156" t="s">
        <v>867</v>
      </c>
      <c r="AS156" s="9" t="s">
        <v>870</v>
      </c>
      <c r="AU156" t="e">
        <v>#N/A</v>
      </c>
      <c r="AV156">
        <v>0.18356517310098622</v>
      </c>
      <c r="AW156">
        <v>9.1881325385694304</v>
      </c>
      <c r="AY156" t="s">
        <v>877</v>
      </c>
      <c r="AZ156" s="1"/>
    </row>
    <row r="157" spans="1:52" ht="15.75" x14ac:dyDescent="0.25">
      <c r="A157" t="s">
        <v>239</v>
      </c>
      <c r="B157">
        <v>156</v>
      </c>
      <c r="C157" t="s">
        <v>166</v>
      </c>
      <c r="D157" t="s">
        <v>15</v>
      </c>
      <c r="E157" t="s">
        <v>2</v>
      </c>
      <c r="F157" t="s">
        <v>831</v>
      </c>
      <c r="G157">
        <v>12</v>
      </c>
      <c r="H157" t="s">
        <v>751</v>
      </c>
      <c r="I157" t="s">
        <v>752</v>
      </c>
      <c r="K157">
        <v>49.7</v>
      </c>
      <c r="L157" t="s">
        <v>429</v>
      </c>
      <c r="M157" t="s">
        <v>432</v>
      </c>
      <c r="O157" t="s">
        <v>435</v>
      </c>
      <c r="P157" s="31">
        <v>0.47606287726358154</v>
      </c>
      <c r="Q157" s="31">
        <v>1.7993064076836125</v>
      </c>
      <c r="R157" s="31">
        <v>0.63714386317907445</v>
      </c>
      <c r="S157" s="1">
        <v>2.1286539235412478</v>
      </c>
      <c r="T157" s="34">
        <v>2.9125131481262687</v>
      </c>
      <c r="U157">
        <v>5.0411670716675161</v>
      </c>
      <c r="V157" s="9">
        <v>9.1325020145690807</v>
      </c>
      <c r="W157" s="9">
        <v>-27.331302163934289</v>
      </c>
      <c r="X157" s="9">
        <v>-28.800110824655405</v>
      </c>
      <c r="Y157" s="9">
        <v>-25.599030027435539</v>
      </c>
      <c r="Z157" s="31" t="e">
        <v>#N/A</v>
      </c>
      <c r="AA157">
        <v>-27.946185913139413</v>
      </c>
      <c r="AB157" s="31">
        <v>2.0045788481133795</v>
      </c>
      <c r="AC157">
        <v>41.6</v>
      </c>
      <c r="AD157" t="e">
        <v>#N/A</v>
      </c>
      <c r="AE157">
        <v>42.6</v>
      </c>
      <c r="AF157" s="1">
        <v>-4.4412396252311144</v>
      </c>
      <c r="AG157">
        <v>4.5999999999999996</v>
      </c>
      <c r="AH157" s="1">
        <v>0.51839619147919069</v>
      </c>
      <c r="AI157" s="9">
        <v>50.419361114502003</v>
      </c>
      <c r="AJ157">
        <v>0.496715307235718</v>
      </c>
      <c r="AK157">
        <v>101.50555132897348</v>
      </c>
      <c r="AL157" s="31">
        <v>2</v>
      </c>
      <c r="AM157" s="1">
        <v>2.0045788481133795</v>
      </c>
      <c r="AN157" s="1">
        <v>1.1747687652239656</v>
      </c>
      <c r="AO157" s="1">
        <v>20.802638331842111</v>
      </c>
      <c r="AP157" s="1">
        <v>9.4222222222222225</v>
      </c>
      <c r="AQ157">
        <v>2000</v>
      </c>
      <c r="AR157" t="s">
        <v>867</v>
      </c>
      <c r="AS157" s="9" t="s">
        <v>870</v>
      </c>
      <c r="AT157" s="53">
        <v>1.1754731256050261</v>
      </c>
      <c r="AU157">
        <v>0.18197501853422973</v>
      </c>
      <c r="AV157">
        <v>1.2421735920057271</v>
      </c>
      <c r="AW157">
        <v>9.1881325385694304</v>
      </c>
      <c r="AY157" t="s">
        <v>877</v>
      </c>
      <c r="AZ157" s="1"/>
    </row>
    <row r="158" spans="1:52" ht="15.75" x14ac:dyDescent="0.25">
      <c r="A158" t="s">
        <v>239</v>
      </c>
      <c r="B158">
        <v>157</v>
      </c>
      <c r="C158" t="s">
        <v>167</v>
      </c>
      <c r="D158" t="s">
        <v>15</v>
      </c>
      <c r="E158" t="s">
        <v>2</v>
      </c>
      <c r="F158" t="s">
        <v>831</v>
      </c>
      <c r="G158">
        <v>13</v>
      </c>
      <c r="H158" t="s">
        <v>753</v>
      </c>
      <c r="I158" t="s">
        <v>754</v>
      </c>
      <c r="K158">
        <v>50.48</v>
      </c>
      <c r="L158" t="s">
        <v>810</v>
      </c>
      <c r="M158" t="s">
        <v>811</v>
      </c>
      <c r="O158" t="s">
        <v>812</v>
      </c>
      <c r="P158" s="31">
        <v>0.28030507131537247</v>
      </c>
      <c r="Q158" s="31">
        <v>1.0629184291797864</v>
      </c>
      <c r="R158" s="31">
        <v>0.46061261885895399</v>
      </c>
      <c r="S158" s="1">
        <v>1.670358637083994</v>
      </c>
      <c r="T158" s="34">
        <v>1.8038361193541128</v>
      </c>
      <c r="U158">
        <v>3.4741947564381066</v>
      </c>
      <c r="V158" s="9">
        <v>7.1808679649304237</v>
      </c>
      <c r="W158" s="9">
        <v>-27.885010032797545</v>
      </c>
      <c r="X158" s="9">
        <v>-29.174502318047967</v>
      </c>
      <c r="Y158" s="9">
        <v>-26.257455266767</v>
      </c>
      <c r="Z158" s="31" t="e">
        <v>#N/A</v>
      </c>
      <c r="AA158">
        <v>-27.963518955802879</v>
      </c>
      <c r="AB158" s="31">
        <v>8.9090071130402411</v>
      </c>
      <c r="AC158">
        <v>85.3</v>
      </c>
      <c r="AD158" t="e">
        <v>#N/A</v>
      </c>
      <c r="AE158">
        <v>99.2</v>
      </c>
      <c r="AF158" s="1">
        <v>-1.0654029856748644</v>
      </c>
      <c r="AG158">
        <v>7</v>
      </c>
      <c r="AH158" s="1">
        <v>0.43214103662245995</v>
      </c>
      <c r="AI158" s="9">
        <v>50.726963043212898</v>
      </c>
      <c r="AJ158">
        <v>0.43155565857887301</v>
      </c>
      <c r="AK158">
        <v>117.54442801250354</v>
      </c>
      <c r="AL158" s="31">
        <v>4.333333333333333</v>
      </c>
      <c r="AM158" s="1">
        <v>8.9090071130402411</v>
      </c>
      <c r="AN158" s="1">
        <v>1.5066283585485625</v>
      </c>
      <c r="AO158" s="1">
        <v>147.20187358492026</v>
      </c>
      <c r="AP158" s="1">
        <v>22</v>
      </c>
      <c r="AQ158">
        <v>2000</v>
      </c>
      <c r="AR158" t="s">
        <v>867</v>
      </c>
      <c r="AS158" s="9" t="s">
        <v>870</v>
      </c>
      <c r="AU158">
        <v>0.1097481461467579</v>
      </c>
      <c r="AW158">
        <v>9.1881325385694304</v>
      </c>
      <c r="AY158" t="s">
        <v>877</v>
      </c>
      <c r="AZ158" s="1"/>
    </row>
    <row r="159" spans="1:52" ht="15.75" x14ac:dyDescent="0.25">
      <c r="A159" t="s">
        <v>239</v>
      </c>
      <c r="B159">
        <v>158</v>
      </c>
      <c r="C159" t="s">
        <v>168</v>
      </c>
      <c r="D159" t="s">
        <v>15</v>
      </c>
      <c r="E159" t="s">
        <v>2</v>
      </c>
      <c r="F159" t="s">
        <v>831</v>
      </c>
      <c r="G159">
        <v>14</v>
      </c>
      <c r="H159" t="s">
        <v>755</v>
      </c>
      <c r="I159" t="s">
        <v>756</v>
      </c>
      <c r="K159">
        <v>50.16</v>
      </c>
      <c r="L159" t="s">
        <v>810</v>
      </c>
      <c r="M159" t="s">
        <v>811</v>
      </c>
      <c r="O159" t="s">
        <v>812</v>
      </c>
      <c r="P159" s="31">
        <v>0.1189593301435407</v>
      </c>
      <c r="Q159" s="31">
        <v>0.57347178380628094</v>
      </c>
      <c r="R159" s="31">
        <v>7.4461722488038284E-2</v>
      </c>
      <c r="S159" s="1">
        <v>0.58620143540669856</v>
      </c>
      <c r="T159" s="34">
        <v>0.76689283643785988</v>
      </c>
      <c r="U159">
        <v>1.3530942718445584</v>
      </c>
      <c r="V159" s="9">
        <v>5.1343920222993287</v>
      </c>
      <c r="W159" s="9">
        <v>-27.786683528088155</v>
      </c>
      <c r="X159" s="9">
        <v>-29.465670917081315</v>
      </c>
      <c r="Y159" s="9">
        <v>-26.344186814646076</v>
      </c>
      <c r="Z159" s="31" t="e">
        <v>#N/A</v>
      </c>
      <c r="AA159">
        <v>-28.555455824410458</v>
      </c>
      <c r="AB159" s="31">
        <v>9.1412028618566712</v>
      </c>
      <c r="AC159">
        <v>48.2</v>
      </c>
      <c r="AD159" t="e">
        <v>#N/A</v>
      </c>
      <c r="AE159">
        <v>53</v>
      </c>
      <c r="AF159" s="1">
        <v>-1.4102671043175892</v>
      </c>
      <c r="AG159">
        <v>8.2799999999999994</v>
      </c>
      <c r="AH159" s="1">
        <v>0.38227110191433455</v>
      </c>
      <c r="AI159" s="9">
        <v>49.630287170410199</v>
      </c>
      <c r="AJ159">
        <v>0.3694708943367</v>
      </c>
      <c r="AK159">
        <v>134.32800237082265</v>
      </c>
      <c r="AL159" s="31">
        <v>3.3333333333333335</v>
      </c>
      <c r="AM159" s="1">
        <v>9.1412028618566712</v>
      </c>
      <c r="AN159" s="1">
        <v>1.1899295931568359</v>
      </c>
      <c r="AO159" s="1">
        <v>231.30718219609733</v>
      </c>
      <c r="AP159" s="1">
        <v>11.733333333333333</v>
      </c>
      <c r="AQ159">
        <v>2000</v>
      </c>
      <c r="AR159" t="s">
        <v>867</v>
      </c>
      <c r="AS159" s="9" t="s">
        <v>870</v>
      </c>
      <c r="AU159">
        <v>0.11105317185871344</v>
      </c>
      <c r="AW159">
        <v>9.1881325385694304</v>
      </c>
      <c r="AY159" t="s">
        <v>877</v>
      </c>
      <c r="AZ159" s="1"/>
    </row>
    <row r="160" spans="1:52" ht="16.5" thickBot="1" x14ac:dyDescent="0.3">
      <c r="A160" t="s">
        <v>239</v>
      </c>
      <c r="B160">
        <v>159</v>
      </c>
      <c r="C160" t="s">
        <v>169</v>
      </c>
      <c r="D160" t="s">
        <v>15</v>
      </c>
      <c r="E160" t="s">
        <v>2</v>
      </c>
      <c r="F160" t="s">
        <v>831</v>
      </c>
      <c r="G160">
        <v>15</v>
      </c>
      <c r="H160" t="s">
        <v>757</v>
      </c>
      <c r="I160" t="s">
        <v>758</v>
      </c>
      <c r="K160">
        <v>49.5</v>
      </c>
      <c r="L160" t="s">
        <v>810</v>
      </c>
      <c r="M160" t="s">
        <v>811</v>
      </c>
      <c r="O160" t="s">
        <v>812</v>
      </c>
      <c r="P160" s="31">
        <v>0.16457272727272726</v>
      </c>
      <c r="Q160" s="31">
        <v>0.70773453509680506</v>
      </c>
      <c r="R160" s="31">
        <v>0.11943636363636363</v>
      </c>
      <c r="S160" s="1">
        <v>1.5913309090909094</v>
      </c>
      <c r="T160" s="34">
        <v>0.99174362600589594</v>
      </c>
      <c r="U160">
        <v>2.5830745350968054</v>
      </c>
      <c r="V160" s="9">
        <v>6.0477775813651808</v>
      </c>
      <c r="W160" s="9">
        <v>-26.567227341871213</v>
      </c>
      <c r="X160" s="9">
        <v>-27.99577213074997</v>
      </c>
      <c r="Y160" s="9">
        <v>-24.368930744868187</v>
      </c>
      <c r="Z160" s="31" t="e">
        <v>#N/A</v>
      </c>
      <c r="AA160">
        <v>-26.987774342884752</v>
      </c>
      <c r="AB160" s="31">
        <v>1.1364226995135163</v>
      </c>
      <c r="AC160">
        <v>59.6</v>
      </c>
      <c r="AD160" t="e">
        <v>#N/A</v>
      </c>
      <c r="AE160">
        <v>69.099999999999994</v>
      </c>
      <c r="AF160" s="1">
        <v>-4.113734022366704</v>
      </c>
      <c r="AG160">
        <v>6.59</v>
      </c>
      <c r="AH160" s="1">
        <v>0.39327825981091952</v>
      </c>
      <c r="AI160" s="9">
        <v>50.782932281494098</v>
      </c>
      <c r="AJ160">
        <v>0.36678686738014199</v>
      </c>
      <c r="AK160">
        <v>138.45351837218888</v>
      </c>
      <c r="AL160" s="46">
        <v>3.6666666666666665</v>
      </c>
      <c r="AM160" s="1">
        <v>1.1364226995135163</v>
      </c>
      <c r="AN160" s="1">
        <v>0.99139003965519668</v>
      </c>
      <c r="AO160" s="1">
        <v>58.731176366489294</v>
      </c>
      <c r="AP160" s="1">
        <v>15.31111111111111</v>
      </c>
      <c r="AQ160">
        <v>2000</v>
      </c>
      <c r="AR160" t="s">
        <v>867</v>
      </c>
      <c r="AS160" s="9" t="s">
        <v>870</v>
      </c>
      <c r="AU160">
        <v>9.4362114423431551E-2</v>
      </c>
      <c r="AW160">
        <v>9.1881325385694304</v>
      </c>
      <c r="AY160" t="s">
        <v>877</v>
      </c>
      <c r="AZ160" s="1"/>
    </row>
    <row r="161" spans="1:52" ht="15.75" x14ac:dyDescent="0.25">
      <c r="A161" t="s">
        <v>239</v>
      </c>
      <c r="B161">
        <v>160</v>
      </c>
      <c r="C161" t="s">
        <v>170</v>
      </c>
      <c r="D161" t="s">
        <v>828</v>
      </c>
      <c r="E161" t="s">
        <v>2</v>
      </c>
      <c r="F161" t="s">
        <v>831</v>
      </c>
      <c r="G161">
        <v>16</v>
      </c>
      <c r="H161" t="s">
        <v>759</v>
      </c>
      <c r="I161" t="s">
        <v>760</v>
      </c>
      <c r="K161">
        <v>50.43</v>
      </c>
      <c r="L161" t="s">
        <v>810</v>
      </c>
      <c r="M161" t="s">
        <v>811</v>
      </c>
      <c r="O161" t="s">
        <v>812</v>
      </c>
      <c r="P161" s="31">
        <v>0.16512046400951813</v>
      </c>
      <c r="Q161" s="31">
        <v>1.0321786935596637</v>
      </c>
      <c r="R161" s="31">
        <v>0.11422218917311124</v>
      </c>
      <c r="S161" s="1">
        <v>1.7258734086853065</v>
      </c>
      <c r="T161" s="34">
        <v>1.311521346742293</v>
      </c>
      <c r="U161">
        <v>3.0373947554275995</v>
      </c>
      <c r="V161" s="9">
        <v>5.0599478825581201</v>
      </c>
      <c r="W161" s="9">
        <v>-27.268869519356951</v>
      </c>
      <c r="X161" s="9">
        <v>-28.406827242515611</v>
      </c>
      <c r="Y161" s="9">
        <v>-25.644085245375301</v>
      </c>
      <c r="Z161" s="31" t="e">
        <v>#N/A</v>
      </c>
      <c r="AA161">
        <v>-29.937199841631291</v>
      </c>
      <c r="AB161" s="31">
        <v>3.5553395039814064</v>
      </c>
      <c r="AC161">
        <v>6</v>
      </c>
      <c r="AD161" t="e">
        <v>#N/A</v>
      </c>
      <c r="AE161">
        <v>11.9</v>
      </c>
      <c r="AF161" s="1">
        <v>-1.1357266836552664</v>
      </c>
      <c r="AG161">
        <v>9.26</v>
      </c>
      <c r="AH161" s="1">
        <v>0.7097482536047709</v>
      </c>
      <c r="AI161" s="9">
        <v>48.140083312988303</v>
      </c>
      <c r="AJ161">
        <v>0.71764957904815696</v>
      </c>
      <c r="AK161">
        <v>67.080208389222676</v>
      </c>
      <c r="AL161" s="47">
        <v>4</v>
      </c>
      <c r="AM161" s="1">
        <v>3.5553395039814064</v>
      </c>
      <c r="AN161" s="1">
        <v>0.94962550859823935</v>
      </c>
      <c r="AO161" s="1">
        <v>113.26059697674761</v>
      </c>
      <c r="AP161" s="1">
        <v>2.6</v>
      </c>
      <c r="AQ161">
        <v>1560</v>
      </c>
      <c r="AR161" t="s">
        <v>867</v>
      </c>
      <c r="AS161" s="9" t="s">
        <v>828</v>
      </c>
      <c r="AU161">
        <v>0.15985943336700831</v>
      </c>
      <c r="AW161">
        <v>13.04</v>
      </c>
      <c r="AY161" t="s">
        <v>877</v>
      </c>
      <c r="AZ161" s="1"/>
    </row>
    <row r="162" spans="1:52" ht="15.75" x14ac:dyDescent="0.25">
      <c r="A162" t="s">
        <v>239</v>
      </c>
      <c r="B162">
        <v>161</v>
      </c>
      <c r="C162" t="s">
        <v>171</v>
      </c>
      <c r="D162" t="s">
        <v>828</v>
      </c>
      <c r="E162" t="s">
        <v>2</v>
      </c>
      <c r="F162" t="s">
        <v>831</v>
      </c>
      <c r="G162">
        <v>17</v>
      </c>
      <c r="H162" t="s">
        <v>761</v>
      </c>
      <c r="I162" t="s">
        <v>762</v>
      </c>
      <c r="K162">
        <v>50.21</v>
      </c>
      <c r="L162" t="s">
        <v>810</v>
      </c>
      <c r="M162" t="s">
        <v>811</v>
      </c>
      <c r="O162" t="s">
        <v>812</v>
      </c>
      <c r="P162" s="31">
        <v>0.10718532164907391</v>
      </c>
      <c r="Q162" s="31">
        <v>0.62146512910456198</v>
      </c>
      <c r="R162" s="31">
        <v>0.11629555865365467</v>
      </c>
      <c r="S162" s="1">
        <v>1.0894642501493728</v>
      </c>
      <c r="T162" s="34">
        <v>0.84494600940729059</v>
      </c>
      <c r="U162">
        <v>1.9344102595566635</v>
      </c>
      <c r="V162" s="9">
        <v>5.4320605252747525</v>
      </c>
      <c r="W162" s="9">
        <v>-27.093302858303922</v>
      </c>
      <c r="X162" s="9">
        <v>-28.381056789314023</v>
      </c>
      <c r="Y162" s="9">
        <v>-24.819468667646682</v>
      </c>
      <c r="Z162" s="31" t="e">
        <v>#N/A</v>
      </c>
      <c r="AA162">
        <v>-27.834566122041995</v>
      </c>
      <c r="AB162" s="31">
        <v>4.7261856538689502</v>
      </c>
      <c r="AC162">
        <v>13.6</v>
      </c>
      <c r="AD162" t="e">
        <v>#N/A</v>
      </c>
      <c r="AE162">
        <v>18.600000000000001</v>
      </c>
      <c r="AF162" s="1">
        <v>0.63609639339848656</v>
      </c>
      <c r="AG162">
        <v>6.33</v>
      </c>
      <c r="AH162" s="1">
        <v>0.90124504767671532</v>
      </c>
      <c r="AI162" s="9">
        <v>48.303688049316399</v>
      </c>
      <c r="AJ162">
        <v>0.90130269527435303</v>
      </c>
      <c r="AK162">
        <v>53.593191613182675</v>
      </c>
      <c r="AL162" s="48">
        <v>3.3333333333333335</v>
      </c>
      <c r="AM162" s="1">
        <v>4.7261856538689502</v>
      </c>
      <c r="AN162" s="1">
        <v>1.0624072505428133</v>
      </c>
      <c r="AO162" s="1">
        <v>76.877649187553587</v>
      </c>
      <c r="AP162" s="1">
        <v>4.0888888888888895</v>
      </c>
      <c r="AQ162">
        <v>1560</v>
      </c>
      <c r="AR162" t="s">
        <v>867</v>
      </c>
      <c r="AS162" s="9" t="s">
        <v>828</v>
      </c>
      <c r="AU162">
        <v>0.13801769160979357</v>
      </c>
      <c r="AW162">
        <v>13.04</v>
      </c>
      <c r="AY162" t="s">
        <v>877</v>
      </c>
      <c r="AZ162" s="1"/>
    </row>
    <row r="163" spans="1:52" ht="16.5" thickBot="1" x14ac:dyDescent="0.3">
      <c r="A163" t="s">
        <v>239</v>
      </c>
      <c r="B163">
        <v>162</v>
      </c>
      <c r="C163" t="s">
        <v>172</v>
      </c>
      <c r="D163" t="s">
        <v>828</v>
      </c>
      <c r="E163" t="s">
        <v>2</v>
      </c>
      <c r="F163" t="s">
        <v>831</v>
      </c>
      <c r="G163">
        <v>18</v>
      </c>
      <c r="H163" t="s">
        <v>763</v>
      </c>
      <c r="I163" t="s">
        <v>764</v>
      </c>
      <c r="K163">
        <v>49.29</v>
      </c>
      <c r="L163" t="s">
        <v>810</v>
      </c>
      <c r="M163" t="s">
        <v>811</v>
      </c>
      <c r="O163" t="s">
        <v>812</v>
      </c>
      <c r="P163" s="31">
        <v>0.11315276932440659</v>
      </c>
      <c r="Q163" s="31">
        <v>0.84788544927808362</v>
      </c>
      <c r="R163" s="31">
        <v>6.4783931832014613E-2</v>
      </c>
      <c r="S163" s="1">
        <v>1.8676835057821064</v>
      </c>
      <c r="T163" s="34">
        <v>1.0258221504345049</v>
      </c>
      <c r="U163">
        <v>2.893505656216611</v>
      </c>
      <c r="V163" s="9">
        <v>6.9128587451440353</v>
      </c>
      <c r="W163" s="9">
        <v>-26.742316467619379</v>
      </c>
      <c r="X163" s="9">
        <v>-28.205417182563444</v>
      </c>
      <c r="Y163" s="9">
        <v>-26.056853248121968</v>
      </c>
      <c r="Z163" s="31" t="e">
        <v>#N/A</v>
      </c>
      <c r="AA163">
        <v>-28.178526672333316</v>
      </c>
      <c r="AB163" s="31">
        <v>-2.8789462881486445</v>
      </c>
      <c r="AC163">
        <v>41.3</v>
      </c>
      <c r="AD163" t="e">
        <v>#N/A</v>
      </c>
      <c r="AE163">
        <v>59.9</v>
      </c>
      <c r="AF163" s="1">
        <v>1.9064578873253837</v>
      </c>
      <c r="AG163">
        <v>6.54</v>
      </c>
      <c r="AH163" s="1">
        <v>0.83364525395523104</v>
      </c>
      <c r="AI163" s="9">
        <v>47.9132080078125</v>
      </c>
      <c r="AJ163">
        <v>0.81076449155807495</v>
      </c>
      <c r="AK163">
        <v>59.096332543789607</v>
      </c>
      <c r="AL163" s="48">
        <v>3</v>
      </c>
      <c r="AM163" s="1">
        <v>-2.8789462881486445</v>
      </c>
      <c r="AN163" s="1">
        <v>1.8773980377319799</v>
      </c>
      <c r="AO163" s="1">
        <v>85.062441461433252</v>
      </c>
      <c r="AP163" s="1">
        <v>13.266666666666666</v>
      </c>
      <c r="AQ163">
        <v>1560</v>
      </c>
      <c r="AR163" t="s">
        <v>867</v>
      </c>
      <c r="AS163" s="9" t="s">
        <v>828</v>
      </c>
      <c r="AU163">
        <v>0.21599320085246959</v>
      </c>
      <c r="AW163">
        <v>13.04</v>
      </c>
      <c r="AY163" t="s">
        <v>877</v>
      </c>
      <c r="AZ163" s="1"/>
    </row>
    <row r="164" spans="1:52" ht="15.75" x14ac:dyDescent="0.25">
      <c r="A164" t="s">
        <v>239</v>
      </c>
      <c r="B164">
        <v>163</v>
      </c>
      <c r="C164" t="s">
        <v>173</v>
      </c>
      <c r="D164" t="s">
        <v>1</v>
      </c>
      <c r="E164" t="s">
        <v>25</v>
      </c>
      <c r="F164" t="s">
        <v>831</v>
      </c>
      <c r="G164">
        <v>1</v>
      </c>
      <c r="H164" t="s">
        <v>765</v>
      </c>
      <c r="I164" t="s">
        <v>766</v>
      </c>
      <c r="K164">
        <v>48.94</v>
      </c>
      <c r="L164" t="s">
        <v>810</v>
      </c>
      <c r="M164" t="s">
        <v>811</v>
      </c>
      <c r="O164" t="s">
        <v>812</v>
      </c>
      <c r="P164" s="31">
        <v>0.79343532897425428</v>
      </c>
      <c r="Q164" s="31">
        <v>1.7734892687284187</v>
      </c>
      <c r="R164" s="31">
        <v>0.91489579076420102</v>
      </c>
      <c r="S164" s="1">
        <v>2.6595628933387823</v>
      </c>
      <c r="T164" s="34">
        <v>3.4818203884668737</v>
      </c>
      <c r="U164">
        <v>6.1413832818056555</v>
      </c>
      <c r="V164" s="9">
        <v>10.456322554736049</v>
      </c>
      <c r="W164" s="9">
        <v>-28.100274479225948</v>
      </c>
      <c r="X164" s="9">
        <v>-29.235512944992504</v>
      </c>
      <c r="Y164" s="9">
        <v>-26.540574095400107</v>
      </c>
      <c r="Z164" s="31" t="e">
        <v>#N/A</v>
      </c>
      <c r="AA164">
        <v>-28.888793162105138</v>
      </c>
      <c r="AB164" s="31">
        <v>0.85435655379465536</v>
      </c>
      <c r="AC164">
        <v>13.6</v>
      </c>
      <c r="AD164" t="e">
        <v>#N/A</v>
      </c>
      <c r="AE164">
        <v>17.899999999999999</v>
      </c>
      <c r="AF164" s="1">
        <v>1.9093785502996572</v>
      </c>
      <c r="AG164">
        <v>7.61</v>
      </c>
      <c r="AH164" s="1">
        <v>0.68421509152945637</v>
      </c>
      <c r="AI164" s="9">
        <v>48.931262969970703</v>
      </c>
      <c r="AJ164">
        <v>0.67386370897293102</v>
      </c>
      <c r="AK164">
        <v>72.61299624600538</v>
      </c>
      <c r="AL164" s="47">
        <v>3</v>
      </c>
      <c r="AM164" s="1">
        <v>0.85435655379465536</v>
      </c>
      <c r="AN164" s="1">
        <v>1.5857761657739968</v>
      </c>
      <c r="AO164" s="1">
        <v>98.340185136423443</v>
      </c>
      <c r="AP164" s="1">
        <v>3.9333333333333331</v>
      </c>
      <c r="AQ164">
        <v>2200</v>
      </c>
      <c r="AR164" t="s">
        <v>867</v>
      </c>
      <c r="AS164" s="9" t="s">
        <v>870</v>
      </c>
      <c r="AT164" s="53">
        <v>1.5863647369926084</v>
      </c>
      <c r="AU164">
        <v>0.2290670057447606</v>
      </c>
      <c r="AW164">
        <v>9.1999999999999993</v>
      </c>
      <c r="AY164" t="s">
        <v>877</v>
      </c>
      <c r="AZ164" s="1"/>
    </row>
    <row r="165" spans="1:52" ht="15.75" x14ac:dyDescent="0.25">
      <c r="A165" t="s">
        <v>239</v>
      </c>
      <c r="B165">
        <v>164</v>
      </c>
      <c r="C165" t="s">
        <v>174</v>
      </c>
      <c r="D165" t="s">
        <v>1</v>
      </c>
      <c r="E165" t="s">
        <v>25</v>
      </c>
      <c r="F165" t="s">
        <v>831</v>
      </c>
      <c r="G165">
        <v>2</v>
      </c>
      <c r="H165" t="s">
        <v>767</v>
      </c>
      <c r="I165" t="s">
        <v>768</v>
      </c>
      <c r="K165">
        <v>50.59</v>
      </c>
      <c r="L165" t="s">
        <v>429</v>
      </c>
      <c r="M165" t="s">
        <v>432</v>
      </c>
      <c r="O165" t="s">
        <v>435</v>
      </c>
      <c r="P165" s="31">
        <v>0.43570567305791652</v>
      </c>
      <c r="Q165" s="31">
        <v>1.3932577807983237</v>
      </c>
      <c r="R165" s="31">
        <v>0.50107531132634908</v>
      </c>
      <c r="S165" s="1">
        <v>1.4376445937932398</v>
      </c>
      <c r="T165" s="34">
        <v>2.3300387651825893</v>
      </c>
      <c r="U165">
        <v>3.7676833589758294</v>
      </c>
      <c r="V165" s="9">
        <v>8.1356650502783996</v>
      </c>
      <c r="W165" s="9">
        <v>-27.627688230834799</v>
      </c>
      <c r="X165" s="9">
        <v>-28.813254431218002</v>
      </c>
      <c r="Y165" s="9">
        <v>-26.888970499919331</v>
      </c>
      <c r="Z165" s="31" t="e">
        <v>#N/A</v>
      </c>
      <c r="AA165">
        <v>-28.325593985385655</v>
      </c>
      <c r="AB165" s="31">
        <v>2.1214551179925816</v>
      </c>
      <c r="AC165">
        <v>33</v>
      </c>
      <c r="AD165" t="e">
        <v>#N/A</v>
      </c>
      <c r="AE165">
        <v>32.9</v>
      </c>
      <c r="AF165" s="1">
        <v>4.0538140600764478</v>
      </c>
      <c r="AG165">
        <v>8.27</v>
      </c>
      <c r="AH165" s="1">
        <v>0.48200019730961935</v>
      </c>
      <c r="AI165" s="9">
        <v>48.261131286621101</v>
      </c>
      <c r="AJ165">
        <v>0.443303883075714</v>
      </c>
      <c r="AK165">
        <v>108.86692656914613</v>
      </c>
      <c r="AL165" s="48">
        <v>3.6666666666666665</v>
      </c>
      <c r="AM165" s="1">
        <v>2.1214551179925816</v>
      </c>
      <c r="AN165" s="1">
        <v>1.0614195522507297</v>
      </c>
      <c r="AO165" s="1">
        <v>132.03753661228143</v>
      </c>
      <c r="AP165" s="1">
        <v>7.2666666666666657</v>
      </c>
      <c r="AQ165">
        <v>2200</v>
      </c>
      <c r="AR165" t="s">
        <v>867</v>
      </c>
      <c r="AS165" s="9" t="s">
        <v>870</v>
      </c>
      <c r="AT165" s="53">
        <v>1.0619232563492458</v>
      </c>
      <c r="AU165" t="e">
        <v>#N/A</v>
      </c>
      <c r="AW165">
        <v>9.1999999999999993</v>
      </c>
      <c r="AY165" t="s">
        <v>877</v>
      </c>
      <c r="AZ165" s="1"/>
    </row>
    <row r="166" spans="1:52" ht="15.75" x14ac:dyDescent="0.25">
      <c r="A166" t="s">
        <v>239</v>
      </c>
      <c r="B166">
        <v>165</v>
      </c>
      <c r="C166" t="s">
        <v>175</v>
      </c>
      <c r="D166" t="s">
        <v>1</v>
      </c>
      <c r="E166" t="s">
        <v>25</v>
      </c>
      <c r="F166" t="s">
        <v>831</v>
      </c>
      <c r="G166">
        <v>3</v>
      </c>
      <c r="H166" t="s">
        <v>769</v>
      </c>
      <c r="I166" t="s">
        <v>770</v>
      </c>
      <c r="K166">
        <v>51.76</v>
      </c>
      <c r="L166" t="s">
        <v>813</v>
      </c>
      <c r="M166" t="s">
        <v>814</v>
      </c>
      <c r="O166" t="s">
        <v>815</v>
      </c>
      <c r="P166" s="31">
        <v>0.36320807573415764</v>
      </c>
      <c r="Q166" s="31">
        <v>1.5940934868272225</v>
      </c>
      <c r="R166" s="31">
        <v>0.35394899536321484</v>
      </c>
      <c r="S166" s="1">
        <v>1.6593982998454404</v>
      </c>
      <c r="T166" s="34">
        <v>2.3112505579245948</v>
      </c>
      <c r="U166">
        <v>3.9706488577700352</v>
      </c>
      <c r="V166" s="9">
        <v>10.993754288595063</v>
      </c>
      <c r="W166" s="9">
        <v>-28.218755425967601</v>
      </c>
      <c r="X166" s="9">
        <v>-29.375287864180507</v>
      </c>
      <c r="Y166" s="9">
        <v>-27.12834986371174</v>
      </c>
      <c r="Z166" s="31" t="e">
        <v>#N/A</v>
      </c>
      <c r="AA166">
        <v>-29.637075458916804</v>
      </c>
      <c r="AB166" s="31">
        <v>12.80970556739384</v>
      </c>
      <c r="AC166">
        <v>14</v>
      </c>
      <c r="AD166" t="e">
        <v>#N/A</v>
      </c>
      <c r="AE166">
        <v>24.7</v>
      </c>
      <c r="AF166" s="1">
        <v>-3.1938068155453803E-2</v>
      </c>
      <c r="AG166">
        <v>7.76</v>
      </c>
      <c r="AH166" s="1">
        <v>0.475043858257503</v>
      </c>
      <c r="AI166" s="9">
        <v>48.751888275146499</v>
      </c>
      <c r="AJ166">
        <v>0.461663097143173</v>
      </c>
      <c r="AK166">
        <v>105.6005744813243</v>
      </c>
      <c r="AL166" s="48">
        <v>3</v>
      </c>
      <c r="AM166" s="1">
        <v>12.80970556739384</v>
      </c>
      <c r="AN166" s="1">
        <v>1.2716166740791042</v>
      </c>
      <c r="AO166" s="1">
        <v>187.42967127887874</v>
      </c>
      <c r="AP166" s="1">
        <v>5.4444444444444446</v>
      </c>
      <c r="AQ166">
        <v>2200</v>
      </c>
      <c r="AR166" t="s">
        <v>867</v>
      </c>
      <c r="AS166" s="9" t="s">
        <v>870</v>
      </c>
      <c r="AT166" s="53">
        <v>1.2723479662283343</v>
      </c>
      <c r="AU166">
        <v>0.174730135583469</v>
      </c>
      <c r="AV166">
        <v>1.4698372535780018</v>
      </c>
      <c r="AW166">
        <v>9.1999999999999993</v>
      </c>
      <c r="AY166" t="s">
        <v>877</v>
      </c>
      <c r="AZ166" s="1"/>
    </row>
    <row r="167" spans="1:52" ht="15.75" x14ac:dyDescent="0.25">
      <c r="A167" t="s">
        <v>239</v>
      </c>
      <c r="B167">
        <v>166</v>
      </c>
      <c r="C167" t="s">
        <v>176</v>
      </c>
      <c r="D167" t="s">
        <v>1</v>
      </c>
      <c r="E167" t="s">
        <v>25</v>
      </c>
      <c r="F167" t="s">
        <v>831</v>
      </c>
      <c r="G167">
        <v>4</v>
      </c>
      <c r="H167" t="s">
        <v>771</v>
      </c>
      <c r="I167" t="s">
        <v>772</v>
      </c>
      <c r="K167">
        <v>50.85</v>
      </c>
      <c r="L167" t="s">
        <v>429</v>
      </c>
      <c r="M167" t="s">
        <v>432</v>
      </c>
      <c r="O167" t="s">
        <v>435</v>
      </c>
      <c r="P167" s="31">
        <v>0.35142477876106198</v>
      </c>
      <c r="Q167" s="31">
        <v>1.9288069501213809</v>
      </c>
      <c r="R167" s="31">
        <v>0.37826106194690262</v>
      </c>
      <c r="S167" s="1">
        <v>2.5486470796460181</v>
      </c>
      <c r="T167" s="34">
        <v>2.6584927908293454</v>
      </c>
      <c r="U167">
        <v>5.2071398704753635</v>
      </c>
      <c r="V167" s="9">
        <v>9.847789915438554</v>
      </c>
      <c r="W167" s="9">
        <v>-28.522660407024055</v>
      </c>
      <c r="X167" s="9">
        <v>-29.283812221372703</v>
      </c>
      <c r="Y167" s="9">
        <v>-27.366595699907496</v>
      </c>
      <c r="Z167" s="31" t="e">
        <v>#N/A</v>
      </c>
      <c r="AA167">
        <v>-29.676529371287984</v>
      </c>
      <c r="AB167" s="31">
        <v>0.25249650728438328</v>
      </c>
      <c r="AC167">
        <v>36.200000000000003</v>
      </c>
      <c r="AD167" t="e">
        <v>#N/A</v>
      </c>
      <c r="AE167">
        <v>47.4</v>
      </c>
      <c r="AF167" s="1">
        <v>-1.5647018606738972</v>
      </c>
      <c r="AG167">
        <v>6.51</v>
      </c>
      <c r="AH167" s="1">
        <v>0.44014116665241387</v>
      </c>
      <c r="AI167" s="9">
        <v>49.117599487304702</v>
      </c>
      <c r="AJ167">
        <v>0.41742217540741</v>
      </c>
      <c r="AK167">
        <v>117.66887908953382</v>
      </c>
      <c r="AL167" s="48">
        <v>3.3333333333333335</v>
      </c>
      <c r="AM167" s="1">
        <v>0.25249650728438328</v>
      </c>
      <c r="AN167" s="1">
        <v>1.1632112045473872</v>
      </c>
      <c r="AO167" s="1">
        <v>82.942923231900508</v>
      </c>
      <c r="AP167" s="1">
        <v>10.488888888888887</v>
      </c>
      <c r="AQ167">
        <v>2200</v>
      </c>
      <c r="AR167" t="s">
        <v>867</v>
      </c>
      <c r="AS167" s="9" t="s">
        <v>870</v>
      </c>
      <c r="AT167" s="53">
        <v>1.1633576527784277</v>
      </c>
      <c r="AU167">
        <v>0.14545318852536682</v>
      </c>
      <c r="AV167">
        <v>1.3187378073561253</v>
      </c>
      <c r="AW167">
        <v>9.1999999999999993</v>
      </c>
      <c r="AY167" t="s">
        <v>877</v>
      </c>
      <c r="AZ167" s="1"/>
    </row>
    <row r="168" spans="1:52" ht="16.5" thickBot="1" x14ac:dyDescent="0.3">
      <c r="A168" t="s">
        <v>239</v>
      </c>
      <c r="B168">
        <v>167</v>
      </c>
      <c r="C168" t="s">
        <v>177</v>
      </c>
      <c r="D168" t="s">
        <v>1</v>
      </c>
      <c r="E168" t="s">
        <v>25</v>
      </c>
      <c r="F168" t="s">
        <v>831</v>
      </c>
      <c r="G168">
        <v>5</v>
      </c>
      <c r="H168" t="s">
        <v>773</v>
      </c>
      <c r="I168" t="s">
        <v>774</v>
      </c>
      <c r="K168">
        <v>50.59</v>
      </c>
      <c r="L168" t="s">
        <v>429</v>
      </c>
      <c r="M168" t="s">
        <v>432</v>
      </c>
      <c r="O168" t="s">
        <v>435</v>
      </c>
      <c r="P168" s="31">
        <v>0.20337616129669894</v>
      </c>
      <c r="Q168" s="31">
        <v>0.89113145167479468</v>
      </c>
      <c r="R168" s="31">
        <v>0.20898003558015421</v>
      </c>
      <c r="S168" s="1">
        <v>1.8139644989128283</v>
      </c>
      <c r="T168" s="34">
        <v>1.303487648551648</v>
      </c>
      <c r="U168">
        <v>3.1174521474644763</v>
      </c>
      <c r="V168" s="9">
        <v>6.5905860129459573</v>
      </c>
      <c r="W168" s="9">
        <v>-28.19860540685222</v>
      </c>
      <c r="X168" s="9">
        <v>-29.313047271381063</v>
      </c>
      <c r="Y168" s="9">
        <v>-27.817201767390383</v>
      </c>
      <c r="Z168" s="31" t="e">
        <v>#N/A</v>
      </c>
      <c r="AA168">
        <v>-29.619924176324236</v>
      </c>
      <c r="AB168" s="31">
        <v>-2.9670230177070067</v>
      </c>
      <c r="AC168">
        <v>22</v>
      </c>
      <c r="AD168" t="e">
        <v>#N/A</v>
      </c>
      <c r="AE168">
        <v>35.4</v>
      </c>
      <c r="AF168" s="1">
        <v>-1.4310106476063202</v>
      </c>
      <c r="AG168">
        <v>8.68</v>
      </c>
      <c r="AH168" s="1">
        <v>0.43750666890815548</v>
      </c>
      <c r="AI168" s="9">
        <v>51.395656585693402</v>
      </c>
      <c r="AJ168">
        <v>0.44937196373939498</v>
      </c>
      <c r="AK168">
        <v>114.37219215460306</v>
      </c>
      <c r="AL168" s="49">
        <v>3.3333333333333335</v>
      </c>
      <c r="AM168" s="1">
        <v>-2.9670230177070067</v>
      </c>
      <c r="AN168" s="1">
        <v>1.0441984307707342</v>
      </c>
      <c r="AO168" s="1">
        <v>144.85003147846552</v>
      </c>
      <c r="AP168" s="1">
        <v>7.8222222222222211</v>
      </c>
      <c r="AQ168">
        <v>2200</v>
      </c>
      <c r="AR168" t="s">
        <v>867</v>
      </c>
      <c r="AS168" s="9" t="s">
        <v>870</v>
      </c>
      <c r="AT168" s="53">
        <v>1.0446674675535845</v>
      </c>
      <c r="AU168">
        <v>0.1351318684989416</v>
      </c>
      <c r="AV168">
        <v>1.2396063494662806</v>
      </c>
      <c r="AW168">
        <v>9.1999999999999993</v>
      </c>
      <c r="AY168" t="s">
        <v>877</v>
      </c>
      <c r="AZ168" s="1"/>
    </row>
    <row r="169" spans="1:52" ht="15.75" x14ac:dyDescent="0.25">
      <c r="A169" t="s">
        <v>239</v>
      </c>
      <c r="B169">
        <v>168</v>
      </c>
      <c r="C169" t="s">
        <v>178</v>
      </c>
      <c r="D169" t="s">
        <v>829</v>
      </c>
      <c r="E169" t="s">
        <v>25</v>
      </c>
      <c r="F169" t="s">
        <v>831</v>
      </c>
      <c r="G169">
        <v>6</v>
      </c>
      <c r="H169" t="s">
        <v>775</v>
      </c>
      <c r="I169" t="s">
        <v>776</v>
      </c>
      <c r="K169">
        <v>49.76</v>
      </c>
      <c r="L169" t="s">
        <v>429</v>
      </c>
      <c r="M169" t="s">
        <v>432</v>
      </c>
      <c r="O169" t="s">
        <v>435</v>
      </c>
      <c r="P169" s="31">
        <v>0.45854602090032159</v>
      </c>
      <c r="Q169" s="31">
        <v>1.2474311603673092</v>
      </c>
      <c r="R169" s="31">
        <v>0.40326366559485538</v>
      </c>
      <c r="S169" s="1">
        <v>1.4089919614147912</v>
      </c>
      <c r="T169" s="34">
        <v>2.1092408468624861</v>
      </c>
      <c r="U169">
        <v>3.5182328082772774</v>
      </c>
      <c r="V169" s="9">
        <v>5.1516696571809142</v>
      </c>
      <c r="W169" s="9">
        <v>-28.00096661065891</v>
      </c>
      <c r="X169" s="9">
        <v>-29.488369044050405</v>
      </c>
      <c r="Y169" s="9">
        <v>-27.109918475536954</v>
      </c>
      <c r="Z169" s="31" t="e">
        <v>#N/A</v>
      </c>
      <c r="AA169">
        <v>-30.227032105939678</v>
      </c>
      <c r="AB169" s="31">
        <v>6.2467587292946209</v>
      </c>
      <c r="AC169">
        <v>29.8</v>
      </c>
      <c r="AD169" t="e">
        <v>#N/A</v>
      </c>
      <c r="AE169">
        <v>35.6</v>
      </c>
      <c r="AF169" s="1">
        <v>1.693132702619375</v>
      </c>
      <c r="AG169">
        <v>7.72</v>
      </c>
      <c r="AH169" s="1">
        <v>0.50067756934738794</v>
      </c>
      <c r="AI169" s="9">
        <v>48.3497123718262</v>
      </c>
      <c r="AJ169">
        <v>0.48292091488838201</v>
      </c>
      <c r="AK169">
        <v>100.11931743109804</v>
      </c>
      <c r="AL169" s="48">
        <v>3</v>
      </c>
      <c r="AM169" s="1">
        <v>6.2467587292946209</v>
      </c>
      <c r="AN169" s="1">
        <v>0.81514584543430446</v>
      </c>
      <c r="AO169" s="1">
        <v>122.31812858866637</v>
      </c>
      <c r="AP169" s="1">
        <v>7.8666666666666663</v>
      </c>
      <c r="AQ169">
        <v>2080</v>
      </c>
      <c r="AR169" t="s">
        <v>867</v>
      </c>
      <c r="AS169" s="9" t="s">
        <v>870</v>
      </c>
      <c r="AT169" s="53">
        <v>0.81488599914376381</v>
      </c>
      <c r="AU169">
        <v>0.15082824856817889</v>
      </c>
      <c r="AV169">
        <v>0.8943401587962182</v>
      </c>
      <c r="AW169">
        <v>8.9760691912108506</v>
      </c>
      <c r="AY169" t="s">
        <v>877</v>
      </c>
      <c r="AZ169" s="1"/>
    </row>
    <row r="170" spans="1:52" ht="15.75" x14ac:dyDescent="0.25">
      <c r="A170" t="s">
        <v>239</v>
      </c>
      <c r="B170">
        <v>169</v>
      </c>
      <c r="C170" t="s">
        <v>179</v>
      </c>
      <c r="D170" t="s">
        <v>829</v>
      </c>
      <c r="E170" t="s">
        <v>25</v>
      </c>
      <c r="F170" t="s">
        <v>831</v>
      </c>
      <c r="G170">
        <v>7</v>
      </c>
      <c r="H170" t="s">
        <v>777</v>
      </c>
      <c r="I170" t="s">
        <v>778</v>
      </c>
      <c r="K170">
        <v>50.19</v>
      </c>
      <c r="L170" t="s">
        <v>813</v>
      </c>
      <c r="M170" t="s">
        <v>814</v>
      </c>
      <c r="O170" t="s">
        <v>815</v>
      </c>
      <c r="P170" s="31">
        <v>0.35303795576808134</v>
      </c>
      <c r="Q170" s="31">
        <v>1.0315132946163039</v>
      </c>
      <c r="R170" s="31">
        <v>0.35280035863717879</v>
      </c>
      <c r="S170" s="1">
        <v>2.3836777047220563</v>
      </c>
      <c r="T170" s="34">
        <v>1.7373516090215642</v>
      </c>
      <c r="U170">
        <v>4.1210293137436205</v>
      </c>
      <c r="V170" s="9">
        <v>8.2516257191830693</v>
      </c>
      <c r="W170" s="9">
        <v>-28.233920804035805</v>
      </c>
      <c r="X170" s="9">
        <v>-29.556444328882769</v>
      </c>
      <c r="Y170" s="9">
        <v>-27.018119387390037</v>
      </c>
      <c r="Z170" s="31" t="e">
        <v>#N/A</v>
      </c>
      <c r="AA170">
        <v>-28.910081575768192</v>
      </c>
      <c r="AB170" s="31">
        <v>6.7215063392844598</v>
      </c>
      <c r="AC170">
        <v>24.9</v>
      </c>
      <c r="AD170" t="e">
        <v>#N/A</v>
      </c>
      <c r="AE170">
        <v>28.1</v>
      </c>
      <c r="AF170" s="1">
        <v>-2.0123380474865575</v>
      </c>
      <c r="AG170">
        <v>7.29</v>
      </c>
      <c r="AH170" s="1">
        <v>0.86685484153489689</v>
      </c>
      <c r="AI170" s="9">
        <v>47.853725433349602</v>
      </c>
      <c r="AJ170">
        <v>0.83629298210143999</v>
      </c>
      <c r="AK170">
        <v>57.221244776086237</v>
      </c>
      <c r="AL170" s="48">
        <v>2</v>
      </c>
      <c r="AM170" s="1">
        <v>6.7215063392844598</v>
      </c>
      <c r="AN170" s="1">
        <v>1.1892853116092932</v>
      </c>
      <c r="AO170" s="1">
        <v>160.95183501852341</v>
      </c>
      <c r="AP170" s="1">
        <v>6.2</v>
      </c>
      <c r="AQ170">
        <v>2080</v>
      </c>
      <c r="AR170" t="s">
        <v>867</v>
      </c>
      <c r="AS170" s="9" t="s">
        <v>870</v>
      </c>
      <c r="AT170" s="53">
        <v>1.1900497865762505</v>
      </c>
      <c r="AU170">
        <v>0.19320703190153299</v>
      </c>
      <c r="AV170">
        <v>1.3257970186133348</v>
      </c>
      <c r="AW170">
        <v>8.9760691912108506</v>
      </c>
      <c r="AY170" t="s">
        <v>877</v>
      </c>
      <c r="AZ170" s="1"/>
    </row>
    <row r="171" spans="1:52" ht="15.75" x14ac:dyDescent="0.25">
      <c r="A171" t="s">
        <v>239</v>
      </c>
      <c r="B171">
        <v>170</v>
      </c>
      <c r="C171" t="s">
        <v>180</v>
      </c>
      <c r="D171" t="s">
        <v>829</v>
      </c>
      <c r="E171" t="s">
        <v>25</v>
      </c>
      <c r="F171" t="s">
        <v>831</v>
      </c>
      <c r="G171">
        <v>8</v>
      </c>
      <c r="H171" t="s">
        <v>779</v>
      </c>
      <c r="I171" t="s">
        <v>780</v>
      </c>
      <c r="K171">
        <v>50.34</v>
      </c>
      <c r="L171" t="s">
        <v>813</v>
      </c>
      <c r="M171" t="s">
        <v>814</v>
      </c>
      <c r="O171" t="s">
        <v>815</v>
      </c>
      <c r="P171" s="31">
        <v>0.40019070321811673</v>
      </c>
      <c r="Q171" s="31">
        <v>1.3985068706328951</v>
      </c>
      <c r="R171" s="31">
        <v>0.52151817640047682</v>
      </c>
      <c r="S171" s="1">
        <v>1.9628002383790224</v>
      </c>
      <c r="T171" s="34">
        <v>2.3202157502514886</v>
      </c>
      <c r="U171">
        <v>4.2830159886305115</v>
      </c>
      <c r="V171" s="9">
        <v>11.641684334518029</v>
      </c>
      <c r="W171" s="9">
        <v>-27.507001605275619</v>
      </c>
      <c r="X171" s="9">
        <v>-28.983929116545433</v>
      </c>
      <c r="Y171" s="9">
        <v>-27.066904447078755</v>
      </c>
      <c r="Z171" s="31" t="e">
        <v>#N/A</v>
      </c>
      <c r="AA171">
        <v>-28.478991019240151</v>
      </c>
      <c r="AB171" s="31">
        <v>6.3079166993004749</v>
      </c>
      <c r="AC171">
        <v>25.4</v>
      </c>
      <c r="AD171" t="e">
        <v>#N/A</v>
      </c>
      <c r="AE171">
        <v>25.5</v>
      </c>
      <c r="AF171" s="1">
        <v>-1.0430332360855612</v>
      </c>
      <c r="AG171">
        <v>6.23</v>
      </c>
      <c r="AH171" s="1">
        <v>0.47435731158809058</v>
      </c>
      <c r="AI171" s="9">
        <v>48.938991546630902</v>
      </c>
      <c r="AJ171">
        <v>0.46198120713233898</v>
      </c>
      <c r="AK171">
        <v>105.93286218374648</v>
      </c>
      <c r="AL171" s="48">
        <v>2</v>
      </c>
      <c r="AM171" s="1">
        <v>6.3079166993004749</v>
      </c>
      <c r="AN171" s="1">
        <v>1.4375055600283433</v>
      </c>
      <c r="AO171" s="1">
        <v>195.19613815706174</v>
      </c>
      <c r="AP171" s="1">
        <v>5.6222222222222227</v>
      </c>
      <c r="AQ171">
        <v>2080</v>
      </c>
      <c r="AR171" t="s">
        <v>867</v>
      </c>
      <c r="AS171" s="9" t="s">
        <v>870</v>
      </c>
      <c r="AT171" s="53">
        <v>1.4377635129438022</v>
      </c>
      <c r="AU171">
        <v>0.2203917375421299</v>
      </c>
      <c r="AV171">
        <v>1.5680285032902985</v>
      </c>
      <c r="AW171">
        <v>8.9760691912108506</v>
      </c>
      <c r="AY171" t="s">
        <v>877</v>
      </c>
      <c r="AZ171" s="1"/>
    </row>
    <row r="172" spans="1:52" ht="15.75" x14ac:dyDescent="0.25">
      <c r="A172" t="s">
        <v>239</v>
      </c>
      <c r="B172">
        <v>171</v>
      </c>
      <c r="C172" t="s">
        <v>181</v>
      </c>
      <c r="D172" t="s">
        <v>829</v>
      </c>
      <c r="E172" t="s">
        <v>25</v>
      </c>
      <c r="F172" t="s">
        <v>831</v>
      </c>
      <c r="G172">
        <v>9</v>
      </c>
      <c r="H172" t="s">
        <v>781</v>
      </c>
      <c r="I172" t="s">
        <v>782</v>
      </c>
      <c r="K172">
        <v>49.77</v>
      </c>
      <c r="L172" t="s">
        <v>813</v>
      </c>
      <c r="M172" t="s">
        <v>814</v>
      </c>
      <c r="O172" t="s">
        <v>815</v>
      </c>
      <c r="P172" s="31">
        <v>0.34029385171790233</v>
      </c>
      <c r="Q172" s="31">
        <v>1.6474389870881958</v>
      </c>
      <c r="R172" s="31">
        <v>0.49855334538878837</v>
      </c>
      <c r="S172" s="1">
        <v>2.2445251356238698</v>
      </c>
      <c r="T172" s="34">
        <v>2.4862861841948867</v>
      </c>
      <c r="U172">
        <v>4.7308113198187565</v>
      </c>
      <c r="V172" s="9">
        <v>12.009395064317616</v>
      </c>
      <c r="W172" s="9">
        <v>-27.582357955769822</v>
      </c>
      <c r="X172" s="9">
        <v>-29.121449455805479</v>
      </c>
      <c r="Y172" s="9">
        <v>-26.45265328366747</v>
      </c>
      <c r="Z172" s="31" t="e">
        <v>#N/A</v>
      </c>
      <c r="AA172">
        <v>-28.568074080716322</v>
      </c>
      <c r="AB172" s="31">
        <v>2.5515695760477333</v>
      </c>
      <c r="AC172">
        <v>23.1</v>
      </c>
      <c r="AD172" t="e">
        <v>#N/A</v>
      </c>
      <c r="AE172">
        <v>41.4</v>
      </c>
      <c r="AF172" s="1">
        <v>-3.348144060241288</v>
      </c>
      <c r="AG172">
        <v>9.4</v>
      </c>
      <c r="AH172" s="1">
        <v>0.50853412520582564</v>
      </c>
      <c r="AI172" s="9">
        <v>48.6971244812012</v>
      </c>
      <c r="AJ172">
        <v>0.49637463688850397</v>
      </c>
      <c r="AK172">
        <v>98.105585705297798</v>
      </c>
      <c r="AL172" s="48">
        <v>2</v>
      </c>
      <c r="AM172" s="1">
        <v>2.5515695760477333</v>
      </c>
      <c r="AN172" s="1" t="e">
        <v>#N/A</v>
      </c>
      <c r="AO172" s="1" t="e">
        <v>#N/A</v>
      </c>
      <c r="AP172" s="1">
        <v>9.155555555555555</v>
      </c>
      <c r="AQ172">
        <v>2080</v>
      </c>
      <c r="AR172" t="s">
        <v>867</v>
      </c>
      <c r="AS172" s="9" t="s">
        <v>870</v>
      </c>
      <c r="AT172" s="53">
        <v>1.29111025641879</v>
      </c>
      <c r="AU172" t="e">
        <v>#N/A</v>
      </c>
      <c r="AW172">
        <v>8.9760691912108506</v>
      </c>
      <c r="AY172" t="s">
        <v>877</v>
      </c>
      <c r="AZ172" s="1"/>
    </row>
    <row r="173" spans="1:52" ht="16.5" thickBot="1" x14ac:dyDescent="0.3">
      <c r="A173" t="s">
        <v>239</v>
      </c>
      <c r="B173">
        <v>172</v>
      </c>
      <c r="C173" t="s">
        <v>182</v>
      </c>
      <c r="D173" t="s">
        <v>829</v>
      </c>
      <c r="E173" t="s">
        <v>25</v>
      </c>
      <c r="F173" t="s">
        <v>831</v>
      </c>
      <c r="G173">
        <v>10</v>
      </c>
      <c r="H173" t="s">
        <v>783</v>
      </c>
      <c r="I173" t="s">
        <v>784</v>
      </c>
      <c r="K173">
        <v>49.99</v>
      </c>
      <c r="L173" t="s">
        <v>813</v>
      </c>
      <c r="M173" t="s">
        <v>814</v>
      </c>
      <c r="O173" t="s">
        <v>815</v>
      </c>
      <c r="P173" s="31">
        <v>0.41280456091218243</v>
      </c>
      <c r="Q173" s="31">
        <v>0.93014843371829492</v>
      </c>
      <c r="R173" s="31">
        <v>0.36465843168633727</v>
      </c>
      <c r="S173" s="1">
        <v>1.4251333466693337</v>
      </c>
      <c r="T173" s="34">
        <v>1.7076114263168147</v>
      </c>
      <c r="U173">
        <v>3.1327447729861486</v>
      </c>
      <c r="V173" s="9">
        <v>6.8779518246536657</v>
      </c>
      <c r="W173" s="9">
        <v>-29.205744773013567</v>
      </c>
      <c r="X173" s="9">
        <v>-30.692031651863118</v>
      </c>
      <c r="Y173" s="9">
        <v>-28.216383065055563</v>
      </c>
      <c r="Z173" s="31" t="e">
        <v>#N/A</v>
      </c>
      <c r="AA173">
        <v>-30.695816830674254</v>
      </c>
      <c r="AB173" s="31">
        <v>12.754821355953222</v>
      </c>
      <c r="AC173">
        <v>36.1</v>
      </c>
      <c r="AD173" t="e">
        <v>#N/A</v>
      </c>
      <c r="AE173">
        <v>19.100000000000001</v>
      </c>
      <c r="AF173" s="1">
        <v>-5.2618917682433501</v>
      </c>
      <c r="AG173">
        <v>7.92</v>
      </c>
      <c r="AH173" s="1">
        <v>0.36592817384054577</v>
      </c>
      <c r="AI173" s="9">
        <v>48.694976806640597</v>
      </c>
      <c r="AJ173">
        <v>0.34788984060287498</v>
      </c>
      <c r="AK173">
        <v>139.97240253482175</v>
      </c>
      <c r="AL173" s="49">
        <v>4</v>
      </c>
      <c r="AM173" s="1">
        <v>12.754821355953222</v>
      </c>
      <c r="AN173" s="1">
        <v>0.97921277830440157</v>
      </c>
      <c r="AO173" s="1">
        <v>281.72829904572899</v>
      </c>
      <c r="AP173" s="1">
        <v>4.2</v>
      </c>
      <c r="AQ173">
        <v>2080</v>
      </c>
      <c r="AR173" t="s">
        <v>867</v>
      </c>
      <c r="AS173" s="9" t="s">
        <v>870</v>
      </c>
      <c r="AT173" s="53">
        <v>0.97879585387977908</v>
      </c>
      <c r="AU173">
        <v>0.14318281905526528</v>
      </c>
      <c r="AV173">
        <v>1.0590937108970924</v>
      </c>
      <c r="AW173">
        <v>8.9760691912108506</v>
      </c>
      <c r="AY173" t="s">
        <v>877</v>
      </c>
      <c r="AZ173" s="1"/>
    </row>
    <row r="174" spans="1:52" ht="15.75" x14ac:dyDescent="0.25">
      <c r="A174" t="s">
        <v>239</v>
      </c>
      <c r="B174">
        <v>173</v>
      </c>
      <c r="C174" t="s">
        <v>183</v>
      </c>
      <c r="D174" t="s">
        <v>15</v>
      </c>
      <c r="E174" t="s">
        <v>25</v>
      </c>
      <c r="F174" t="s">
        <v>831</v>
      </c>
      <c r="G174">
        <v>11</v>
      </c>
      <c r="H174" t="s">
        <v>785</v>
      </c>
      <c r="I174" t="s">
        <v>786</v>
      </c>
      <c r="K174">
        <v>50.92</v>
      </c>
      <c r="L174" t="s">
        <v>813</v>
      </c>
      <c r="M174" t="s">
        <v>814</v>
      </c>
      <c r="O174" t="s">
        <v>815</v>
      </c>
      <c r="P174" s="31">
        <v>0.34566133150039274</v>
      </c>
      <c r="Q174" s="31">
        <v>1.200800107986751</v>
      </c>
      <c r="R174" s="31">
        <v>0.31668352317360565</v>
      </c>
      <c r="S174" s="1">
        <v>1.7336799685781621</v>
      </c>
      <c r="T174" s="34">
        <v>1.8631449626607492</v>
      </c>
      <c r="U174">
        <v>3.5968249312389116</v>
      </c>
      <c r="V174" s="9">
        <v>10.061253620751019</v>
      </c>
      <c r="W174" s="9">
        <v>-28.380956891777572</v>
      </c>
      <c r="X174" s="9">
        <v>-29.972252024853407</v>
      </c>
      <c r="Y174" s="9">
        <v>-27.199788003839338</v>
      </c>
      <c r="Z174" s="31" t="e">
        <v>#N/A</v>
      </c>
      <c r="AA174">
        <v>-29.215551573780477</v>
      </c>
      <c r="AB174" s="31">
        <v>10.362830363904463</v>
      </c>
      <c r="AC174">
        <v>33</v>
      </c>
      <c r="AD174" t="e">
        <v>#N/A</v>
      </c>
      <c r="AE174">
        <v>49.5</v>
      </c>
      <c r="AF174" s="1">
        <v>-1.9821082695632861</v>
      </c>
      <c r="AG174">
        <v>7.76</v>
      </c>
      <c r="AH174" s="1">
        <v>0.53246247838801564</v>
      </c>
      <c r="AI174" s="9">
        <v>49.787216186523402</v>
      </c>
      <c r="AJ174">
        <v>0.54460978507995605</v>
      </c>
      <c r="AK174">
        <v>91.41814479006095</v>
      </c>
      <c r="AL174" s="47">
        <v>2</v>
      </c>
      <c r="AM174" s="1">
        <v>10.362830363904463</v>
      </c>
      <c r="AN174" s="1">
        <v>0.88291075137627817</v>
      </c>
      <c r="AO174" s="1">
        <v>-1.9061855782398034</v>
      </c>
      <c r="AP174" s="1">
        <v>10.955555555555556</v>
      </c>
      <c r="AQ174">
        <v>2000</v>
      </c>
      <c r="AR174" t="s">
        <v>867</v>
      </c>
      <c r="AS174" s="9" t="s">
        <v>870</v>
      </c>
      <c r="AT174" s="53">
        <v>0.8837668863595961</v>
      </c>
      <c r="AU174" t="e">
        <v>#N/A</v>
      </c>
      <c r="AV174">
        <v>0.939824352496197</v>
      </c>
      <c r="AW174">
        <v>9.1881325385694304</v>
      </c>
      <c r="AY174" t="s">
        <v>877</v>
      </c>
      <c r="AZ174" s="1"/>
    </row>
    <row r="175" spans="1:52" ht="15.75" x14ac:dyDescent="0.25">
      <c r="A175" t="s">
        <v>239</v>
      </c>
      <c r="B175">
        <v>174</v>
      </c>
      <c r="C175" t="s">
        <v>184</v>
      </c>
      <c r="D175" t="s">
        <v>15</v>
      </c>
      <c r="E175" t="s">
        <v>25</v>
      </c>
      <c r="F175" t="s">
        <v>831</v>
      </c>
      <c r="G175">
        <v>12</v>
      </c>
      <c r="H175" t="s">
        <v>787</v>
      </c>
      <c r="I175" t="s">
        <v>788</v>
      </c>
      <c r="K175">
        <v>49.95</v>
      </c>
      <c r="L175" t="s">
        <v>813</v>
      </c>
      <c r="M175" t="s">
        <v>814</v>
      </c>
      <c r="O175" t="s">
        <v>815</v>
      </c>
      <c r="P175" s="31">
        <v>0.35118468468468467</v>
      </c>
      <c r="Q175" s="31">
        <v>1.2280685150531776</v>
      </c>
      <c r="R175" s="31">
        <v>0.29062612612612615</v>
      </c>
      <c r="S175" s="1">
        <v>0.59299027027027029</v>
      </c>
      <c r="T175" s="34">
        <v>1.8698793258639883</v>
      </c>
      <c r="U175">
        <v>2.4628695961342588</v>
      </c>
      <c r="V175" s="9">
        <v>8.303154210530554</v>
      </c>
      <c r="W175" s="9">
        <v>-28.018677669822846</v>
      </c>
      <c r="X175" s="9">
        <v>-29.238810499937635</v>
      </c>
      <c r="Y175" s="9">
        <v>-26.975252036195531</v>
      </c>
      <c r="Z175" s="31" t="e">
        <v>#N/A</v>
      </c>
      <c r="AA175">
        <v>-29.547852476798781</v>
      </c>
      <c r="AB175" s="31">
        <v>-0.29596611098343856</v>
      </c>
      <c r="AC175">
        <v>21.8</v>
      </c>
      <c r="AD175" t="e">
        <v>#N/A</v>
      </c>
      <c r="AE175">
        <v>39.700000000000003</v>
      </c>
      <c r="AF175" s="1">
        <v>0.51808295365177448</v>
      </c>
      <c r="AG175">
        <v>7.72</v>
      </c>
      <c r="AH175" s="1">
        <v>0.6006236523807339</v>
      </c>
      <c r="AI175" s="9">
        <v>48.380817413330099</v>
      </c>
      <c r="AJ175">
        <v>0.57537889480590798</v>
      </c>
      <c r="AK175">
        <v>84.085144328504356</v>
      </c>
      <c r="AL175" s="48">
        <v>2</v>
      </c>
      <c r="AM175" s="1">
        <v>-0.29596611098343856</v>
      </c>
      <c r="AN175" s="1">
        <v>1.0975433486790924</v>
      </c>
      <c r="AO175" s="1">
        <v>504.23554647099189</v>
      </c>
      <c r="AP175" s="1">
        <v>8.7777777777777786</v>
      </c>
      <c r="AQ175">
        <v>2000</v>
      </c>
      <c r="AR175" t="s">
        <v>867</v>
      </c>
      <c r="AS175" s="9" t="s">
        <v>870</v>
      </c>
      <c r="AT175" s="53">
        <v>1.0976242823924356</v>
      </c>
      <c r="AU175">
        <v>0.26393431162554815</v>
      </c>
      <c r="AV175">
        <v>1.1746326188608873</v>
      </c>
      <c r="AW175">
        <v>9.1881325385694304</v>
      </c>
      <c r="AY175" t="s">
        <v>877</v>
      </c>
      <c r="AZ175" s="1"/>
    </row>
    <row r="176" spans="1:52" ht="15.75" x14ac:dyDescent="0.25">
      <c r="A176" t="s">
        <v>239</v>
      </c>
      <c r="B176">
        <v>175</v>
      </c>
      <c r="C176" t="s">
        <v>185</v>
      </c>
      <c r="D176" t="s">
        <v>15</v>
      </c>
      <c r="E176" t="s">
        <v>25</v>
      </c>
      <c r="F176" t="s">
        <v>831</v>
      </c>
      <c r="G176">
        <v>13</v>
      </c>
      <c r="H176" t="s">
        <v>789</v>
      </c>
      <c r="I176" t="s">
        <v>790</v>
      </c>
      <c r="K176">
        <v>49.41</v>
      </c>
      <c r="L176" t="s">
        <v>813</v>
      </c>
      <c r="M176" t="s">
        <v>814</v>
      </c>
      <c r="O176" t="s">
        <v>815</v>
      </c>
      <c r="P176" s="31">
        <v>0.39502732240437161</v>
      </c>
      <c r="Q176" s="31">
        <v>0.90697779725387095</v>
      </c>
      <c r="R176" s="31">
        <v>0.36232695810564663</v>
      </c>
      <c r="S176" s="1">
        <v>1.8326295081967214</v>
      </c>
      <c r="T176" s="34">
        <v>1.664332077763889</v>
      </c>
      <c r="U176">
        <v>3.4969615859606105</v>
      </c>
      <c r="V176" s="9">
        <v>8.7726606196149532</v>
      </c>
      <c r="W176" s="9">
        <v>-28.938096583981697</v>
      </c>
      <c r="X176" s="9">
        <v>-29.382102352729607</v>
      </c>
      <c r="Y176" s="9">
        <v>-26.957749465246884</v>
      </c>
      <c r="Z176" s="31" t="e">
        <v>#N/A</v>
      </c>
      <c r="AA176">
        <v>-29.808399937079166</v>
      </c>
      <c r="AB176" s="31">
        <v>9.125554474661369</v>
      </c>
      <c r="AC176">
        <v>16.5</v>
      </c>
      <c r="AD176" t="e">
        <v>#N/A</v>
      </c>
      <c r="AE176">
        <v>29.2</v>
      </c>
      <c r="AF176" s="1">
        <v>-1.6822226207310524</v>
      </c>
      <c r="AG176">
        <v>7.89</v>
      </c>
      <c r="AH176" s="1">
        <v>0.44573371977682136</v>
      </c>
      <c r="AI176" s="9">
        <v>49.864631652832003</v>
      </c>
      <c r="AJ176">
        <v>0.422408998012543</v>
      </c>
      <c r="AK176">
        <v>118.04822313787767</v>
      </c>
      <c r="AL176" s="48">
        <v>2</v>
      </c>
      <c r="AM176" s="1">
        <v>9.125554474661369</v>
      </c>
      <c r="AN176" s="1">
        <v>0.98572387482002033</v>
      </c>
      <c r="AO176" s="1">
        <v>137.92295515741577</v>
      </c>
      <c r="AP176" s="1">
        <v>6.4444444444444446</v>
      </c>
      <c r="AQ176">
        <v>2000</v>
      </c>
      <c r="AR176" t="s">
        <v>867</v>
      </c>
      <c r="AS176" s="9" t="s">
        <v>870</v>
      </c>
      <c r="AT176" s="53">
        <v>0.98590193378669422</v>
      </c>
      <c r="AU176">
        <v>0.14869811715594619</v>
      </c>
      <c r="AV176">
        <v>1.1044411627032831</v>
      </c>
      <c r="AW176">
        <v>9.1881325385694304</v>
      </c>
      <c r="AY176" t="s">
        <v>877</v>
      </c>
      <c r="AZ176" s="1"/>
    </row>
    <row r="177" spans="1:52" ht="15.75" x14ac:dyDescent="0.25">
      <c r="A177" t="s">
        <v>239</v>
      </c>
      <c r="B177">
        <v>176</v>
      </c>
      <c r="C177" t="s">
        <v>186</v>
      </c>
      <c r="D177" t="s">
        <v>15</v>
      </c>
      <c r="E177" t="s">
        <v>25</v>
      </c>
      <c r="F177" t="s">
        <v>831</v>
      </c>
      <c r="G177">
        <v>14</v>
      </c>
      <c r="H177" t="s">
        <v>791</v>
      </c>
      <c r="I177" t="s">
        <v>792</v>
      </c>
      <c r="K177">
        <v>53.37</v>
      </c>
      <c r="L177" t="s">
        <v>813</v>
      </c>
      <c r="M177" t="s">
        <v>814</v>
      </c>
      <c r="O177" t="s">
        <v>815</v>
      </c>
      <c r="P177" s="31">
        <v>0.47337689713322106</v>
      </c>
      <c r="Q177" s="31">
        <v>0.94862710663259531</v>
      </c>
      <c r="R177" s="31">
        <v>0.39551854974704898</v>
      </c>
      <c r="S177" s="1">
        <v>1.3019696458684653</v>
      </c>
      <c r="T177" s="34">
        <v>1.8175225535128654</v>
      </c>
      <c r="U177">
        <v>3.1194921993813307</v>
      </c>
      <c r="V177" s="9">
        <v>7.7766940440727952</v>
      </c>
      <c r="W177" s="9" t="e">
        <v>#N/A</v>
      </c>
      <c r="X177" s="9">
        <v>-29.695530169333505</v>
      </c>
      <c r="Y177" s="9">
        <v>-27.22297516160949</v>
      </c>
      <c r="Z177" s="31" t="e">
        <v>#N/A</v>
      </c>
      <c r="AA177">
        <v>-28.926542879539909</v>
      </c>
      <c r="AB177" s="31">
        <v>12.857477081070769</v>
      </c>
      <c r="AC177">
        <v>13.3</v>
      </c>
      <c r="AD177" t="e">
        <v>#N/A</v>
      </c>
      <c r="AE177">
        <v>28.1</v>
      </c>
      <c r="AF177" s="1" t="e">
        <v>#N/A</v>
      </c>
      <c r="AG177">
        <v>8.0500000000000007</v>
      </c>
      <c r="AH177" s="1" t="e">
        <v>#N/A</v>
      </c>
      <c r="AI177" s="9" t="e">
        <v>#N/A</v>
      </c>
      <c r="AJ177" t="e">
        <v>#N/A</v>
      </c>
      <c r="AK177" t="e">
        <v>#N/A</v>
      </c>
      <c r="AL177" s="48">
        <v>1</v>
      </c>
      <c r="AM177" s="1">
        <v>12.857477081070769</v>
      </c>
      <c r="AN177" s="1">
        <v>1.9470931674371983</v>
      </c>
      <c r="AO177" s="1">
        <v>120.59521671890334</v>
      </c>
      <c r="AP177" s="1">
        <v>6.2</v>
      </c>
      <c r="AQ177">
        <v>2000</v>
      </c>
      <c r="AR177" t="s">
        <v>867</v>
      </c>
      <c r="AS177" s="9" t="s">
        <v>870</v>
      </c>
      <c r="AU177">
        <v>0.1929342428940706</v>
      </c>
      <c r="AW177">
        <v>9.1881325385694304</v>
      </c>
      <c r="AY177" t="s">
        <v>877</v>
      </c>
      <c r="AZ177" s="1"/>
    </row>
    <row r="178" spans="1:52" ht="16.5" thickBot="1" x14ac:dyDescent="0.3">
      <c r="A178" t="s">
        <v>239</v>
      </c>
      <c r="B178">
        <v>177</v>
      </c>
      <c r="C178" t="s">
        <v>187</v>
      </c>
      <c r="D178" t="s">
        <v>15</v>
      </c>
      <c r="E178" t="s">
        <v>25</v>
      </c>
      <c r="F178" t="s">
        <v>831</v>
      </c>
      <c r="G178">
        <v>15</v>
      </c>
      <c r="H178" t="s">
        <v>793</v>
      </c>
      <c r="I178" t="s">
        <v>794</v>
      </c>
      <c r="K178">
        <v>49.89</v>
      </c>
      <c r="L178" t="s">
        <v>813</v>
      </c>
      <c r="M178" t="s">
        <v>814</v>
      </c>
      <c r="O178" t="s">
        <v>815</v>
      </c>
      <c r="P178" s="31">
        <v>0.60823511725796742</v>
      </c>
      <c r="Q178" s="31">
        <v>1.3576880728312191</v>
      </c>
      <c r="R178" s="31">
        <v>0.52849518941671692</v>
      </c>
      <c r="S178" s="1">
        <v>2.9368726398075768</v>
      </c>
      <c r="T178" s="34">
        <v>2.4944183795059036</v>
      </c>
      <c r="U178">
        <v>5.4312910193134805</v>
      </c>
      <c r="V178" s="9">
        <v>9.0076670971429351</v>
      </c>
      <c r="W178" s="9">
        <v>-28.374288460056512</v>
      </c>
      <c r="X178" s="9">
        <v>-29.283364870610832</v>
      </c>
      <c r="Y178" s="9">
        <v>-27.162229661681028</v>
      </c>
      <c r="Z178" s="31" t="e">
        <v>#N/A</v>
      </c>
      <c r="AA178">
        <v>-29.090985998184959</v>
      </c>
      <c r="AB178" s="31">
        <v>7.21442937612008</v>
      </c>
      <c r="AC178">
        <v>63.1</v>
      </c>
      <c r="AD178" t="e">
        <v>#N/A</v>
      </c>
      <c r="AE178">
        <v>76.2</v>
      </c>
      <c r="AF178" s="1">
        <v>-0.89714436768241779</v>
      </c>
      <c r="AG178">
        <v>6.29</v>
      </c>
      <c r="AH178" s="1">
        <v>0.55946137652126149</v>
      </c>
      <c r="AI178" s="9">
        <v>49.3864936828613</v>
      </c>
      <c r="AJ178">
        <v>0.537553191184998</v>
      </c>
      <c r="AK178">
        <v>91.872756952651073</v>
      </c>
      <c r="AL178" s="49">
        <v>3.3333333333333335</v>
      </c>
      <c r="AM178" s="1">
        <v>7.21442937612008</v>
      </c>
      <c r="AN178" s="1">
        <v>1.3162902590939924</v>
      </c>
      <c r="AO178" s="1">
        <v>182.53731017741924</v>
      </c>
      <c r="AP178" s="1">
        <v>16.888888888888889</v>
      </c>
      <c r="AQ178">
        <v>2000</v>
      </c>
      <c r="AR178" t="s">
        <v>867</v>
      </c>
      <c r="AS178" s="9" t="s">
        <v>870</v>
      </c>
      <c r="AU178">
        <v>0.14695965086768248</v>
      </c>
      <c r="AW178">
        <v>9.1881325385694304</v>
      </c>
      <c r="AY178" t="s">
        <v>877</v>
      </c>
      <c r="AZ178" s="1"/>
    </row>
    <row r="179" spans="1:52" ht="15.75" x14ac:dyDescent="0.25">
      <c r="A179" t="s">
        <v>239</v>
      </c>
      <c r="B179">
        <v>178</v>
      </c>
      <c r="C179" t="s">
        <v>188</v>
      </c>
      <c r="D179" t="s">
        <v>828</v>
      </c>
      <c r="E179" t="s">
        <v>25</v>
      </c>
      <c r="F179" t="s">
        <v>831</v>
      </c>
      <c r="G179">
        <v>16</v>
      </c>
      <c r="H179" t="s">
        <v>795</v>
      </c>
      <c r="I179" t="s">
        <v>796</v>
      </c>
      <c r="K179">
        <v>49.51</v>
      </c>
      <c r="L179" t="s">
        <v>813</v>
      </c>
      <c r="M179" t="s">
        <v>814</v>
      </c>
      <c r="O179" t="s">
        <v>815</v>
      </c>
      <c r="P179" s="31">
        <v>0.32919258735608964</v>
      </c>
      <c r="Q179" s="31">
        <v>1.3447363792688063</v>
      </c>
      <c r="R179" s="31">
        <v>0.12178903251868312</v>
      </c>
      <c r="S179" s="1">
        <v>3.326050979600081</v>
      </c>
      <c r="T179" s="34">
        <v>1.7957179991435792</v>
      </c>
      <c r="U179">
        <v>5.1217689787436598</v>
      </c>
      <c r="V179" s="9">
        <v>13.30834013196311</v>
      </c>
      <c r="W179" s="9">
        <v>-28.00426134503898</v>
      </c>
      <c r="X179" s="9">
        <v>-29.424481696830874</v>
      </c>
      <c r="Y179" s="9">
        <v>-26.890108476742185</v>
      </c>
      <c r="Z179" s="31" t="e">
        <v>#N/A</v>
      </c>
      <c r="AA179">
        <v>-28.686930131174893</v>
      </c>
      <c r="AB179" s="31">
        <v>5.0084183723109366</v>
      </c>
      <c r="AC179">
        <v>27</v>
      </c>
      <c r="AD179" t="e">
        <v>#N/A</v>
      </c>
      <c r="AE179">
        <v>34.1</v>
      </c>
      <c r="AF179" s="1">
        <v>1.0123342726161444</v>
      </c>
      <c r="AG179">
        <v>5.01</v>
      </c>
      <c r="AH179" s="1">
        <v>0.69940280623545736</v>
      </c>
      <c r="AI179" s="9">
        <v>49.496990203857401</v>
      </c>
      <c r="AJ179">
        <v>0.66921496391296398</v>
      </c>
      <c r="AK179">
        <v>73.962766633973274</v>
      </c>
      <c r="AL179" s="47">
        <v>3</v>
      </c>
      <c r="AM179" s="1">
        <v>5.0084183723109366</v>
      </c>
      <c r="AN179" s="1">
        <v>0.84738262136151277</v>
      </c>
      <c r="AO179" s="1">
        <v>170.95417148941948</v>
      </c>
      <c r="AP179" s="1">
        <v>7.5333333333333332</v>
      </c>
      <c r="AQ179">
        <v>1560</v>
      </c>
      <c r="AR179" t="s">
        <v>867</v>
      </c>
      <c r="AS179" s="9" t="s">
        <v>828</v>
      </c>
      <c r="AU179">
        <v>0.14341386111711979</v>
      </c>
      <c r="AW179">
        <v>13.04</v>
      </c>
      <c r="AY179" t="s">
        <v>877</v>
      </c>
      <c r="AZ179" s="1"/>
    </row>
    <row r="180" spans="1:52" ht="15.75" x14ac:dyDescent="0.25">
      <c r="A180" t="s">
        <v>239</v>
      </c>
      <c r="B180">
        <v>179</v>
      </c>
      <c r="C180" t="s">
        <v>189</v>
      </c>
      <c r="D180" t="s">
        <v>828</v>
      </c>
      <c r="E180" t="s">
        <v>25</v>
      </c>
      <c r="F180" t="s">
        <v>831</v>
      </c>
      <c r="G180">
        <v>17</v>
      </c>
      <c r="H180" t="s">
        <v>797</v>
      </c>
      <c r="I180" t="s">
        <v>798</v>
      </c>
      <c r="K180">
        <v>50.88</v>
      </c>
      <c r="L180" t="s">
        <v>813</v>
      </c>
      <c r="M180" t="s">
        <v>814</v>
      </c>
      <c r="O180" t="s">
        <v>815</v>
      </c>
      <c r="P180" s="31">
        <v>0.33881338443396219</v>
      </c>
      <c r="Q180" s="31">
        <v>1.3293902896230545</v>
      </c>
      <c r="R180" s="31">
        <v>0.18875147405660375</v>
      </c>
      <c r="S180" s="1">
        <v>2.6372122641509441</v>
      </c>
      <c r="T180" s="34">
        <v>1.8569551481136206</v>
      </c>
      <c r="U180">
        <v>4.4941674122645647</v>
      </c>
      <c r="V180" s="9">
        <v>11.270052195961823</v>
      </c>
      <c r="W180" s="9">
        <v>-27.702555821839532</v>
      </c>
      <c r="X180" s="9">
        <v>-28.788472726996059</v>
      </c>
      <c r="Y180" s="9">
        <v>-25.918499922859876</v>
      </c>
      <c r="Z180" s="31" t="e">
        <v>#N/A</v>
      </c>
      <c r="AA180">
        <v>-28.197440853670596</v>
      </c>
      <c r="AB180" s="31">
        <v>-5.0300840223927992</v>
      </c>
      <c r="AC180">
        <v>5.7</v>
      </c>
      <c r="AD180" t="e">
        <v>#N/A</v>
      </c>
      <c r="AE180">
        <v>17</v>
      </c>
      <c r="AF180" s="1">
        <v>1.2959782138958997</v>
      </c>
      <c r="AG180">
        <v>7.41</v>
      </c>
      <c r="AH180" s="1">
        <v>0.60823921634705125</v>
      </c>
      <c r="AI180" s="9">
        <v>48.494960784912102</v>
      </c>
      <c r="AJ180">
        <v>0.58773386478424094</v>
      </c>
      <c r="AK180">
        <v>82.511768830463367</v>
      </c>
      <c r="AL180" s="48">
        <v>2.3333333333333335</v>
      </c>
      <c r="AM180" s="1">
        <v>-5.0300840223927992</v>
      </c>
      <c r="AN180" s="1">
        <v>1.0759519564729081</v>
      </c>
      <c r="AO180" s="1">
        <v>176.05706630326463</v>
      </c>
      <c r="AP180" s="1">
        <v>3.7333333333333334</v>
      </c>
      <c r="AQ180">
        <v>1560</v>
      </c>
      <c r="AR180" t="s">
        <v>867</v>
      </c>
      <c r="AS180" s="9" t="s">
        <v>828</v>
      </c>
      <c r="AU180">
        <v>0.16146015098653593</v>
      </c>
      <c r="AW180">
        <v>13.04</v>
      </c>
      <c r="AY180" t="s">
        <v>877</v>
      </c>
      <c r="AZ180" s="1"/>
    </row>
    <row r="181" spans="1:52" ht="16.5" thickBot="1" x14ac:dyDescent="0.3">
      <c r="A181" t="s">
        <v>239</v>
      </c>
      <c r="B181">
        <v>180</v>
      </c>
      <c r="C181" t="s">
        <v>190</v>
      </c>
      <c r="D181" t="s">
        <v>828</v>
      </c>
      <c r="E181" t="s">
        <v>25</v>
      </c>
      <c r="F181" t="s">
        <v>831</v>
      </c>
      <c r="G181">
        <v>18</v>
      </c>
      <c r="H181" t="s">
        <v>799</v>
      </c>
      <c r="I181" t="s">
        <v>800</v>
      </c>
      <c r="K181">
        <v>48.98</v>
      </c>
      <c r="L181" t="s">
        <v>813</v>
      </c>
      <c r="M181" t="s">
        <v>814</v>
      </c>
      <c r="O181" t="s">
        <v>815</v>
      </c>
      <c r="P181" s="31">
        <v>0.29892200898325849</v>
      </c>
      <c r="Q181" s="31">
        <v>1.6949086384147207</v>
      </c>
      <c r="R181" s="31">
        <v>0.25356829318089019</v>
      </c>
      <c r="S181" s="1">
        <v>4.0693200489995922</v>
      </c>
      <c r="T181" s="34">
        <v>2.2473989405788695</v>
      </c>
      <c r="U181">
        <v>6.3167189895784617</v>
      </c>
      <c r="V181" s="9">
        <v>9.6416350598699907</v>
      </c>
      <c r="W181" s="9">
        <v>-27.312214683053028</v>
      </c>
      <c r="X181" s="9">
        <v>-27.690318474561149</v>
      </c>
      <c r="Y181" s="9">
        <v>-24.177276962186792</v>
      </c>
      <c r="Z181" s="31" t="e">
        <v>#N/A</v>
      </c>
      <c r="AA181">
        <v>-26.891615484628417</v>
      </c>
      <c r="AB181" s="31">
        <v>9.389922530494017</v>
      </c>
      <c r="AC181">
        <v>-2.2000000000000002</v>
      </c>
      <c r="AD181" t="e">
        <v>#N/A</v>
      </c>
      <c r="AE181">
        <v>14</v>
      </c>
      <c r="AF181" s="1">
        <v>0.83820926072932922</v>
      </c>
      <c r="AG181">
        <v>4.76</v>
      </c>
      <c r="AH181" s="1">
        <v>0.80085769066647983</v>
      </c>
      <c r="AI181" s="9">
        <v>49.202556610107401</v>
      </c>
      <c r="AJ181">
        <v>0.79985129833221402</v>
      </c>
      <c r="AK181">
        <v>61.514629922712679</v>
      </c>
      <c r="AL181" s="49">
        <v>1.25</v>
      </c>
      <c r="AM181" s="1">
        <v>9.389922530494017</v>
      </c>
      <c r="AN181" s="1">
        <v>2.6382341237699696</v>
      </c>
      <c r="AO181" s="1">
        <v>155.75648372506663</v>
      </c>
      <c r="AP181" s="1">
        <v>3.0666666666666669</v>
      </c>
      <c r="AQ181">
        <v>1560</v>
      </c>
      <c r="AR181" t="s">
        <v>867</v>
      </c>
      <c r="AS181" s="9" t="s">
        <v>828</v>
      </c>
      <c r="AU181">
        <v>0.27021462410207314</v>
      </c>
      <c r="AW181">
        <v>13.04</v>
      </c>
      <c r="AY181" t="s">
        <v>877</v>
      </c>
      <c r="AZ181" s="1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6" sqref="J6"/>
    </sheetView>
  </sheetViews>
  <sheetFormatPr defaultRowHeight="15" x14ac:dyDescent="0.25"/>
  <cols>
    <col min="1" max="1" width="32.5703125" bestFit="1" customWidth="1"/>
    <col min="2" max="3" width="32.5703125" customWidth="1"/>
  </cols>
  <sheetData>
    <row r="1" spans="1:10" x14ac:dyDescent="0.3">
      <c r="A1" t="s">
        <v>836</v>
      </c>
      <c r="B1" t="s">
        <v>193</v>
      </c>
      <c r="C1" t="s">
        <v>195</v>
      </c>
      <c r="D1" t="s">
        <v>809</v>
      </c>
      <c r="E1" t="s">
        <v>837</v>
      </c>
      <c r="F1" t="s">
        <v>838</v>
      </c>
      <c r="G1" t="s">
        <v>839</v>
      </c>
    </row>
    <row r="2" spans="1:10" x14ac:dyDescent="0.3">
      <c r="A2" t="s">
        <v>852</v>
      </c>
      <c r="B2" t="s">
        <v>25</v>
      </c>
      <c r="C2">
        <v>2</v>
      </c>
      <c r="D2">
        <v>46.772037900000001</v>
      </c>
      <c r="E2">
        <v>9.8662802000000003</v>
      </c>
      <c r="F2">
        <v>31.073969999999999</v>
      </c>
      <c r="G2">
        <v>2229</v>
      </c>
    </row>
    <row r="3" spans="1:10" x14ac:dyDescent="0.3">
      <c r="A3" t="s">
        <v>850</v>
      </c>
      <c r="B3" t="s">
        <v>25</v>
      </c>
      <c r="C3">
        <v>5</v>
      </c>
      <c r="D3">
        <v>46.772109299999997</v>
      </c>
      <c r="E3">
        <v>9.8665597999999992</v>
      </c>
      <c r="F3">
        <v>35.343449999999997</v>
      </c>
      <c r="G3">
        <v>2223</v>
      </c>
    </row>
    <row r="4" spans="1:10" x14ac:dyDescent="0.3">
      <c r="A4" t="s">
        <v>845</v>
      </c>
      <c r="B4" t="s">
        <v>25</v>
      </c>
      <c r="C4">
        <v>6</v>
      </c>
      <c r="D4">
        <v>46.774053799999997</v>
      </c>
      <c r="E4">
        <v>9.8666047999999993</v>
      </c>
      <c r="F4">
        <v>32.20955</v>
      </c>
      <c r="G4">
        <v>2106</v>
      </c>
    </row>
    <row r="5" spans="1:10" x14ac:dyDescent="0.3">
      <c r="A5" t="s">
        <v>843</v>
      </c>
      <c r="B5" t="s">
        <v>25</v>
      </c>
      <c r="C5">
        <v>7</v>
      </c>
      <c r="D5">
        <v>46.773825100000003</v>
      </c>
      <c r="E5">
        <v>9.8667616999999996</v>
      </c>
      <c r="F5">
        <v>23.105730000000001</v>
      </c>
      <c r="G5">
        <v>2090</v>
      </c>
    </row>
    <row r="6" spans="1:10" x14ac:dyDescent="0.3">
      <c r="A6" t="s">
        <v>846</v>
      </c>
      <c r="B6" t="s">
        <v>25</v>
      </c>
      <c r="C6">
        <v>8</v>
      </c>
      <c r="D6">
        <v>46.774025299999998</v>
      </c>
      <c r="E6">
        <v>9.8666064000000002</v>
      </c>
      <c r="F6">
        <v>32.20955</v>
      </c>
      <c r="G6">
        <v>2106</v>
      </c>
      <c r="I6" t="s">
        <v>1</v>
      </c>
      <c r="J6">
        <f>AVERAGE(G2:G3,G14:G17,G12)</f>
        <v>2223.2857142857142</v>
      </c>
    </row>
    <row r="7" spans="1:10" x14ac:dyDescent="0.3">
      <c r="A7" t="s">
        <v>841</v>
      </c>
      <c r="B7" t="s">
        <v>25</v>
      </c>
      <c r="C7">
        <v>9</v>
      </c>
      <c r="D7">
        <v>46.773348400000003</v>
      </c>
      <c r="E7">
        <v>9.8677098000000001</v>
      </c>
      <c r="F7">
        <v>31.742180000000001</v>
      </c>
      <c r="G7">
        <v>2084</v>
      </c>
      <c r="I7" t="s">
        <v>829</v>
      </c>
      <c r="J7">
        <f>AVERAGE(G4:G7,G18:G20)</f>
        <v>2092.1428571428573</v>
      </c>
    </row>
    <row r="8" spans="1:10" x14ac:dyDescent="0.3">
      <c r="A8" t="s">
        <v>854</v>
      </c>
      <c r="B8" t="s">
        <v>25</v>
      </c>
      <c r="C8">
        <v>11</v>
      </c>
      <c r="D8">
        <v>46.774346799999996</v>
      </c>
      <c r="E8">
        <v>9.8680755999999992</v>
      </c>
      <c r="F8">
        <v>35.4739</v>
      </c>
      <c r="G8">
        <v>2021</v>
      </c>
      <c r="I8" t="s">
        <v>15</v>
      </c>
      <c r="J8">
        <f>AVERAGE(G8:G11,G21:G23)</f>
        <v>2030.4285714285713</v>
      </c>
    </row>
    <row r="9" spans="1:10" x14ac:dyDescent="0.3">
      <c r="A9" t="s">
        <v>855</v>
      </c>
      <c r="B9" t="s">
        <v>25</v>
      </c>
      <c r="C9">
        <v>13</v>
      </c>
      <c r="D9">
        <v>46.774368899999999</v>
      </c>
      <c r="E9">
        <v>9.8678909000000008</v>
      </c>
      <c r="F9">
        <v>41.452710000000003</v>
      </c>
      <c r="G9">
        <v>2033</v>
      </c>
    </row>
    <row r="10" spans="1:10" x14ac:dyDescent="0.3">
      <c r="A10" t="s">
        <v>859</v>
      </c>
      <c r="B10" t="s">
        <v>25</v>
      </c>
      <c r="C10">
        <v>14</v>
      </c>
      <c r="D10">
        <v>46.774769999999997</v>
      </c>
      <c r="E10">
        <v>9.8677805999999997</v>
      </c>
      <c r="F10">
        <v>34.096339999999998</v>
      </c>
      <c r="G10">
        <v>2006</v>
      </c>
    </row>
    <row r="11" spans="1:10" x14ac:dyDescent="0.3">
      <c r="A11" t="s">
        <v>858</v>
      </c>
      <c r="B11" t="s">
        <v>25</v>
      </c>
      <c r="C11">
        <v>15</v>
      </c>
      <c r="D11">
        <v>46.774488699999999</v>
      </c>
      <c r="E11">
        <v>9.8673711999999991</v>
      </c>
      <c r="F11">
        <v>40.305079999999997</v>
      </c>
      <c r="G11">
        <v>2042</v>
      </c>
    </row>
    <row r="12" spans="1:10" x14ac:dyDescent="0.3">
      <c r="A12" t="s">
        <v>853</v>
      </c>
      <c r="B12" t="s">
        <v>25</v>
      </c>
      <c r="D12">
        <v>46.772470499999997</v>
      </c>
      <c r="E12">
        <v>9.8658912999999995</v>
      </c>
      <c r="F12">
        <v>33.8476</v>
      </c>
      <c r="G12">
        <v>2211</v>
      </c>
    </row>
    <row r="13" spans="1:10" x14ac:dyDescent="0.3">
      <c r="A13" t="s">
        <v>861</v>
      </c>
      <c r="B13" t="s">
        <v>25</v>
      </c>
      <c r="D13">
        <v>46.7745672</v>
      </c>
      <c r="E13">
        <v>9.8677960000000002</v>
      </c>
      <c r="F13">
        <v>41.239429999999999</v>
      </c>
      <c r="G13">
        <v>2029</v>
      </c>
    </row>
    <row r="14" spans="1:10" x14ac:dyDescent="0.3">
      <c r="A14" t="s">
        <v>851</v>
      </c>
      <c r="B14" t="s">
        <v>2</v>
      </c>
      <c r="C14">
        <v>1</v>
      </c>
      <c r="D14">
        <v>46.772079699999999</v>
      </c>
      <c r="E14">
        <v>9.8664304000000005</v>
      </c>
      <c r="F14">
        <v>35.343449999999997</v>
      </c>
      <c r="G14">
        <v>2223</v>
      </c>
    </row>
    <row r="15" spans="1:10" x14ac:dyDescent="0.3">
      <c r="A15" t="s">
        <v>847</v>
      </c>
      <c r="B15" t="s">
        <v>2</v>
      </c>
      <c r="C15">
        <v>3</v>
      </c>
      <c r="D15">
        <v>46.771868400000002</v>
      </c>
      <c r="E15">
        <v>9.8668320999999999</v>
      </c>
      <c r="F15">
        <v>22.721340000000001</v>
      </c>
      <c r="G15">
        <v>2231</v>
      </c>
    </row>
    <row r="16" spans="1:10" x14ac:dyDescent="0.3">
      <c r="A16" t="s">
        <v>849</v>
      </c>
      <c r="B16" t="s">
        <v>2</v>
      </c>
      <c r="C16">
        <v>4</v>
      </c>
      <c r="D16">
        <v>46.772126800000002</v>
      </c>
      <c r="E16">
        <v>9.8667318000000002</v>
      </c>
      <c r="F16">
        <v>41.311990000000002</v>
      </c>
      <c r="G16">
        <v>2223</v>
      </c>
    </row>
    <row r="17" spans="1:7" x14ac:dyDescent="0.3">
      <c r="A17" t="s">
        <v>848</v>
      </c>
      <c r="B17" t="s">
        <v>2</v>
      </c>
      <c r="C17">
        <v>5</v>
      </c>
      <c r="D17">
        <v>46.772165999999999</v>
      </c>
      <c r="E17">
        <v>9.8667529999999992</v>
      </c>
      <c r="F17">
        <v>41.311990000000002</v>
      </c>
      <c r="G17">
        <v>2223</v>
      </c>
    </row>
    <row r="18" spans="1:7" x14ac:dyDescent="0.3">
      <c r="A18" t="s">
        <v>844</v>
      </c>
      <c r="B18" t="s">
        <v>2</v>
      </c>
      <c r="C18">
        <v>6</v>
      </c>
      <c r="D18">
        <v>46.7741069</v>
      </c>
      <c r="E18">
        <v>9.8666142000000008</v>
      </c>
      <c r="F18">
        <v>32.20955</v>
      </c>
      <c r="G18">
        <v>2106</v>
      </c>
    </row>
    <row r="19" spans="1:7" x14ac:dyDescent="0.3">
      <c r="A19" t="s">
        <v>842</v>
      </c>
      <c r="B19" t="s">
        <v>2</v>
      </c>
      <c r="C19">
        <v>8</v>
      </c>
      <c r="D19">
        <v>46.773340599999997</v>
      </c>
      <c r="E19">
        <v>9.8678570000000008</v>
      </c>
      <c r="F19">
        <v>38.967059999999996</v>
      </c>
      <c r="G19">
        <v>2070</v>
      </c>
    </row>
    <row r="20" spans="1:7" x14ac:dyDescent="0.3">
      <c r="A20" t="s">
        <v>840</v>
      </c>
      <c r="B20" t="s">
        <v>2</v>
      </c>
      <c r="C20">
        <v>10</v>
      </c>
      <c r="D20">
        <v>46.773186500000001</v>
      </c>
      <c r="E20">
        <v>9.8679985000000006</v>
      </c>
      <c r="F20">
        <v>36.3538</v>
      </c>
      <c r="G20">
        <v>2083</v>
      </c>
    </row>
    <row r="21" spans="1:7" x14ac:dyDescent="0.3">
      <c r="A21" t="s">
        <v>856</v>
      </c>
      <c r="B21" t="s">
        <v>2</v>
      </c>
      <c r="C21">
        <v>11</v>
      </c>
      <c r="D21">
        <v>46.774403999999997</v>
      </c>
      <c r="E21">
        <v>9.8678375999999997</v>
      </c>
      <c r="F21">
        <v>41.452710000000003</v>
      </c>
      <c r="G21">
        <v>2033</v>
      </c>
    </row>
    <row r="22" spans="1:7" x14ac:dyDescent="0.3">
      <c r="A22" t="s">
        <v>857</v>
      </c>
      <c r="B22" t="s">
        <v>2</v>
      </c>
      <c r="C22">
        <v>13</v>
      </c>
      <c r="D22">
        <v>46.7743757</v>
      </c>
      <c r="E22">
        <v>9.8676598999999996</v>
      </c>
      <c r="F22">
        <v>42.607700000000001</v>
      </c>
      <c r="G22">
        <v>2049</v>
      </c>
    </row>
    <row r="23" spans="1:7" x14ac:dyDescent="0.3">
      <c r="A23" t="s">
        <v>860</v>
      </c>
      <c r="B23" t="s">
        <v>2</v>
      </c>
      <c r="C23">
        <v>14</v>
      </c>
      <c r="D23">
        <v>46.774674900000001</v>
      </c>
      <c r="E23">
        <v>9.8675347999999996</v>
      </c>
      <c r="F23">
        <v>41.239429999999999</v>
      </c>
      <c r="G23">
        <v>2029</v>
      </c>
    </row>
    <row r="24" spans="1:7" x14ac:dyDescent="0.3">
      <c r="A24" t="s">
        <v>865</v>
      </c>
      <c r="B24" t="s">
        <v>2</v>
      </c>
      <c r="D24">
        <v>46.773272919999997</v>
      </c>
      <c r="E24">
        <v>9.8677755539999996</v>
      </c>
      <c r="F24">
        <v>32.9773</v>
      </c>
      <c r="G24">
        <v>2092</v>
      </c>
    </row>
    <row r="25" spans="1:7" x14ac:dyDescent="0.3">
      <c r="A25" t="s">
        <v>862</v>
      </c>
      <c r="D25">
        <v>50.911341999999998</v>
      </c>
      <c r="E25">
        <v>11.5617505</v>
      </c>
    </row>
    <row r="26" spans="1:7" x14ac:dyDescent="0.3">
      <c r="A26" t="s">
        <v>863</v>
      </c>
      <c r="D26">
        <v>50.911372</v>
      </c>
      <c r="E26">
        <v>11.5617444</v>
      </c>
    </row>
    <row r="27" spans="1:7" x14ac:dyDescent="0.25">
      <c r="A27" t="s">
        <v>864</v>
      </c>
      <c r="D27">
        <v>50.911397600000001</v>
      </c>
      <c r="E27">
        <v>11.561741100000001</v>
      </c>
    </row>
  </sheetData>
  <sortState ref="A2:G27">
    <sortCondition ref="B2:B27"/>
    <sortCondition ref="C2:C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NSC samples list</vt:lpstr>
      <vt:lpstr>Column names explanation</vt:lpstr>
      <vt:lpstr>Weights_Inc_roots_sorted</vt:lpstr>
      <vt:lpstr>Label print</vt:lpstr>
      <vt:lpstr>NSC samples list_R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Boaz Hilman</dc:creator>
  <cp:lastModifiedBy>Boaz Hilman</cp:lastModifiedBy>
  <cp:lastPrinted>2020-08-04T09:18:38Z</cp:lastPrinted>
  <dcterms:created xsi:type="dcterms:W3CDTF">2019-11-11T15:06:18Z</dcterms:created>
  <dcterms:modified xsi:type="dcterms:W3CDTF">2023-01-17T16:16:49Z</dcterms:modified>
</cp:coreProperties>
</file>