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 Steuerman\Desktop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A1" i="1"/>
  <c r="D1" i="1"/>
  <c r="I20" i="1"/>
  <c r="C17" i="1"/>
  <c r="D9" i="1"/>
  <c r="E2" i="1"/>
  <c r="F9" i="1"/>
  <c r="J16" i="1"/>
  <c r="G3" i="1"/>
  <c r="D16" i="1"/>
  <c r="K9" i="1"/>
  <c r="H2" i="1"/>
  <c r="E11" i="1"/>
  <c r="E20" i="1"/>
  <c r="B7" i="1"/>
  <c r="G19" i="1"/>
  <c r="C10" i="1"/>
  <c r="E21" i="1"/>
  <c r="A5" i="1"/>
  <c r="B18" i="1"/>
  <c r="I13" i="1"/>
  <c r="D20" i="1"/>
  <c r="E12" i="1"/>
  <c r="F5" i="1"/>
  <c r="G16" i="1"/>
  <c r="G2" i="1"/>
  <c r="F10" i="1"/>
  <c r="B19" i="1"/>
  <c r="H12" i="1"/>
  <c r="C6" i="1"/>
  <c r="E17" i="1"/>
  <c r="F4" i="1"/>
  <c r="J12" i="1"/>
  <c r="I15" i="1"/>
  <c r="B8" i="1"/>
  <c r="G21" i="1"/>
  <c r="B15" i="1"/>
  <c r="B9" i="1"/>
  <c r="E1" i="1"/>
  <c r="I3" i="1"/>
  <c r="A16" i="1"/>
  <c r="F8" i="1"/>
  <c r="H1" i="1"/>
  <c r="K7" i="1"/>
  <c r="D15" i="1"/>
  <c r="F15" i="1"/>
  <c r="C9" i="1"/>
  <c r="K1" i="1"/>
  <c r="J9" i="1"/>
  <c r="H15" i="1"/>
  <c r="I1" i="1"/>
  <c r="C14" i="1"/>
  <c r="E8" i="1"/>
  <c r="C4" i="1"/>
  <c r="B3" i="1"/>
  <c r="C21" i="1"/>
  <c r="F21" i="1"/>
  <c r="H6" i="1"/>
  <c r="C20" i="1"/>
  <c r="F20" i="1"/>
  <c r="I11" i="1"/>
  <c r="D10" i="1"/>
  <c r="H7" i="1"/>
  <c r="C7" i="1"/>
  <c r="F3" i="1"/>
  <c r="A13" i="1"/>
  <c r="F13" i="1"/>
  <c r="I5" i="1"/>
  <c r="C15" i="1"/>
  <c r="E7" i="1"/>
  <c r="D21" i="1"/>
  <c r="F6" i="1"/>
  <c r="H13" i="1"/>
  <c r="A21" i="1"/>
  <c r="H14" i="1"/>
  <c r="A8" i="1"/>
  <c r="C1" i="1"/>
  <c r="D8" i="1"/>
  <c r="D17" i="1"/>
  <c r="C3" i="1"/>
  <c r="G13" i="1"/>
  <c r="B4" i="1"/>
  <c r="H16" i="1"/>
  <c r="E19" i="1"/>
  <c r="J10" i="1"/>
  <c r="I17" i="1"/>
  <c r="E18" i="1"/>
  <c r="E10" i="1"/>
  <c r="J3" i="1"/>
  <c r="G12" i="1"/>
  <c r="D19" i="1"/>
  <c r="A6" i="1"/>
  <c r="F17" i="1"/>
  <c r="B11" i="1"/>
  <c r="G14" i="1"/>
  <c r="J1" i="1"/>
  <c r="E9" i="1"/>
  <c r="B21" i="1"/>
  <c r="H11" i="1"/>
  <c r="K6" i="1"/>
  <c r="I10" i="1"/>
  <c r="A14" i="1"/>
  <c r="B20" i="1"/>
  <c r="J4" i="1"/>
  <c r="F12" i="1"/>
  <c r="J13" i="1"/>
  <c r="D7" i="1"/>
  <c r="J6" i="1"/>
  <c r="B12" i="1"/>
  <c r="F14" i="1"/>
  <c r="G1" i="1"/>
  <c r="B6" i="1"/>
  <c r="H5" i="1"/>
  <c r="G20" i="1"/>
  <c r="H21" i="1"/>
  <c r="F16" i="1"/>
  <c r="G11" i="1"/>
  <c r="C16" i="1"/>
  <c r="J7" i="1"/>
  <c r="A18" i="1"/>
  <c r="A11" i="1"/>
  <c r="C5" i="1"/>
  <c r="H10" i="1"/>
  <c r="J18" i="1"/>
  <c r="D6" i="1"/>
  <c r="I12" i="1"/>
  <c r="H20" i="1"/>
  <c r="C13" i="1"/>
  <c r="J5" i="1"/>
  <c r="G18" i="1"/>
  <c r="D3" i="1"/>
  <c r="D11" i="1"/>
  <c r="F19" i="1"/>
  <c r="B13" i="1"/>
  <c r="G6" i="1"/>
  <c r="C18" i="1"/>
  <c r="D5" i="1"/>
  <c r="B14" i="1"/>
  <c r="I19" i="1"/>
  <c r="H9" i="1"/>
  <c r="H17" i="1"/>
  <c r="J11" i="1"/>
  <c r="C12" i="1"/>
  <c r="A4" i="1"/>
  <c r="I21" i="1"/>
  <c r="E16" i="1"/>
  <c r="J8" i="1"/>
  <c r="A2" i="1"/>
  <c r="H8" i="1"/>
  <c r="B16" i="1"/>
  <c r="J2" i="1"/>
  <c r="J15" i="1"/>
  <c r="G9" i="1"/>
  <c r="D2" i="1"/>
  <c r="G10" i="1"/>
  <c r="H19" i="1"/>
  <c r="E6" i="1"/>
  <c r="G17" i="1"/>
  <c r="A19" i="1"/>
  <c r="E4" i="1"/>
  <c r="A3" i="1"/>
  <c r="J14" i="1"/>
  <c r="I14" i="1"/>
  <c r="K19" i="1"/>
  <c r="A12" i="1"/>
  <c r="B5" i="1"/>
  <c r="A15" i="1"/>
  <c r="F1" i="1"/>
  <c r="A9" i="1"/>
  <c r="H18" i="1"/>
  <c r="D12" i="1"/>
  <c r="E5" i="1"/>
  <c r="A17" i="1"/>
  <c r="H3" i="1"/>
  <c r="G8" i="1"/>
  <c r="G15" i="1"/>
  <c r="J19" i="1"/>
  <c r="K2" i="1"/>
  <c r="I16" i="1"/>
  <c r="C19" i="1"/>
  <c r="C11" i="1"/>
  <c r="D4" i="1"/>
  <c r="E13" i="1"/>
  <c r="A20" i="1"/>
  <c r="F7" i="1"/>
  <c r="J17" i="1"/>
  <c r="F11" i="1"/>
  <c r="G4" i="1"/>
  <c r="E15" i="1"/>
  <c r="C2" i="1"/>
  <c r="B10" i="1"/>
  <c r="I2" i="1"/>
  <c r="H4" i="1"/>
  <c r="C8" i="1"/>
  <c r="I4" i="1"/>
  <c r="J21" i="1"/>
  <c r="E14" i="1"/>
  <c r="A7" i="1"/>
  <c r="J20" i="1"/>
  <c r="D13" i="1"/>
  <c r="D14" i="1"/>
  <c r="G7" i="1"/>
  <c r="F2" i="1"/>
  <c r="D18" i="1"/>
  <c r="I18" i="1"/>
  <c r="A10" i="1"/>
  <c r="F18" i="1"/>
  <c r="B17" i="1"/>
  <c r="E3" i="1"/>
  <c r="G5" i="1"/>
</calcChain>
</file>

<file path=xl/sharedStrings.xml><?xml version="1.0" encoding="utf-8"?>
<sst xmlns="http://schemas.openxmlformats.org/spreadsheetml/2006/main" count="1" uniqueCount="1">
  <si>
    <t xml:space="preserve">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</si>
</sst>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tabSelected="1" workbookViewId="0">
      <selection activeCell="B1" sqref="B1"/>
    </sheetView>
  </sheetViews>
  <sheetFormatPr defaultColWidth="14.44140625" defaultRowHeight="15.75" customHeight="1" x14ac:dyDescent="0.25"/>
  <cols>
    <col min="1" max="1" width="23.6640625" customWidth="1"/>
    <col min="2" max="2" width="29.88671875" customWidth="1"/>
  </cols>
  <sheetData>
    <row r="1" spans="1:11" x14ac:dyDescent="0.25">
      <c r="A1" s="1" t="str">
        <f ca="1">IFERROR(__xludf.B2DUMMYFUNCTION("IMPORTHTML(""https://en.wikipedia.org/wiki/2019-20_Premier_League"", ""table"", 6)"),"Pos")</f>
        <v>Pos</v>
      </c>
      <c r="B1" s="3" t="s">
        <v>0</v>
      </c>
      <c r="C1" s="1" t="str">
        <f ca="1">IFERROR(__xludf.DUMMYFUNCTION("""COMPUTED_VALUE"""),"Pld")</f>
        <v>Pld</v>
      </c>
      <c r="D1" s="1" t="str">
        <f ca="1">IFERROR(__xludf.DUMMYFUNCTION("""COMPUTED_VALUE"""),"W")</f>
        <v>W</v>
      </c>
      <c r="E1" s="1" t="str">
        <f ca="1">IFERROR(__xludf.DUMMYFUNCTION("""COMPUTED_VALUE"""),"D")</f>
        <v>D</v>
      </c>
      <c r="F1" s="1" t="str">
        <f ca="1">IFERROR(__xludf.DUMMYFUNCTION("""COMPUTED_VALUE"""),"L")</f>
        <v>L</v>
      </c>
      <c r="G1" s="1" t="str">
        <f ca="1">IFERROR(__xludf.DUMMYFUNCTION("""COMPUTED_VALUE"""),"GF")</f>
        <v>GF</v>
      </c>
      <c r="H1" s="1" t="str">
        <f ca="1">IFERROR(__xludf.DUMMYFUNCTION("""COMPUTED_VALUE"""),"GA")</f>
        <v>GA</v>
      </c>
      <c r="I1" s="1" t="str">
        <f ca="1">IFERROR(__xludf.DUMMYFUNCTION("""COMPUTED_VALUE"""),"GD")</f>
        <v>GD</v>
      </c>
      <c r="J1" s="1" t="str">
        <f ca="1">IFERROR(__xludf.DUMMYFUNCTION("""COMPUTED_VALUE"""),"Pts")</f>
        <v>Pts</v>
      </c>
      <c r="K1" s="2" t="str">
        <f ca="1">IFERROR(__xludf.DUMMYFUNCTION("""COMPUTED_VALUE"""),"Qualification or relegation")</f>
        <v>Qualification or relegation</v>
      </c>
    </row>
    <row r="2" spans="1:11" x14ac:dyDescent="0.25">
      <c r="A2" s="1">
        <f ca="1">IFERROR(__xludf.DUMMYFUNCTION("""COMPUTED_VALUE"""),1)</f>
        <v>1</v>
      </c>
      <c r="B2" s="1" t="str">
        <f ca="1">IFERROR(__xludf.DUMMYFUNCTION("""COMPUTED_VALUE"""),"Liverpool(C)")</f>
        <v>Liverpool(C)</v>
      </c>
      <c r="C2" s="1">
        <f ca="1">IFERROR(__xludf.DUMMYFUNCTION("""COMPUTED_VALUE"""),38)</f>
        <v>38</v>
      </c>
      <c r="D2" s="1">
        <f ca="1">IFERROR(__xludf.DUMMYFUNCTION("""COMPUTED_VALUE"""),32)</f>
        <v>32</v>
      </c>
      <c r="E2" s="1">
        <f ca="1">IFERROR(__xludf.DUMMYFUNCTION("""COMPUTED_VALUE"""),3)</f>
        <v>3</v>
      </c>
      <c r="F2" s="1">
        <f ca="1">IFERROR(__xludf.DUMMYFUNCTION("""COMPUTED_VALUE"""),3)</f>
        <v>3</v>
      </c>
      <c r="G2" s="1">
        <f ca="1">IFERROR(__xludf.DUMMYFUNCTION("""COMPUTED_VALUE"""),85)</f>
        <v>85</v>
      </c>
      <c r="H2" s="1">
        <f ca="1">IFERROR(__xludf.DUMMYFUNCTION("""COMPUTED_VALUE"""),33)</f>
        <v>33</v>
      </c>
      <c r="I2" s="1" t="str">
        <f ca="1">IFERROR(__xludf.DUMMYFUNCTION("""COMPUTED_VALUE"""),"52")</f>
        <v>52</v>
      </c>
      <c r="J2" s="1">
        <f ca="1">IFERROR(__xludf.DUMMYFUNCTION("""COMPUTED_VALUE"""),99)</f>
        <v>99</v>
      </c>
      <c r="K2" s="1" t="str">
        <f ca="1">IFERROR(__xludf.DUMMYFUNCTION("""COMPUTED_VALUE"""),"Qualification for the Champions League group stage")</f>
        <v>Qualification for the Champions League group stage</v>
      </c>
    </row>
    <row r="3" spans="1:11" x14ac:dyDescent="0.25">
      <c r="A3" s="1">
        <f ca="1">IFERROR(__xludf.DUMMYFUNCTION("""COMPUTED_VALUE"""),2)</f>
        <v>2</v>
      </c>
      <c r="B3" s="1" t="str">
        <f ca="1">IFERROR(__xludf.DUMMYFUNCTION("""COMPUTED_VALUE"""),"Manchester City")</f>
        <v>Manchester City</v>
      </c>
      <c r="C3" s="1">
        <f ca="1">IFERROR(__xludf.DUMMYFUNCTION("""COMPUTED_VALUE"""),38)</f>
        <v>38</v>
      </c>
      <c r="D3" s="1">
        <f ca="1">IFERROR(__xludf.DUMMYFUNCTION("""COMPUTED_VALUE"""),26)</f>
        <v>26</v>
      </c>
      <c r="E3" s="1">
        <f ca="1">IFERROR(__xludf.DUMMYFUNCTION("""COMPUTED_VALUE"""),3)</f>
        <v>3</v>
      </c>
      <c r="F3" s="1">
        <f ca="1">IFERROR(__xludf.DUMMYFUNCTION("""COMPUTED_VALUE"""),9)</f>
        <v>9</v>
      </c>
      <c r="G3" s="1">
        <f ca="1">IFERROR(__xludf.DUMMYFUNCTION("""COMPUTED_VALUE"""),102)</f>
        <v>102</v>
      </c>
      <c r="H3" s="1">
        <f ca="1">IFERROR(__xludf.DUMMYFUNCTION("""COMPUTED_VALUE"""),35)</f>
        <v>35</v>
      </c>
      <c r="I3" s="1" t="str">
        <f ca="1">IFERROR(__xludf.DUMMYFUNCTION("""COMPUTED_VALUE"""),"67")</f>
        <v>67</v>
      </c>
      <c r="J3" s="1">
        <f ca="1">IFERROR(__xludf.DUMMYFUNCTION("""COMPUTED_VALUE"""),81)</f>
        <v>81</v>
      </c>
      <c r="K3" s="1"/>
    </row>
    <row r="4" spans="1:11" x14ac:dyDescent="0.25">
      <c r="A4" s="1">
        <f ca="1">IFERROR(__xludf.DUMMYFUNCTION("""COMPUTED_VALUE"""),3)</f>
        <v>3</v>
      </c>
      <c r="B4" s="1" t="str">
        <f ca="1">IFERROR(__xludf.DUMMYFUNCTION("""COMPUTED_VALUE"""),"Manchester United")</f>
        <v>Manchester United</v>
      </c>
      <c r="C4" s="1">
        <f ca="1">IFERROR(__xludf.DUMMYFUNCTION("""COMPUTED_VALUE"""),38)</f>
        <v>38</v>
      </c>
      <c r="D4" s="1">
        <f ca="1">IFERROR(__xludf.DUMMYFUNCTION("""COMPUTED_VALUE"""),18)</f>
        <v>18</v>
      </c>
      <c r="E4" s="1">
        <f ca="1">IFERROR(__xludf.DUMMYFUNCTION("""COMPUTED_VALUE"""),12)</f>
        <v>12</v>
      </c>
      <c r="F4" s="1">
        <f ca="1">IFERROR(__xludf.DUMMYFUNCTION("""COMPUTED_VALUE"""),8)</f>
        <v>8</v>
      </c>
      <c r="G4" s="1">
        <f ca="1">IFERROR(__xludf.DUMMYFUNCTION("""COMPUTED_VALUE"""),66)</f>
        <v>66</v>
      </c>
      <c r="H4" s="1">
        <f ca="1">IFERROR(__xludf.DUMMYFUNCTION("""COMPUTED_VALUE"""),36)</f>
        <v>36</v>
      </c>
      <c r="I4" s="1" t="str">
        <f ca="1">IFERROR(__xludf.DUMMYFUNCTION("""COMPUTED_VALUE"""),"30")</f>
        <v>30</v>
      </c>
      <c r="J4" s="1">
        <f ca="1">IFERROR(__xludf.DUMMYFUNCTION("""COMPUTED_VALUE"""),66)</f>
        <v>66</v>
      </c>
      <c r="K4" s="1"/>
    </row>
    <row r="5" spans="1:11" x14ac:dyDescent="0.25">
      <c r="A5" s="1">
        <f ca="1">IFERROR(__xludf.DUMMYFUNCTION("""COMPUTED_VALUE"""),4)</f>
        <v>4</v>
      </c>
      <c r="B5" s="1" t="str">
        <f ca="1">IFERROR(__xludf.DUMMYFUNCTION("""COMPUTED_VALUE"""),"Chelsea")</f>
        <v>Chelsea</v>
      </c>
      <c r="C5" s="1">
        <f ca="1">IFERROR(__xludf.DUMMYFUNCTION("""COMPUTED_VALUE"""),38)</f>
        <v>38</v>
      </c>
      <c r="D5" s="1">
        <f ca="1">IFERROR(__xludf.DUMMYFUNCTION("""COMPUTED_VALUE"""),20)</f>
        <v>20</v>
      </c>
      <c r="E5" s="1">
        <f ca="1">IFERROR(__xludf.DUMMYFUNCTION("""COMPUTED_VALUE"""),6)</f>
        <v>6</v>
      </c>
      <c r="F5" s="1">
        <f ca="1">IFERROR(__xludf.DUMMYFUNCTION("""COMPUTED_VALUE"""),12)</f>
        <v>12</v>
      </c>
      <c r="G5" s="1">
        <f ca="1">IFERROR(__xludf.DUMMYFUNCTION("""COMPUTED_VALUE"""),69)</f>
        <v>69</v>
      </c>
      <c r="H5" s="1">
        <f ca="1">IFERROR(__xludf.DUMMYFUNCTION("""COMPUTED_VALUE"""),54)</f>
        <v>54</v>
      </c>
      <c r="I5" s="1" t="str">
        <f ca="1">IFERROR(__xludf.DUMMYFUNCTION("""COMPUTED_VALUE"""),"15")</f>
        <v>15</v>
      </c>
      <c r="J5" s="1">
        <f ca="1">IFERROR(__xludf.DUMMYFUNCTION("""COMPUTED_VALUE"""),66)</f>
        <v>66</v>
      </c>
      <c r="K5" s="1"/>
    </row>
    <row r="6" spans="1:11" x14ac:dyDescent="0.25">
      <c r="A6" s="1">
        <f ca="1">IFERROR(__xludf.DUMMYFUNCTION("""COMPUTED_VALUE"""),5)</f>
        <v>5</v>
      </c>
      <c r="B6" s="1" t="str">
        <f ca="1">IFERROR(__xludf.DUMMYFUNCTION("""COMPUTED_VALUE"""),"Leicester City")</f>
        <v>Leicester City</v>
      </c>
      <c r="C6" s="1">
        <f ca="1">IFERROR(__xludf.DUMMYFUNCTION("""COMPUTED_VALUE"""),38)</f>
        <v>38</v>
      </c>
      <c r="D6" s="1">
        <f ca="1">IFERROR(__xludf.DUMMYFUNCTION("""COMPUTED_VALUE"""),18)</f>
        <v>18</v>
      </c>
      <c r="E6" s="1">
        <f ca="1">IFERROR(__xludf.DUMMYFUNCTION("""COMPUTED_VALUE"""),8)</f>
        <v>8</v>
      </c>
      <c r="F6" s="1">
        <f ca="1">IFERROR(__xludf.DUMMYFUNCTION("""COMPUTED_VALUE"""),12)</f>
        <v>12</v>
      </c>
      <c r="G6" s="1">
        <f ca="1">IFERROR(__xludf.DUMMYFUNCTION("""COMPUTED_VALUE"""),67)</f>
        <v>67</v>
      </c>
      <c r="H6" s="1">
        <f ca="1">IFERROR(__xludf.DUMMYFUNCTION("""COMPUTED_VALUE"""),41)</f>
        <v>41</v>
      </c>
      <c r="I6" s="1">
        <v>26</v>
      </c>
      <c r="J6" s="1">
        <f ca="1">IFERROR(__xludf.DUMMYFUNCTION("""COMPUTED_VALUE"""),62)</f>
        <v>62</v>
      </c>
      <c r="K6" s="1" t="str">
        <f ca="1">IFERROR(__xludf.DUMMYFUNCTION("""COMPUTED_VALUE"""),"Qualification for the Europa League group stage")</f>
        <v>Qualification for the Europa League group stage</v>
      </c>
    </row>
    <row r="7" spans="1:11" x14ac:dyDescent="0.25">
      <c r="A7" s="1">
        <f ca="1">IFERROR(__xludf.DUMMYFUNCTION("""COMPUTED_VALUE"""),6)</f>
        <v>6</v>
      </c>
      <c r="B7" s="1" t="str">
        <f ca="1">IFERROR(__xludf.DUMMYFUNCTION("""COMPUTED_VALUE"""),"Tottenham Hotspur")</f>
        <v>Tottenham Hotspur</v>
      </c>
      <c r="C7" s="1">
        <f ca="1">IFERROR(__xludf.DUMMYFUNCTION("""COMPUTED_VALUE"""),38)</f>
        <v>38</v>
      </c>
      <c r="D7" s="1">
        <f ca="1">IFERROR(__xludf.DUMMYFUNCTION("""COMPUTED_VALUE"""),16)</f>
        <v>16</v>
      </c>
      <c r="E7" s="1">
        <f ca="1">IFERROR(__xludf.DUMMYFUNCTION("""COMPUTED_VALUE"""),11)</f>
        <v>11</v>
      </c>
      <c r="F7" s="1">
        <f ca="1">IFERROR(__xludf.DUMMYFUNCTION("""COMPUTED_VALUE"""),11)</f>
        <v>11</v>
      </c>
      <c r="G7" s="1">
        <f ca="1">IFERROR(__xludf.DUMMYFUNCTION("""COMPUTED_VALUE"""),61)</f>
        <v>61</v>
      </c>
      <c r="H7" s="1">
        <f ca="1">IFERROR(__xludf.DUMMYFUNCTION("""COMPUTED_VALUE"""),47)</f>
        <v>47</v>
      </c>
      <c r="I7" s="1">
        <v>14</v>
      </c>
      <c r="J7" s="1">
        <f ca="1">IFERROR(__xludf.DUMMYFUNCTION("""COMPUTED_VALUE"""),59)</f>
        <v>59</v>
      </c>
      <c r="K7" s="1" t="str">
        <f ca="1">IFERROR(__xludf.DUMMYFUNCTION("""COMPUTED_VALUE"""),"Qualification for the Europa League second qualifying round[a]")</f>
        <v>Qualification for the Europa League second qualifying round[a]</v>
      </c>
    </row>
    <row r="8" spans="1:11" x14ac:dyDescent="0.25">
      <c r="A8" s="1">
        <f ca="1">IFERROR(__xludf.DUMMYFUNCTION("""COMPUTED_VALUE"""),7)</f>
        <v>7</v>
      </c>
      <c r="B8" s="1" t="str">
        <f ca="1">IFERROR(__xludf.DUMMYFUNCTION("""COMPUTED_VALUE"""),"Wolverhampton Wanderers")</f>
        <v>Wolverhampton Wanderers</v>
      </c>
      <c r="C8" s="1">
        <f ca="1">IFERROR(__xludf.DUMMYFUNCTION("""COMPUTED_VALUE"""),38)</f>
        <v>38</v>
      </c>
      <c r="D8" s="1">
        <f ca="1">IFERROR(__xludf.DUMMYFUNCTION("""COMPUTED_VALUE"""),15)</f>
        <v>15</v>
      </c>
      <c r="E8" s="1">
        <f ca="1">IFERROR(__xludf.DUMMYFUNCTION("""COMPUTED_VALUE"""),14)</f>
        <v>14</v>
      </c>
      <c r="F8" s="1">
        <f ca="1">IFERROR(__xludf.DUMMYFUNCTION("""COMPUTED_VALUE"""),9)</f>
        <v>9</v>
      </c>
      <c r="G8" s="1">
        <f ca="1">IFERROR(__xludf.DUMMYFUNCTION("""COMPUTED_VALUE"""),51)</f>
        <v>51</v>
      </c>
      <c r="H8" s="1">
        <f ca="1">IFERROR(__xludf.DUMMYFUNCTION("""COMPUTED_VALUE"""),40)</f>
        <v>40</v>
      </c>
      <c r="I8" s="1">
        <v>11</v>
      </c>
      <c r="J8" s="1">
        <f ca="1">IFERROR(__xludf.DUMMYFUNCTION("""COMPUTED_VALUE"""),59)</f>
        <v>59</v>
      </c>
      <c r="K8" s="1"/>
    </row>
    <row r="9" spans="1:11" x14ac:dyDescent="0.25">
      <c r="A9" s="1">
        <f ca="1">IFERROR(__xludf.DUMMYFUNCTION("""COMPUTED_VALUE"""),8)</f>
        <v>8</v>
      </c>
      <c r="B9" s="1" t="str">
        <f ca="1">IFERROR(__xludf.DUMMYFUNCTION("""COMPUTED_VALUE"""),"Arsenal")</f>
        <v>Arsenal</v>
      </c>
      <c r="C9" s="1">
        <f ca="1">IFERROR(__xludf.DUMMYFUNCTION("""COMPUTED_VALUE"""),38)</f>
        <v>38</v>
      </c>
      <c r="D9" s="1">
        <f ca="1">IFERROR(__xludf.DUMMYFUNCTION("""COMPUTED_VALUE"""),14)</f>
        <v>14</v>
      </c>
      <c r="E9" s="1">
        <f ca="1">IFERROR(__xludf.DUMMYFUNCTION("""COMPUTED_VALUE"""),14)</f>
        <v>14</v>
      </c>
      <c r="F9" s="1">
        <f ca="1">IFERROR(__xludf.DUMMYFUNCTION("""COMPUTED_VALUE"""),10)</f>
        <v>10</v>
      </c>
      <c r="G9" s="1">
        <f ca="1">IFERROR(__xludf.DUMMYFUNCTION("""COMPUTED_VALUE"""),56)</f>
        <v>56</v>
      </c>
      <c r="H9" s="1">
        <f ca="1">IFERROR(__xludf.DUMMYFUNCTION("""COMPUTED_VALUE"""),48)</f>
        <v>48</v>
      </c>
      <c r="I9" s="1">
        <v>8</v>
      </c>
      <c r="J9" s="1">
        <f ca="1">IFERROR(__xludf.DUMMYFUNCTION("""COMPUTED_VALUE"""),56)</f>
        <v>56</v>
      </c>
      <c r="K9" s="1" t="str">
        <f ca="1">IFERROR(__xludf.DUMMYFUNCTION("""COMPUTED_VALUE"""),"Qualification for the Europa League group stage[b]")</f>
        <v>Qualification for the Europa League group stage[b]</v>
      </c>
    </row>
    <row r="10" spans="1:11" x14ac:dyDescent="0.25">
      <c r="A10" s="1">
        <f ca="1">IFERROR(__xludf.DUMMYFUNCTION("""COMPUTED_VALUE"""),9)</f>
        <v>9</v>
      </c>
      <c r="B10" s="1" t="str">
        <f ca="1">IFERROR(__xludf.DUMMYFUNCTION("""COMPUTED_VALUE"""),"Sheffield United")</f>
        <v>Sheffield United</v>
      </c>
      <c r="C10" s="1">
        <f ca="1">IFERROR(__xludf.DUMMYFUNCTION("""COMPUTED_VALUE"""),38)</f>
        <v>38</v>
      </c>
      <c r="D10" s="1">
        <f ca="1">IFERROR(__xludf.DUMMYFUNCTION("""COMPUTED_VALUE"""),14)</f>
        <v>14</v>
      </c>
      <c r="E10" s="1">
        <f ca="1">IFERROR(__xludf.DUMMYFUNCTION("""COMPUTED_VALUE"""),12)</f>
        <v>12</v>
      </c>
      <c r="F10" s="1">
        <f ca="1">IFERROR(__xludf.DUMMYFUNCTION("""COMPUTED_VALUE"""),12)</f>
        <v>12</v>
      </c>
      <c r="G10" s="1">
        <f ca="1">IFERROR(__xludf.DUMMYFUNCTION("""COMPUTED_VALUE"""),39)</f>
        <v>39</v>
      </c>
      <c r="H10" s="1">
        <f ca="1">IFERROR(__xludf.DUMMYFUNCTION("""COMPUTED_VALUE"""),39)</f>
        <v>39</v>
      </c>
      <c r="I10" s="1">
        <f ca="1">IFERROR(__xludf.DUMMYFUNCTION("""COMPUTED_VALUE"""),0)</f>
        <v>0</v>
      </c>
      <c r="J10" s="1">
        <f ca="1">IFERROR(__xludf.DUMMYFUNCTION("""COMPUTED_VALUE"""),54)</f>
        <v>54</v>
      </c>
      <c r="K10" s="1"/>
    </row>
    <row r="11" spans="1:11" x14ac:dyDescent="0.25">
      <c r="A11" s="1">
        <f ca="1">IFERROR(__xludf.DUMMYFUNCTION("""COMPUTED_VALUE"""),10)</f>
        <v>10</v>
      </c>
      <c r="B11" s="1" t="str">
        <f ca="1">IFERROR(__xludf.DUMMYFUNCTION("""COMPUTED_VALUE"""),"Burnley")</f>
        <v>Burnley</v>
      </c>
      <c r="C11" s="1">
        <f ca="1">IFERROR(__xludf.DUMMYFUNCTION("""COMPUTED_VALUE"""),38)</f>
        <v>38</v>
      </c>
      <c r="D11" s="1">
        <f ca="1">IFERROR(__xludf.DUMMYFUNCTION("""COMPUTED_VALUE"""),15)</f>
        <v>15</v>
      </c>
      <c r="E11" s="1">
        <f ca="1">IFERROR(__xludf.DUMMYFUNCTION("""COMPUTED_VALUE"""),9)</f>
        <v>9</v>
      </c>
      <c r="F11" s="1">
        <f ca="1">IFERROR(__xludf.DUMMYFUNCTION("""COMPUTED_VALUE"""),14)</f>
        <v>14</v>
      </c>
      <c r="G11" s="1">
        <f ca="1">IFERROR(__xludf.DUMMYFUNCTION("""COMPUTED_VALUE"""),43)</f>
        <v>43</v>
      </c>
      <c r="H11" s="1">
        <f ca="1">IFERROR(__xludf.DUMMYFUNCTION("""COMPUTED_VALUE"""),50)</f>
        <v>50</v>
      </c>
      <c r="I11" s="1">
        <f ca="1">IFERROR(__xludf.DUMMYFUNCTION("""COMPUTED_VALUE"""),-7)</f>
        <v>-7</v>
      </c>
      <c r="J11" s="1">
        <f ca="1">IFERROR(__xludf.DUMMYFUNCTION("""COMPUTED_VALUE"""),54)</f>
        <v>54</v>
      </c>
      <c r="K11" s="1"/>
    </row>
    <row r="12" spans="1:11" x14ac:dyDescent="0.25">
      <c r="A12" s="1">
        <f ca="1">IFERROR(__xludf.DUMMYFUNCTION("""COMPUTED_VALUE"""),11)</f>
        <v>11</v>
      </c>
      <c r="B12" s="1" t="str">
        <f ca="1">IFERROR(__xludf.DUMMYFUNCTION("""COMPUTED_VALUE"""),"Southampton")</f>
        <v>Southampton</v>
      </c>
      <c r="C12" s="1">
        <f ca="1">IFERROR(__xludf.DUMMYFUNCTION("""COMPUTED_VALUE"""),38)</f>
        <v>38</v>
      </c>
      <c r="D12" s="1">
        <f ca="1">IFERROR(__xludf.DUMMYFUNCTION("""COMPUTED_VALUE"""),15)</f>
        <v>15</v>
      </c>
      <c r="E12" s="1">
        <f ca="1">IFERROR(__xludf.DUMMYFUNCTION("""COMPUTED_VALUE"""),7)</f>
        <v>7</v>
      </c>
      <c r="F12" s="1">
        <f ca="1">IFERROR(__xludf.DUMMYFUNCTION("""COMPUTED_VALUE"""),16)</f>
        <v>16</v>
      </c>
      <c r="G12" s="1">
        <f ca="1">IFERROR(__xludf.DUMMYFUNCTION("""COMPUTED_VALUE"""),51)</f>
        <v>51</v>
      </c>
      <c r="H12" s="1">
        <f ca="1">IFERROR(__xludf.DUMMYFUNCTION("""COMPUTED_VALUE"""),60)</f>
        <v>60</v>
      </c>
      <c r="I12" s="1">
        <f ca="1">IFERROR(__xludf.DUMMYFUNCTION("""COMPUTED_VALUE"""),-9)</f>
        <v>-9</v>
      </c>
      <c r="J12" s="1">
        <f ca="1">IFERROR(__xludf.DUMMYFUNCTION("""COMPUTED_VALUE"""),52)</f>
        <v>52</v>
      </c>
      <c r="K12" s="1"/>
    </row>
    <row r="13" spans="1:11" x14ac:dyDescent="0.25">
      <c r="A13" s="1">
        <f ca="1">IFERROR(__xludf.DUMMYFUNCTION("""COMPUTED_VALUE"""),12)</f>
        <v>12</v>
      </c>
      <c r="B13" s="1" t="str">
        <f ca="1">IFERROR(__xludf.DUMMYFUNCTION("""COMPUTED_VALUE"""),"Everton")</f>
        <v>Everton</v>
      </c>
      <c r="C13" s="1">
        <f ca="1">IFERROR(__xludf.DUMMYFUNCTION("""COMPUTED_VALUE"""),38)</f>
        <v>38</v>
      </c>
      <c r="D13" s="1">
        <f ca="1">IFERROR(__xludf.DUMMYFUNCTION("""COMPUTED_VALUE"""),13)</f>
        <v>13</v>
      </c>
      <c r="E13" s="1">
        <f ca="1">IFERROR(__xludf.DUMMYFUNCTION("""COMPUTED_VALUE"""),10)</f>
        <v>10</v>
      </c>
      <c r="F13" s="1">
        <f ca="1">IFERROR(__xludf.DUMMYFUNCTION("""COMPUTED_VALUE"""),15)</f>
        <v>15</v>
      </c>
      <c r="G13" s="1">
        <f ca="1">IFERROR(__xludf.DUMMYFUNCTION("""COMPUTED_VALUE"""),44)</f>
        <v>44</v>
      </c>
      <c r="H13" s="1">
        <f ca="1">IFERROR(__xludf.DUMMYFUNCTION("""COMPUTED_VALUE"""),56)</f>
        <v>56</v>
      </c>
      <c r="I13" s="1">
        <f ca="1">IFERROR(__xludf.DUMMYFUNCTION("""COMPUTED_VALUE"""),-12)</f>
        <v>-12</v>
      </c>
      <c r="J13" s="1">
        <f ca="1">IFERROR(__xludf.DUMMYFUNCTION("""COMPUTED_VALUE"""),49)</f>
        <v>49</v>
      </c>
      <c r="K13" s="1"/>
    </row>
    <row r="14" spans="1:11" x14ac:dyDescent="0.25">
      <c r="A14" s="1">
        <f ca="1">IFERROR(__xludf.DUMMYFUNCTION("""COMPUTED_VALUE"""),13)</f>
        <v>13</v>
      </c>
      <c r="B14" s="1" t="str">
        <f ca="1">IFERROR(__xludf.DUMMYFUNCTION("""COMPUTED_VALUE"""),"Newcastle United")</f>
        <v>Newcastle United</v>
      </c>
      <c r="C14" s="1">
        <f ca="1">IFERROR(__xludf.DUMMYFUNCTION("""COMPUTED_VALUE"""),38)</f>
        <v>38</v>
      </c>
      <c r="D14" s="1">
        <f ca="1">IFERROR(__xludf.DUMMYFUNCTION("""COMPUTED_VALUE"""),11)</f>
        <v>11</v>
      </c>
      <c r="E14" s="1">
        <f ca="1">IFERROR(__xludf.DUMMYFUNCTION("""COMPUTED_VALUE"""),11)</f>
        <v>11</v>
      </c>
      <c r="F14" s="1">
        <f ca="1">IFERROR(__xludf.DUMMYFUNCTION("""COMPUTED_VALUE"""),16)</f>
        <v>16</v>
      </c>
      <c r="G14" s="1">
        <f ca="1">IFERROR(__xludf.DUMMYFUNCTION("""COMPUTED_VALUE"""),38)</f>
        <v>38</v>
      </c>
      <c r="H14" s="1">
        <f ca="1">IFERROR(__xludf.DUMMYFUNCTION("""COMPUTED_VALUE"""),58)</f>
        <v>58</v>
      </c>
      <c r="I14" s="1">
        <f ca="1">IFERROR(__xludf.DUMMYFUNCTION("""COMPUTED_VALUE"""),-20)</f>
        <v>-20</v>
      </c>
      <c r="J14" s="1">
        <f ca="1">IFERROR(__xludf.DUMMYFUNCTION("""COMPUTED_VALUE"""),44)</f>
        <v>44</v>
      </c>
      <c r="K14" s="1"/>
    </row>
    <row r="15" spans="1:11" x14ac:dyDescent="0.25">
      <c r="A15" s="1">
        <f ca="1">IFERROR(__xludf.DUMMYFUNCTION("""COMPUTED_VALUE"""),14)</f>
        <v>14</v>
      </c>
      <c r="B15" s="1" t="str">
        <f ca="1">IFERROR(__xludf.DUMMYFUNCTION("""COMPUTED_VALUE"""),"Crystal Palace")</f>
        <v>Crystal Palace</v>
      </c>
      <c r="C15" s="1">
        <f ca="1">IFERROR(__xludf.DUMMYFUNCTION("""COMPUTED_VALUE"""),38)</f>
        <v>38</v>
      </c>
      <c r="D15" s="1">
        <f ca="1">IFERROR(__xludf.DUMMYFUNCTION("""COMPUTED_VALUE"""),11)</f>
        <v>11</v>
      </c>
      <c r="E15" s="1">
        <f ca="1">IFERROR(__xludf.DUMMYFUNCTION("""COMPUTED_VALUE"""),10)</f>
        <v>10</v>
      </c>
      <c r="F15" s="1">
        <f ca="1">IFERROR(__xludf.DUMMYFUNCTION("""COMPUTED_VALUE"""),17)</f>
        <v>17</v>
      </c>
      <c r="G15" s="1">
        <f ca="1">IFERROR(__xludf.DUMMYFUNCTION("""COMPUTED_VALUE"""),31)</f>
        <v>31</v>
      </c>
      <c r="H15" s="1">
        <f ca="1">IFERROR(__xludf.DUMMYFUNCTION("""COMPUTED_VALUE"""),50)</f>
        <v>50</v>
      </c>
      <c r="I15" s="1">
        <f ca="1">IFERROR(__xludf.DUMMYFUNCTION("""COMPUTED_VALUE"""),-19)</f>
        <v>-19</v>
      </c>
      <c r="J15" s="1">
        <f ca="1">IFERROR(__xludf.DUMMYFUNCTION("""COMPUTED_VALUE"""),43)</f>
        <v>43</v>
      </c>
      <c r="K15" s="1"/>
    </row>
    <row r="16" spans="1:11" x14ac:dyDescent="0.25">
      <c r="A16" s="1">
        <f ca="1">IFERROR(__xludf.DUMMYFUNCTION("""COMPUTED_VALUE"""),15)</f>
        <v>15</v>
      </c>
      <c r="B16" s="1" t="str">
        <f ca="1">IFERROR(__xludf.DUMMYFUNCTION("""COMPUTED_VALUE"""),"Brighton &amp; Hove Albion")</f>
        <v>Brighton &amp; Hove Albion</v>
      </c>
      <c r="C16" s="1">
        <f ca="1">IFERROR(__xludf.DUMMYFUNCTION("""COMPUTED_VALUE"""),38)</f>
        <v>38</v>
      </c>
      <c r="D16" s="1">
        <f ca="1">IFERROR(__xludf.DUMMYFUNCTION("""COMPUTED_VALUE"""),9)</f>
        <v>9</v>
      </c>
      <c r="E16" s="1">
        <f ca="1">IFERROR(__xludf.DUMMYFUNCTION("""COMPUTED_VALUE"""),14)</f>
        <v>14</v>
      </c>
      <c r="F16" s="1">
        <f ca="1">IFERROR(__xludf.DUMMYFUNCTION("""COMPUTED_VALUE"""),15)</f>
        <v>15</v>
      </c>
      <c r="G16" s="1">
        <f ca="1">IFERROR(__xludf.DUMMYFUNCTION("""COMPUTED_VALUE"""),39)</f>
        <v>39</v>
      </c>
      <c r="H16" s="1">
        <f ca="1">IFERROR(__xludf.DUMMYFUNCTION("""COMPUTED_VALUE"""),54)</f>
        <v>54</v>
      </c>
      <c r="I16" s="1">
        <f ca="1">IFERROR(__xludf.DUMMYFUNCTION("""COMPUTED_VALUE"""),-15)</f>
        <v>-15</v>
      </c>
      <c r="J16" s="1">
        <f ca="1">IFERROR(__xludf.DUMMYFUNCTION("""COMPUTED_VALUE"""),41)</f>
        <v>41</v>
      </c>
      <c r="K16" s="1"/>
    </row>
    <row r="17" spans="1:11" x14ac:dyDescent="0.25">
      <c r="A17" s="1">
        <f ca="1">IFERROR(__xludf.DUMMYFUNCTION("""COMPUTED_VALUE"""),16)</f>
        <v>16</v>
      </c>
      <c r="B17" s="1" t="str">
        <f ca="1">IFERROR(__xludf.DUMMYFUNCTION("""COMPUTED_VALUE"""),"West Ham United")</f>
        <v>West Ham United</v>
      </c>
      <c r="C17" s="1">
        <f ca="1">IFERROR(__xludf.DUMMYFUNCTION("""COMPUTED_VALUE"""),38)</f>
        <v>38</v>
      </c>
      <c r="D17" s="1">
        <f ca="1">IFERROR(__xludf.DUMMYFUNCTION("""COMPUTED_VALUE"""),10)</f>
        <v>10</v>
      </c>
      <c r="E17" s="1">
        <f ca="1">IFERROR(__xludf.DUMMYFUNCTION("""COMPUTED_VALUE"""),9)</f>
        <v>9</v>
      </c>
      <c r="F17" s="1">
        <f ca="1">IFERROR(__xludf.DUMMYFUNCTION("""COMPUTED_VALUE"""),19)</f>
        <v>19</v>
      </c>
      <c r="G17" s="1">
        <f ca="1">IFERROR(__xludf.DUMMYFUNCTION("""COMPUTED_VALUE"""),49)</f>
        <v>49</v>
      </c>
      <c r="H17" s="1">
        <f ca="1">IFERROR(__xludf.DUMMYFUNCTION("""COMPUTED_VALUE"""),62)</f>
        <v>62</v>
      </c>
      <c r="I17" s="1">
        <f ca="1">IFERROR(__xludf.DUMMYFUNCTION("""COMPUTED_VALUE"""),-13)</f>
        <v>-13</v>
      </c>
      <c r="J17" s="1">
        <f ca="1">IFERROR(__xludf.DUMMYFUNCTION("""COMPUTED_VALUE"""),39)</f>
        <v>39</v>
      </c>
      <c r="K17" s="1"/>
    </row>
    <row r="18" spans="1:11" x14ac:dyDescent="0.25">
      <c r="A18" s="1">
        <f ca="1">IFERROR(__xludf.DUMMYFUNCTION("""COMPUTED_VALUE"""),17)</f>
        <v>17</v>
      </c>
      <c r="B18" s="1" t="str">
        <f ca="1">IFERROR(__xludf.DUMMYFUNCTION("""COMPUTED_VALUE"""),"Aston Villa")</f>
        <v>Aston Villa</v>
      </c>
      <c r="C18" s="1">
        <f ca="1">IFERROR(__xludf.DUMMYFUNCTION("""COMPUTED_VALUE"""),38)</f>
        <v>38</v>
      </c>
      <c r="D18" s="1">
        <f ca="1">IFERROR(__xludf.DUMMYFUNCTION("""COMPUTED_VALUE"""),9)</f>
        <v>9</v>
      </c>
      <c r="E18" s="1">
        <f ca="1">IFERROR(__xludf.DUMMYFUNCTION("""COMPUTED_VALUE"""),8)</f>
        <v>8</v>
      </c>
      <c r="F18" s="1">
        <f ca="1">IFERROR(__xludf.DUMMYFUNCTION("""COMPUTED_VALUE"""),21)</f>
        <v>21</v>
      </c>
      <c r="G18" s="1">
        <f ca="1">IFERROR(__xludf.DUMMYFUNCTION("""COMPUTED_VALUE"""),41)</f>
        <v>41</v>
      </c>
      <c r="H18" s="1">
        <f ca="1">IFERROR(__xludf.DUMMYFUNCTION("""COMPUTED_VALUE"""),67)</f>
        <v>67</v>
      </c>
      <c r="I18" s="1">
        <f ca="1">IFERROR(__xludf.DUMMYFUNCTION("""COMPUTED_VALUE"""),-26)</f>
        <v>-26</v>
      </c>
      <c r="J18" s="1">
        <f ca="1">IFERROR(__xludf.DUMMYFUNCTION("""COMPUTED_VALUE"""),35)</f>
        <v>35</v>
      </c>
      <c r="K18" s="1"/>
    </row>
    <row r="19" spans="1:11" x14ac:dyDescent="0.25">
      <c r="A19" s="1">
        <f ca="1">IFERROR(__xludf.DUMMYFUNCTION("""COMPUTED_VALUE"""),18)</f>
        <v>18</v>
      </c>
      <c r="B19" s="1" t="str">
        <f ca="1">IFERROR(__xludf.DUMMYFUNCTION("""COMPUTED_VALUE"""),"Bournemouth(R)")</f>
        <v>Bournemouth(R)</v>
      </c>
      <c r="C19" s="1">
        <f ca="1">IFERROR(__xludf.DUMMYFUNCTION("""COMPUTED_VALUE"""),38)</f>
        <v>38</v>
      </c>
      <c r="D19" s="1">
        <f ca="1">IFERROR(__xludf.DUMMYFUNCTION("""COMPUTED_VALUE"""),9)</f>
        <v>9</v>
      </c>
      <c r="E19" s="1">
        <f ca="1">IFERROR(__xludf.DUMMYFUNCTION("""COMPUTED_VALUE"""),7)</f>
        <v>7</v>
      </c>
      <c r="F19" s="1">
        <f ca="1">IFERROR(__xludf.DUMMYFUNCTION("""COMPUTED_VALUE"""),22)</f>
        <v>22</v>
      </c>
      <c r="G19" s="1">
        <f ca="1">IFERROR(__xludf.DUMMYFUNCTION("""COMPUTED_VALUE"""),40)</f>
        <v>40</v>
      </c>
      <c r="H19" s="1">
        <f ca="1">IFERROR(__xludf.DUMMYFUNCTION("""COMPUTED_VALUE"""),65)</f>
        <v>65</v>
      </c>
      <c r="I19" s="1">
        <f ca="1">IFERROR(__xludf.DUMMYFUNCTION("""COMPUTED_VALUE"""),-25)</f>
        <v>-25</v>
      </c>
      <c r="J19" s="1">
        <f ca="1">IFERROR(__xludf.DUMMYFUNCTION("""COMPUTED_VALUE"""),34)</f>
        <v>34</v>
      </c>
      <c r="K19" s="1" t="str">
        <f ca="1">IFERROR(__xludf.DUMMYFUNCTION("""COMPUTED_VALUE"""),"Relegation to the EFL Championship")</f>
        <v>Relegation to the EFL Championship</v>
      </c>
    </row>
    <row r="20" spans="1:11" x14ac:dyDescent="0.25">
      <c r="A20" s="1">
        <f ca="1">IFERROR(__xludf.DUMMYFUNCTION("""COMPUTED_VALUE"""),19)</f>
        <v>19</v>
      </c>
      <c r="B20" s="1" t="str">
        <f ca="1">IFERROR(__xludf.DUMMYFUNCTION("""COMPUTED_VALUE"""),"Watford(R)")</f>
        <v>Watford(R)</v>
      </c>
      <c r="C20" s="1">
        <f ca="1">IFERROR(__xludf.DUMMYFUNCTION("""COMPUTED_VALUE"""),38)</f>
        <v>38</v>
      </c>
      <c r="D20" s="1">
        <f ca="1">IFERROR(__xludf.DUMMYFUNCTION("""COMPUTED_VALUE"""),8)</f>
        <v>8</v>
      </c>
      <c r="E20" s="1">
        <f ca="1">IFERROR(__xludf.DUMMYFUNCTION("""COMPUTED_VALUE"""),10)</f>
        <v>10</v>
      </c>
      <c r="F20" s="1">
        <f ca="1">IFERROR(__xludf.DUMMYFUNCTION("""COMPUTED_VALUE"""),20)</f>
        <v>20</v>
      </c>
      <c r="G20" s="1">
        <f ca="1">IFERROR(__xludf.DUMMYFUNCTION("""COMPUTED_VALUE"""),36)</f>
        <v>36</v>
      </c>
      <c r="H20" s="1">
        <f ca="1">IFERROR(__xludf.DUMMYFUNCTION("""COMPUTED_VALUE"""),64)</f>
        <v>64</v>
      </c>
      <c r="I20" s="1">
        <f ca="1">IFERROR(__xludf.DUMMYFUNCTION("""COMPUTED_VALUE"""),-28)</f>
        <v>-28</v>
      </c>
      <c r="J20" s="1">
        <f ca="1">IFERROR(__xludf.DUMMYFUNCTION("""COMPUTED_VALUE"""),34)</f>
        <v>34</v>
      </c>
      <c r="K20" s="1"/>
    </row>
    <row r="21" spans="1:11" x14ac:dyDescent="0.25">
      <c r="A21" s="1">
        <f ca="1">IFERROR(__xludf.DUMMYFUNCTION("""COMPUTED_VALUE"""),20)</f>
        <v>20</v>
      </c>
      <c r="B21" s="1" t="str">
        <f ca="1">IFERROR(__xludf.DUMMYFUNCTION("""COMPUTED_VALUE"""),"Norwich City(R)")</f>
        <v>Norwich City(R)</v>
      </c>
      <c r="C21" s="1">
        <f ca="1">IFERROR(__xludf.DUMMYFUNCTION("""COMPUTED_VALUE"""),38)</f>
        <v>38</v>
      </c>
      <c r="D21" s="1">
        <f ca="1">IFERROR(__xludf.DUMMYFUNCTION("""COMPUTED_VALUE"""),5)</f>
        <v>5</v>
      </c>
      <c r="E21" s="1">
        <f ca="1">IFERROR(__xludf.DUMMYFUNCTION("""COMPUTED_VALUE"""),6)</f>
        <v>6</v>
      </c>
      <c r="F21" s="1">
        <f ca="1">IFERROR(__xludf.DUMMYFUNCTION("""COMPUTED_VALUE"""),27)</f>
        <v>27</v>
      </c>
      <c r="G21" s="1">
        <f ca="1">IFERROR(__xludf.DUMMYFUNCTION("""COMPUTED_VALUE"""),26)</f>
        <v>26</v>
      </c>
      <c r="H21" s="1">
        <f ca="1">IFERROR(__xludf.DUMMYFUNCTION("""COMPUTED_VALUE"""),75)</f>
        <v>75</v>
      </c>
      <c r="I21" s="1">
        <f ca="1">IFERROR(__xludf.DUMMYFUNCTION("""COMPUTED_VALUE"""),-49)</f>
        <v>-49</v>
      </c>
      <c r="J21" s="1">
        <f ca="1">IFERROR(__xludf.DUMMYFUNCTION("""COMPUTED_VALUE"""),21)</f>
        <v>21</v>
      </c>
      <c r="K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Steuerman</cp:lastModifiedBy>
  <dcterms:modified xsi:type="dcterms:W3CDTF">2021-07-15T17:16:35Z</dcterms:modified>
</cp:coreProperties>
</file>