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<sst xmlns="http://schemas.openxmlformats.org/spreadsheetml/2006/main" count="54" uniqueCount="48">
  <si>
    <t xml:space="preserve">Offset Measurement</t>
  </si>
  <si>
    <t xml:space="preserve">Measured</t>
  </si>
  <si>
    <t xml:space="preserve">Spec</t>
  </si>
  <si>
    <t xml:space="preserve">16 Jan</t>
  </si>
  <si>
    <t xml:space="preserve">Gain Setting (dB)</t>
  </si>
  <si>
    <t xml:space="preserve">Offset (mV)</t>
  </si>
  <si>
    <t xml:space="preserve">pm</t>
  </si>
  <si>
    <t xml:space="preserve">scale (mv)</t>
  </si>
  <si>
    <t xml:space="preserve">% Diff Offset</t>
  </si>
  <si>
    <t xml:space="preserve">Day to Day % Diff</t>
  </si>
  <si>
    <t xml:space="preserve">17 Jan</t>
  </si>
  <si>
    <t xml:space="preserve">Spec Sheet</t>
  </si>
  <si>
    <t xml:space="preserve">Gain (Hi-Z) (V/A)</t>
  </si>
  <si>
    <t xml:space="preserve">Gain (dB)</t>
  </si>
  <si>
    <t xml:space="preserve">Run 1 (V)</t>
  </si>
  <si>
    <t xml:space="preserve">Data-offset</t>
  </si>
  <si>
    <t xml:space="preserve">Gain(dB)</t>
  </si>
  <si>
    <t xml:space="preserve">% Error</t>
  </si>
  <si>
    <t xml:space="preserve">Gain (-offset)</t>
  </si>
  <si>
    <t xml:space="preserve">% Error (offset)</t>
  </si>
  <si>
    <t xml:space="preserve">Run 2</t>
  </si>
  <si>
    <t xml:space="preserve"> % Difference</t>
  </si>
  <si>
    <t xml:space="preserve">Vgain rel 0.</t>
  </si>
  <si>
    <t xml:space="preserve">19 Jan</t>
  </si>
  <si>
    <t xml:space="preserve">Note: When using multimeter on run 1, we noticed that the output reading decreased several 100 mV</t>
  </si>
  <si>
    <t xml:space="preserve">Recalibrated with oscilloscope.  Set cursor to midpoint and adjusted position until data straddled cursor.  Kept all scales at 2 mV</t>
  </si>
  <si>
    <t xml:space="preserve">Run 1 performed with multimeter.  Run 2 performed with oscilloscope.</t>
  </si>
  <si>
    <t xml:space="preserve">Q5</t>
  </si>
  <si>
    <t xml:space="preserve">c1</t>
  </si>
  <si>
    <t xml:space="preserve">It is not possible to measure the V/A gain for each setting.  We are trying to characterize the gain of the transimpedance amplifier within the PDA36A, and to get an absolute measure of this quantity would require knowing the current going into the amplifier (or at least the power entering the photodetector).  Therefore, we can only measure the relative gain as we change settings.</t>
  </si>
  <si>
    <t xml:space="preserve">c2</t>
  </si>
  <si>
    <t xml:space="preserve">See runs 1 and 2 for the data collected.  We set up the experiment by first adjusting the position of the razor blade such that the intensity of the laser light on the diode does not exceed the maximum voltage output of the detector (10V) at the highest gain setting, as well as still being detectable at the lowest gain setting.  We identify the two largest sources of systematic error as: (1) Possible time variation in the power output of the laser, and (2) When toggling the gain dial on the photodetector, it is possible that we changed the angle of the photodetector relative to the incoming light.  To address (1), we took our measurements by adjusting the gain toggle non-sequentially.  This means that a decay in laser power will introduce itself into the data as greater uncertainty, rather than hiding in a general trend.  To address (2), we ensured the post with the photodetector was firmly in place, limiting possible motion.</t>
  </si>
  <si>
    <t xml:space="preserve">c3</t>
  </si>
  <si>
    <t xml:space="preserve">See data for Runs 1 and 2.  I believe our results provide a more accurate estimate of the photodetector gain than the data sheet, as we are working with the detector as-is.  The specification sheet for the detector was generated using different, and new, detectors, wheras we are obtaining results from a specific device at a specific time.  However, it is encouraging to note that the data we obtained mostly conforms to the margin of error given by the specification sheet (2%).</t>
  </si>
  <si>
    <t xml:space="preserve">Install photodetector directly in front of laser.  Set to 0dB (any higher gain setting exceeds maximum output voltage of detector).</t>
  </si>
  <si>
    <t xml:space="preserve">Output Voltage (V)</t>
  </si>
  <si>
    <t xml:space="preserve">Spectral Responsivity (A/W)</t>
  </si>
  <si>
    <t xml:space="preserve">Transimpedance gain (V/A) Spec Sheet</t>
  </si>
  <si>
    <t xml:space="preserve">Measured Power (W)</t>
  </si>
  <si>
    <t xml:space="preserve">c4</t>
  </si>
  <si>
    <t xml:space="preserve">We measure the output voltage from the photodetector and divide this by the product by the output given by equation E.g. 1 in the PDA36A Operating Manual.  Since we are using a high impedance oscilloscope (1Mohm), the with a short coaxial cable, the scale factor is nearly unity, while the 0dB setting we take measurements with eliminates the need for converting gain.  We were unable to find a specification sheet for the laser, and the device itself had no placard indicating the power of the laser, other than the standard 10mW safety warning that expresses the class of laser.  However, 5.8 mW seems reasonable for a laser with a stated maximum power of 10mW.  We must also note that we observed reflection of the laser from the ‘glass’ covering the photodiode.  This may be a significant source of loss in power for the laser.</t>
  </si>
  <si>
    <t xml:space="preserve">c5</t>
  </si>
  <si>
    <t xml:space="preserve">To measure absolute gain, we would require a known source of power that we can vary.   For each gain setting, we would vary the power of the laser across its range and measure the voltage output from the diode.  We would then plot Vout against Power. The slope of this plot will give the gain of the photodetector in units of V/W.   This is different than the gain posted in the spec sheet for the photodetector.  The value we get gives the effective gain in V/W instead of V/A.  We cannot directly measure the transimpedance gain, as we cannot directly measure the spectral responsivity of the photodetector material.  However, if we trust the values given by the specification sheet for the responsivity, we can convert our measured gain into the spec sheet’s units by manipulating equation E.g. 1.</t>
  </si>
  <si>
    <t xml:space="preserve">Q6</t>
  </si>
  <si>
    <t xml:space="preserve">For our setup (Hi-Z), we do not have a resistor, so our scale factor is unity.  However, we can generalize to the case where this is not the case by using equations E.g. 3:</t>
  </si>
  <si>
    <t xml:space="preserve">Vout = Pin*R(lambda)*Transimpedance*10^(-Gain/20)*Scale Factor</t>
  </si>
  <si>
    <t xml:space="preserve">Pin = Vout/(R(lambda)*Ransimpedance*Scale Factor)*10^(Gain/20)</t>
  </si>
  <si>
    <t xml:space="preserve">Q7</t>
  </si>
</sst>
</file>

<file path=xl/styles.xml><?xml version="1.0" encoding="utf-8"?>
<styleSheet xmlns="http://schemas.openxmlformats.org/spreadsheetml/2006/main">
  <numFmts count="5">
    <numFmt numFmtId="164" formatCode="General"/>
    <numFmt numFmtId="165" formatCode="0.0%"/>
    <numFmt numFmtId="166" formatCode="0.00E+00"/>
    <numFmt numFmtId="167" formatCode="0.00%"/>
    <numFmt numFmtId="168" formatCode="0.00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56"/>
  <sheetViews>
    <sheetView windowProtection="false"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56" activeCellId="0" sqref="B56"/>
    </sheetView>
  </sheetViews>
  <sheetFormatPr defaultRowHeight="12.8"/>
  <cols>
    <col collapsed="false" hidden="false" max="1025" min="1" style="0" width="11.3418367346939"/>
  </cols>
  <sheetData>
    <row r="1" customFormat="false" ht="12.8" hidden="false" customHeight="false" outlineLevel="0" collapsed="false">
      <c r="A1" s="0" t="s">
        <v>0</v>
      </c>
    </row>
    <row r="2" customFormat="false" ht="12.8" hidden="false" customHeight="false" outlineLevel="0" collapsed="false">
      <c r="C2" s="0" t="s">
        <v>1</v>
      </c>
      <c r="F2" s="0" t="s">
        <v>2</v>
      </c>
    </row>
    <row r="3" customFormat="false" ht="12.8" hidden="false" customHeight="false" outlineLevel="0" collapsed="false">
      <c r="A3" s="0" t="s">
        <v>3</v>
      </c>
      <c r="B3" s="0" t="s">
        <v>4</v>
      </c>
      <c r="C3" s="0" t="s">
        <v>5</v>
      </c>
      <c r="D3" s="0" t="s">
        <v>6</v>
      </c>
      <c r="E3" s="0" t="s">
        <v>7</v>
      </c>
      <c r="F3" s="0" t="s">
        <v>5</v>
      </c>
      <c r="G3" s="0" t="s">
        <v>8</v>
      </c>
    </row>
    <row r="4" customFormat="false" ht="12.8" hidden="false" customHeight="false" outlineLevel="0" collapsed="false">
      <c r="B4" s="0" t="n">
        <v>0</v>
      </c>
      <c r="C4" s="0" t="n">
        <v>8.05</v>
      </c>
      <c r="D4" s="0" t="n">
        <v>0.03</v>
      </c>
      <c r="E4" s="0" t="n">
        <v>5</v>
      </c>
      <c r="F4" s="0" t="n">
        <v>5</v>
      </c>
      <c r="G4" s="1" t="n">
        <f aca="false">ABS(C4-F4)/F4</f>
        <v>0.61</v>
      </c>
    </row>
    <row r="5" customFormat="false" ht="12.8" hidden="false" customHeight="false" outlineLevel="0" collapsed="false">
      <c r="B5" s="0" t="n">
        <v>10</v>
      </c>
      <c r="C5" s="0" t="n">
        <v>11.5</v>
      </c>
      <c r="D5" s="0" t="n">
        <v>0.01</v>
      </c>
      <c r="E5" s="0" t="n">
        <v>5</v>
      </c>
      <c r="F5" s="0" t="n">
        <v>6</v>
      </c>
      <c r="G5" s="1" t="n">
        <f aca="false">ABS(C5-F5)/F5</f>
        <v>0.916666666666667</v>
      </c>
    </row>
    <row r="6" customFormat="false" ht="12.8" hidden="false" customHeight="false" outlineLevel="0" collapsed="false">
      <c r="B6" s="0" t="n">
        <v>20</v>
      </c>
      <c r="C6" s="0" t="n">
        <v>11.75</v>
      </c>
      <c r="D6" s="0" t="n">
        <v>0.01</v>
      </c>
      <c r="E6" s="0" t="n">
        <v>5</v>
      </c>
      <c r="F6" s="0" t="n">
        <v>6</v>
      </c>
      <c r="G6" s="1" t="n">
        <f aca="false">ABS(C6-F6)/F6</f>
        <v>0.958333333333333</v>
      </c>
    </row>
    <row r="7" customFormat="false" ht="12.8" hidden="false" customHeight="false" outlineLevel="0" collapsed="false">
      <c r="B7" s="0" t="n">
        <v>30</v>
      </c>
      <c r="C7" s="0" t="n">
        <v>12.3</v>
      </c>
      <c r="D7" s="0" t="n">
        <v>0.01</v>
      </c>
      <c r="E7" s="0" t="n">
        <v>5</v>
      </c>
      <c r="F7" s="0" t="n">
        <v>8</v>
      </c>
      <c r="G7" s="1" t="n">
        <f aca="false">ABS(C7-F7)/F7</f>
        <v>0.5375</v>
      </c>
    </row>
    <row r="8" customFormat="false" ht="12.8" hidden="false" customHeight="false" outlineLevel="0" collapsed="false">
      <c r="B8" s="0" t="n">
        <v>40</v>
      </c>
      <c r="C8" s="0" t="n">
        <v>13.9</v>
      </c>
      <c r="D8" s="0" t="n">
        <v>0.01</v>
      </c>
      <c r="E8" s="0" t="n">
        <v>5</v>
      </c>
      <c r="F8" s="0" t="n">
        <v>10</v>
      </c>
      <c r="G8" s="1" t="n">
        <f aca="false">ABS(C8-F8)/F8</f>
        <v>0.39</v>
      </c>
    </row>
    <row r="9" customFormat="false" ht="12.8" hidden="false" customHeight="false" outlineLevel="0" collapsed="false">
      <c r="B9" s="0" t="n">
        <v>50</v>
      </c>
      <c r="C9" s="0" t="n">
        <v>18.4</v>
      </c>
      <c r="D9" s="0" t="n">
        <v>0.01</v>
      </c>
      <c r="E9" s="0" t="n">
        <v>5</v>
      </c>
      <c r="F9" s="0" t="n">
        <v>15</v>
      </c>
      <c r="G9" s="1" t="n">
        <f aca="false">ABS(C9-F9)/F9</f>
        <v>0.226666666666667</v>
      </c>
    </row>
    <row r="10" customFormat="false" ht="12.8" hidden="false" customHeight="false" outlineLevel="0" collapsed="false">
      <c r="B10" s="0" t="n">
        <v>60</v>
      </c>
      <c r="C10" s="0" t="n">
        <v>30.5</v>
      </c>
      <c r="D10" s="0" t="n">
        <v>0.07</v>
      </c>
      <c r="E10" s="0" t="n">
        <v>10</v>
      </c>
      <c r="F10" s="0" t="n">
        <v>20</v>
      </c>
      <c r="G10" s="1" t="n">
        <f aca="false">ABS(C10-F10)/F10</f>
        <v>0.525</v>
      </c>
    </row>
    <row r="11" customFormat="false" ht="12.8" hidden="false" customHeight="false" outlineLevel="0" collapsed="false">
      <c r="B11" s="0" t="n">
        <v>70</v>
      </c>
      <c r="C11" s="0" t="n">
        <v>68.5</v>
      </c>
      <c r="D11" s="0" t="n">
        <v>0.07</v>
      </c>
      <c r="E11" s="0" t="n">
        <v>10</v>
      </c>
      <c r="F11" s="0" t="n">
        <v>40</v>
      </c>
      <c r="G11" s="1" t="n">
        <f aca="false">ABS(C11-F11)/F11</f>
        <v>0.7125</v>
      </c>
    </row>
    <row r="12" customFormat="false" ht="12.8" hidden="false" customHeight="false" outlineLevel="0" collapsed="false">
      <c r="G12" s="1"/>
      <c r="I12" s="0" t="s">
        <v>9</v>
      </c>
    </row>
    <row r="13" customFormat="false" ht="12.8" hidden="false" customHeight="false" outlineLevel="0" collapsed="false">
      <c r="A13" s="0" t="s">
        <v>10</v>
      </c>
      <c r="B13" s="0" t="n">
        <v>0</v>
      </c>
      <c r="C13" s="0" t="n">
        <v>8.35</v>
      </c>
      <c r="D13" s="0" t="n">
        <v>0.05</v>
      </c>
      <c r="E13" s="0" t="n">
        <v>5</v>
      </c>
      <c r="F13" s="0" t="n">
        <v>5</v>
      </c>
      <c r="G13" s="1" t="n">
        <f aca="false">ABS(C13-F13)/F13</f>
        <v>0.67</v>
      </c>
      <c r="I13" s="1" t="n">
        <f aca="false">ABS(C4-C13)/AVERAGE(C4,C13)</f>
        <v>0.0365853658536584</v>
      </c>
    </row>
    <row r="14" customFormat="false" ht="12.8" hidden="false" customHeight="false" outlineLevel="0" collapsed="false">
      <c r="B14" s="0" t="n">
        <v>10</v>
      </c>
      <c r="C14" s="0" t="n">
        <v>11.9</v>
      </c>
      <c r="D14" s="0" t="n">
        <v>0.01</v>
      </c>
      <c r="E14" s="0" t="n">
        <v>5</v>
      </c>
      <c r="F14" s="0" t="n">
        <v>6</v>
      </c>
      <c r="G14" s="1" t="n">
        <f aca="false">ABS(C14-F14)/F14</f>
        <v>0.983333333333333</v>
      </c>
      <c r="I14" s="1" t="n">
        <f aca="false">ABS(C5-C14)/AVERAGE(C5,C14)</f>
        <v>0.0341880341880342</v>
      </c>
    </row>
    <row r="15" customFormat="false" ht="12.8" hidden="false" customHeight="false" outlineLevel="0" collapsed="false">
      <c r="B15" s="0" t="n">
        <v>20</v>
      </c>
      <c r="C15" s="0" t="n">
        <v>12.1</v>
      </c>
      <c r="D15" s="0" t="n">
        <v>0.01</v>
      </c>
      <c r="E15" s="0" t="n">
        <v>5</v>
      </c>
      <c r="F15" s="0" t="n">
        <v>6</v>
      </c>
      <c r="G15" s="1" t="n">
        <f aca="false">ABS(C15-F15)/F15</f>
        <v>1.01666666666667</v>
      </c>
      <c r="I15" s="1" t="n">
        <f aca="false">ABS(C6-C15)/AVERAGE(C6,C15)</f>
        <v>0.0293501048218029</v>
      </c>
    </row>
    <row r="16" customFormat="false" ht="12.8" hidden="false" customHeight="false" outlineLevel="0" collapsed="false">
      <c r="B16" s="0" t="n">
        <v>30</v>
      </c>
      <c r="C16" s="0" t="n">
        <v>12.5</v>
      </c>
      <c r="D16" s="0" t="n">
        <v>0.01</v>
      </c>
      <c r="E16" s="0" t="n">
        <v>5</v>
      </c>
      <c r="F16" s="0" t="n">
        <v>8</v>
      </c>
      <c r="G16" s="1" t="n">
        <f aca="false">ABS(C16-F16)/F16</f>
        <v>0.5625</v>
      </c>
      <c r="I16" s="1" t="n">
        <f aca="false">ABS(C7-C16)/AVERAGE(C7,C16)</f>
        <v>0.0161290322580645</v>
      </c>
    </row>
    <row r="17" customFormat="false" ht="12.8" hidden="false" customHeight="false" outlineLevel="0" collapsed="false">
      <c r="B17" s="0" t="n">
        <v>40</v>
      </c>
      <c r="C17" s="0" t="n">
        <v>14.1</v>
      </c>
      <c r="D17" s="0" t="n">
        <v>0.01</v>
      </c>
      <c r="E17" s="0" t="n">
        <v>5</v>
      </c>
      <c r="F17" s="0" t="n">
        <v>10</v>
      </c>
      <c r="G17" s="1" t="n">
        <f aca="false">ABS(C17-F17)/F17</f>
        <v>0.41</v>
      </c>
      <c r="I17" s="1" t="n">
        <f aca="false">ABS(C8-C17)/AVERAGE(C8,C17)</f>
        <v>0.0142857142857142</v>
      </c>
    </row>
    <row r="18" customFormat="false" ht="12.8" hidden="false" customHeight="false" outlineLevel="0" collapsed="false">
      <c r="B18" s="0" t="n">
        <v>50</v>
      </c>
      <c r="C18" s="0" t="n">
        <v>18.7</v>
      </c>
      <c r="D18" s="0" t="n">
        <v>0.2</v>
      </c>
      <c r="E18" s="0" t="n">
        <v>5</v>
      </c>
      <c r="F18" s="0" t="n">
        <v>15</v>
      </c>
      <c r="G18" s="1" t="n">
        <f aca="false">ABS(C18-F18)/F18</f>
        <v>0.246666666666667</v>
      </c>
      <c r="I18" s="1" t="n">
        <f aca="false">ABS(C9-C18)/AVERAGE(C9,C18)</f>
        <v>0.0161725067385445</v>
      </c>
    </row>
    <row r="19" customFormat="false" ht="12.8" hidden="false" customHeight="false" outlineLevel="0" collapsed="false">
      <c r="B19" s="0" t="n">
        <v>60</v>
      </c>
      <c r="C19" s="0" t="n">
        <v>31</v>
      </c>
      <c r="D19" s="0" t="n">
        <v>0.1</v>
      </c>
      <c r="E19" s="0" t="n">
        <v>5</v>
      </c>
      <c r="F19" s="0" t="n">
        <v>20</v>
      </c>
      <c r="G19" s="1" t="n">
        <f aca="false">ABS(C19-F19)/F19</f>
        <v>0.55</v>
      </c>
      <c r="I19" s="1" t="n">
        <f aca="false">ABS(C10-C19)/AVERAGE(C10,C19)</f>
        <v>0.016260162601626</v>
      </c>
    </row>
    <row r="20" customFormat="false" ht="12.8" hidden="false" customHeight="false" outlineLevel="0" collapsed="false">
      <c r="B20" s="0" t="n">
        <v>70</v>
      </c>
      <c r="C20" s="0" t="n">
        <v>70</v>
      </c>
      <c r="D20" s="0" t="n">
        <v>0.1</v>
      </c>
      <c r="E20" s="0" t="n">
        <v>5</v>
      </c>
      <c r="F20" s="0" t="n">
        <v>40</v>
      </c>
      <c r="G20" s="1" t="n">
        <f aca="false">ABS(C20-F20)/F20</f>
        <v>0.75</v>
      </c>
      <c r="I20" s="1" t="n">
        <f aca="false">ABS(C11-C20)/AVERAGE(C11,C20)</f>
        <v>0.0216606498194946</v>
      </c>
    </row>
    <row r="21" customFormat="false" ht="12.8" hidden="false" customHeight="false" outlineLevel="0" collapsed="false">
      <c r="G21" s="1"/>
      <c r="I21" s="1"/>
    </row>
    <row r="22" customFormat="false" ht="12.8" hidden="false" customHeight="false" outlineLevel="0" collapsed="false">
      <c r="G22" s="1"/>
      <c r="I22" s="1"/>
      <c r="K22" s="0" t="s">
        <v>11</v>
      </c>
    </row>
    <row r="23" customFormat="false" ht="12.8" hidden="false" customHeight="false" outlineLevel="0" collapsed="false">
      <c r="G23" s="1"/>
      <c r="I23" s="1"/>
      <c r="K23" s="0" t="s">
        <v>12</v>
      </c>
      <c r="L23" s="0" t="s">
        <v>13</v>
      </c>
      <c r="N23" s="0" t="s">
        <v>14</v>
      </c>
      <c r="O23" s="0" t="s">
        <v>15</v>
      </c>
      <c r="P23" s="0" t="s">
        <v>16</v>
      </c>
      <c r="Q23" s="0" t="s">
        <v>17</v>
      </c>
      <c r="R23" s="0" t="s">
        <v>18</v>
      </c>
      <c r="S23" s="0" t="s">
        <v>19</v>
      </c>
      <c r="U23" s="0" t="s">
        <v>20</v>
      </c>
      <c r="V23" s="0" t="s">
        <v>16</v>
      </c>
      <c r="W23" s="0" t="s">
        <v>21</v>
      </c>
      <c r="X23" s="0" t="s">
        <v>15</v>
      </c>
      <c r="Y23" s="0" t="s">
        <v>18</v>
      </c>
      <c r="Z23" s="0" t="s">
        <v>22</v>
      </c>
      <c r="AA23" s="0" t="s">
        <v>17</v>
      </c>
    </row>
    <row r="24" customFormat="false" ht="12.8" hidden="false" customHeight="false" outlineLevel="0" collapsed="false">
      <c r="A24" s="0" t="s">
        <v>23</v>
      </c>
      <c r="B24" s="0" t="n">
        <v>0</v>
      </c>
      <c r="C24" s="0" t="n">
        <v>8.64</v>
      </c>
      <c r="E24" s="0" t="n">
        <v>2</v>
      </c>
      <c r="F24" s="0" t="n">
        <v>5</v>
      </c>
      <c r="G24" s="1" t="n">
        <f aca="false">ABS(C24-F24)/F24</f>
        <v>0.728</v>
      </c>
      <c r="I24" s="1" t="n">
        <f aca="false">ABS(C24-C13)/AVERAGE(C24,C13)</f>
        <v>0.0341377280753385</v>
      </c>
      <c r="K24" s="2" t="n">
        <v>1510</v>
      </c>
      <c r="L24" s="0" t="n">
        <v>0</v>
      </c>
      <c r="N24" s="0" t="n">
        <v>0.011</v>
      </c>
      <c r="O24" s="0" t="n">
        <f aca="false">N24-C24*10^(-3)</f>
        <v>0.00236</v>
      </c>
      <c r="P24" s="0" t="n">
        <v>0</v>
      </c>
      <c r="Q24" s="3" t="e">
        <f aca="false">ABS(P24-L24)/L24</f>
        <v>#DIV/0!</v>
      </c>
      <c r="S24" s="3"/>
      <c r="T24" s="3"/>
      <c r="U24" s="0" t="n">
        <v>0.0115</v>
      </c>
      <c r="V24" s="0" t="n">
        <v>0</v>
      </c>
      <c r="W24" s="3" t="e">
        <f aca="false">ABS(V24-L24)/L24</f>
        <v>#DIV/0!</v>
      </c>
      <c r="X24" s="0" t="n">
        <f aca="false">U24-C24*10^-3</f>
        <v>0.00286</v>
      </c>
    </row>
    <row r="25" customFormat="false" ht="12.8" hidden="false" customHeight="false" outlineLevel="0" collapsed="false">
      <c r="B25" s="0" t="n">
        <v>10</v>
      </c>
      <c r="C25" s="0" t="n">
        <v>11.9</v>
      </c>
      <c r="F25" s="0" t="n">
        <v>6</v>
      </c>
      <c r="G25" s="1" t="n">
        <f aca="false">ABS(C25-F25)/F25</f>
        <v>0.983333333333333</v>
      </c>
      <c r="I25" s="1" t="n">
        <f aca="false">ABS(C25-C14)/AVERAGE(C25,C14)</f>
        <v>0</v>
      </c>
      <c r="K25" s="2" t="n">
        <v>4750</v>
      </c>
      <c r="L25" s="0" t="n">
        <f aca="false">20*LOG10(K25/K24)</f>
        <v>9.95433324663394</v>
      </c>
      <c r="N25" s="0" t="n">
        <v>0.02</v>
      </c>
      <c r="O25" s="0" t="n">
        <f aca="false">N25-C25*10^(-3)</f>
        <v>0.0081</v>
      </c>
      <c r="P25" s="0" t="n">
        <f aca="false">20*LOG10(N25/N24)</f>
        <v>5.19274621011512</v>
      </c>
      <c r="Q25" s="3" t="n">
        <f aca="false">ABS(P25-L25)/L25</f>
        <v>0.478343141478506</v>
      </c>
      <c r="R25" s="0" t="n">
        <f aca="false">20*LOG10(O25/O24)</f>
        <v>10.7114603181709</v>
      </c>
      <c r="S25" s="3" t="n">
        <f aca="false">ABS(R25-L25)/L25</f>
        <v>0.0760600487022017</v>
      </c>
      <c r="T25" s="3"/>
      <c r="U25" s="0" t="n">
        <v>0.0214</v>
      </c>
      <c r="V25" s="0" t="n">
        <f aca="false">20*LOG10(U25/U24)</f>
        <v>5.39431865991158</v>
      </c>
      <c r="W25" s="3" t="n">
        <f aca="false">ABS(V25-L25)/L25</f>
        <v>0.458093422607117</v>
      </c>
      <c r="X25" s="0" t="n">
        <f aca="false">U25-C25*10^-3</f>
        <v>0.0095</v>
      </c>
      <c r="Y25" s="0" t="n">
        <f aca="false">20*LOG10(X25/X24)</f>
        <v>10.4271514431961</v>
      </c>
      <c r="AA25" s="3" t="n">
        <f aca="false">ABS(Y25-L25)/L25</f>
        <v>0.0474987309393164</v>
      </c>
    </row>
    <row r="26" customFormat="false" ht="12.8" hidden="false" customHeight="false" outlineLevel="0" collapsed="false">
      <c r="B26" s="0" t="n">
        <v>20</v>
      </c>
      <c r="C26" s="0" t="n">
        <v>12.2</v>
      </c>
      <c r="F26" s="0" t="n">
        <v>6</v>
      </c>
      <c r="G26" s="1" t="n">
        <f aca="false">ABS(C26-F26)/F26</f>
        <v>1.03333333333333</v>
      </c>
      <c r="I26" s="1" t="n">
        <f aca="false">ABS(C26-C15)/AVERAGE(C26,C15)</f>
        <v>0.00823045267489709</v>
      </c>
      <c r="K26" s="2" t="n">
        <v>15000</v>
      </c>
      <c r="L26" s="0" t="n">
        <f aca="false">20*LOG10(K26/K25)</f>
        <v>9.98795298861629</v>
      </c>
      <c r="N26" s="0" t="n">
        <v>0.039</v>
      </c>
      <c r="O26" s="0" t="n">
        <f aca="false">N26-C26*10^(-3)</f>
        <v>0.0268</v>
      </c>
      <c r="P26" s="0" t="n">
        <f aca="false">20*LOG10(N26/N25)</f>
        <v>5.80069222725036</v>
      </c>
      <c r="Q26" s="3" t="n">
        <f aca="false">ABS(P26-L26)/L26</f>
        <v>0.419231124349337</v>
      </c>
      <c r="R26" s="0" t="n">
        <f aca="false">20*LOG10(O26/O25)</f>
        <v>10.3929955030028</v>
      </c>
      <c r="S26" s="3" t="n">
        <f aca="false">ABS(R26-L26)/L26</f>
        <v>0.0405531058113843</v>
      </c>
      <c r="T26" s="3"/>
      <c r="U26" s="0" t="n">
        <v>0.0425</v>
      </c>
      <c r="V26" s="0" t="n">
        <f aca="false">20*LOG10(U26/U25)</f>
        <v>5.95950313402241</v>
      </c>
      <c r="W26" s="3" t="n">
        <f aca="false">ABS(V26-L26)/L26</f>
        <v>0.403330878628011</v>
      </c>
      <c r="X26" s="0" t="n">
        <f aca="false">U26-C26*10^-3</f>
        <v>0.0303</v>
      </c>
      <c r="Y26" s="0" t="n">
        <f aca="false">20*LOG10(X26/X25)</f>
        <v>10.0743804642691</v>
      </c>
      <c r="AA26" s="3" t="n">
        <f aca="false">ABS(Y26-L26)/L26</f>
        <v>0.00865317205150606</v>
      </c>
    </row>
    <row r="27" customFormat="false" ht="12.8" hidden="false" customHeight="false" outlineLevel="0" collapsed="false">
      <c r="B27" s="0" t="n">
        <v>30</v>
      </c>
      <c r="C27" s="0" t="n">
        <v>12.8</v>
      </c>
      <c r="F27" s="0" t="n">
        <v>8</v>
      </c>
      <c r="G27" s="1" t="n">
        <f aca="false">ABS(C27-F27)/F27</f>
        <v>0.6</v>
      </c>
      <c r="I27" s="1" t="n">
        <f aca="false">ABS(C27-C16)/AVERAGE(C27,C16)</f>
        <v>0.0237154150197629</v>
      </c>
      <c r="K27" s="2" t="n">
        <v>47500</v>
      </c>
      <c r="L27" s="0" t="n">
        <f aca="false">20*LOG10(K27/K26)</f>
        <v>10.0120470113837</v>
      </c>
      <c r="N27" s="0" t="n">
        <v>0.098</v>
      </c>
      <c r="O27" s="0" t="n">
        <f aca="false">N27-C27*10^(-3)</f>
        <v>0.0852</v>
      </c>
      <c r="P27" s="0" t="n">
        <f aca="false">20*LOG10(N27/N26)</f>
        <v>8.00322937331991</v>
      </c>
      <c r="Q27" s="3" t="n">
        <f aca="false">ABS(P27-L27)/L27</f>
        <v>0.200640052506722</v>
      </c>
      <c r="R27" s="0" t="n">
        <f aca="false">20*LOG10(O27/O26)</f>
        <v>10.0460960147582</v>
      </c>
      <c r="S27" s="3" t="n">
        <f aca="false">ABS(R27-L27)/L27</f>
        <v>0.00340080338574144</v>
      </c>
      <c r="T27" s="3"/>
      <c r="U27" s="0" t="n">
        <v>0.109</v>
      </c>
      <c r="V27" s="0" t="n">
        <f aca="false">20*LOG10(U27/U26)</f>
        <v>8.18075135780624</v>
      </c>
      <c r="W27" s="3" t="n">
        <f aca="false">ABS(V27-L27)/L27</f>
        <v>0.182909214418918</v>
      </c>
      <c r="X27" s="0" t="n">
        <f aca="false">U27-C27*10^-3</f>
        <v>0.0962</v>
      </c>
      <c r="Y27" s="0" t="n">
        <f aca="false">20*LOG10(X27/X26)</f>
        <v>10.0346488707102</v>
      </c>
      <c r="AA27" s="3" t="n">
        <f aca="false">ABS(Y27-L27)/L27</f>
        <v>0.00225746636035102</v>
      </c>
    </row>
    <row r="28" customFormat="false" ht="12.8" hidden="false" customHeight="false" outlineLevel="0" collapsed="false">
      <c r="B28" s="0" t="n">
        <v>40</v>
      </c>
      <c r="C28" s="0" t="n">
        <v>14.5</v>
      </c>
      <c r="F28" s="0" t="n">
        <v>10</v>
      </c>
      <c r="G28" s="1" t="n">
        <f aca="false">ABS(C28-F28)/F28</f>
        <v>0.45</v>
      </c>
      <c r="I28" s="1" t="n">
        <f aca="false">ABS(C28-C17)/AVERAGE(C28,C17)</f>
        <v>0.027972027972028</v>
      </c>
      <c r="K28" s="2" t="n">
        <v>151000</v>
      </c>
      <c r="L28" s="0" t="n">
        <f aca="false">20*LOG10(K28/K27)</f>
        <v>10.0456667533661</v>
      </c>
      <c r="N28" s="0" t="n">
        <v>0.284</v>
      </c>
      <c r="O28" s="0" t="n">
        <f aca="false">N28-C28*10^(-3)</f>
        <v>0.2695</v>
      </c>
      <c r="P28" s="0" t="n">
        <f aca="false">20*LOG10(N28/N27)</f>
        <v>9.24184528709086</v>
      </c>
      <c r="Q28" s="3" t="n">
        <f aca="false">ABS(P28-L28)/L28</f>
        <v>0.0800167361719282</v>
      </c>
      <c r="R28" s="0" t="n">
        <f aca="false">20*LOG10(O28/O27)</f>
        <v>10.0023834951211</v>
      </c>
      <c r="S28" s="3" t="n">
        <f aca="false">ABS(R28-L28)/L28</f>
        <v>0.00430864962053488</v>
      </c>
      <c r="T28" s="3"/>
      <c r="U28" s="0" t="n">
        <v>0.324</v>
      </c>
      <c r="V28" s="0" t="n">
        <f aca="false">20*LOG10(U28/U27)</f>
        <v>9.46237024531977</v>
      </c>
      <c r="W28" s="3" t="n">
        <f aca="false">ABS(V28-L28)/L28</f>
        <v>0.0580644891341672</v>
      </c>
      <c r="X28" s="0" t="n">
        <f aca="false">U28-C28*10^-3</f>
        <v>0.3095</v>
      </c>
      <c r="Y28" s="0" t="n">
        <f aca="false">20*LOG10(X28/X27)</f>
        <v>10.1497116263665</v>
      </c>
      <c r="AA28" s="3" t="n">
        <f aca="false">ABS(Y28-L28)/L28</f>
        <v>0.0103571893787492</v>
      </c>
    </row>
    <row r="29" customFormat="false" ht="12.8" hidden="false" customHeight="false" outlineLevel="0" collapsed="false">
      <c r="B29" s="0" t="n">
        <v>50</v>
      </c>
      <c r="C29" s="0" t="n">
        <v>19.4</v>
      </c>
      <c r="F29" s="0" t="n">
        <v>15</v>
      </c>
      <c r="G29" s="1" t="n">
        <f aca="false">ABS(C29-F29)/F29</f>
        <v>0.293333333333333</v>
      </c>
      <c r="I29" s="1" t="n">
        <f aca="false">ABS(C29-C18)/AVERAGE(C29,C18)</f>
        <v>0.0367454068241469</v>
      </c>
      <c r="K29" s="2" t="n">
        <v>475000</v>
      </c>
      <c r="L29" s="0" t="n">
        <f aca="false">20*LOG10(K29/K28)</f>
        <v>9.95433324663394</v>
      </c>
      <c r="N29" s="0" t="n">
        <v>0.88</v>
      </c>
      <c r="O29" s="0" t="n">
        <f aca="false">N29-C29*10^(-3)</f>
        <v>0.8606</v>
      </c>
      <c r="P29" s="0" t="n">
        <f aca="false">20*LOG10(N29/N28)</f>
        <v>9.82328664206262</v>
      </c>
      <c r="Q29" s="3" t="n">
        <f aca="false">ABS(P29-L29)/L29</f>
        <v>0.0131647797320464</v>
      </c>
      <c r="R29" s="0" t="n">
        <f aca="false">20*LOG10(O29/O28)</f>
        <v>10.0848514444756</v>
      </c>
      <c r="S29" s="3" t="n">
        <f aca="false">ABS(R29-L29)/L29</f>
        <v>0.0131116966458579</v>
      </c>
      <c r="T29" s="3"/>
      <c r="U29" s="0" t="n">
        <v>0.968</v>
      </c>
      <c r="V29" s="0" t="n">
        <f aca="false">20*LOG10(U29/U28)</f>
        <v>9.50660694203563</v>
      </c>
      <c r="W29" s="3" t="n">
        <f aca="false">ABS(V29-L29)/L29</f>
        <v>0.0449780305225075</v>
      </c>
      <c r="X29" s="0" t="n">
        <f aca="false">U29-C29*10^-3</f>
        <v>0.9486</v>
      </c>
      <c r="Y29" s="0" t="n">
        <f aca="false">20*LOG10(X29/X28)</f>
        <v>9.72844933919432</v>
      </c>
      <c r="AA29" s="3" t="n">
        <f aca="false">ABS(Y29-L29)/L29</f>
        <v>0.0226920178220883</v>
      </c>
    </row>
    <row r="30" customFormat="false" ht="12.8" hidden="false" customHeight="false" outlineLevel="0" collapsed="false">
      <c r="B30" s="0" t="n">
        <v>60</v>
      </c>
      <c r="C30" s="0" t="n">
        <v>33.3</v>
      </c>
      <c r="F30" s="0" t="n">
        <v>20</v>
      </c>
      <c r="G30" s="1" t="n">
        <f aca="false">ABS(C30-F30)/F30</f>
        <v>0.665</v>
      </c>
      <c r="I30" s="1" t="n">
        <f aca="false">ABS(C30-C19)/AVERAGE(C30,C19)</f>
        <v>0.0715396578538102</v>
      </c>
      <c r="K30" s="2" t="n">
        <v>1500000</v>
      </c>
      <c r="L30" s="0" t="n">
        <f aca="false">20*LOG10(K30/K29)</f>
        <v>9.98795298861629</v>
      </c>
      <c r="N30" s="0" t="n">
        <v>2.66</v>
      </c>
      <c r="O30" s="0" t="n">
        <f aca="false">N30-C30*10^(-3)</f>
        <v>2.6267</v>
      </c>
      <c r="P30" s="0" t="n">
        <f aca="false">20*LOG10(N30/N29)</f>
        <v>9.60797928961797</v>
      </c>
      <c r="Q30" s="3" t="n">
        <f aca="false">ABS(P30-L30)/L30</f>
        <v>0.0380432005868868</v>
      </c>
      <c r="R30" s="0" t="n">
        <f aca="false">20*LOG10(O30/O29)</f>
        <v>9.69218264679358</v>
      </c>
      <c r="S30" s="3" t="n">
        <f aca="false">ABS(R30-L30)/L30</f>
        <v>0.0296127086460872</v>
      </c>
      <c r="T30" s="3"/>
      <c r="U30" s="0" t="n">
        <v>2.98</v>
      </c>
      <c r="V30" s="0" t="n">
        <f aca="false">20*LOG10(U30/U29)</f>
        <v>9.76681813535723</v>
      </c>
      <c r="W30" s="3" t="n">
        <f aca="false">ABS(V30-L30)/L30</f>
        <v>0.0221401575989693</v>
      </c>
      <c r="X30" s="0" t="n">
        <f aca="false">U30-C30*10^-3</f>
        <v>2.9467</v>
      </c>
      <c r="Y30" s="0" t="n">
        <f aca="false">20*LOG10(X30/X29)</f>
        <v>9.84505605566553</v>
      </c>
      <c r="AA30" s="3" t="n">
        <f aca="false">ABS(Y30-L30)/L30</f>
        <v>0.0143069288685711</v>
      </c>
    </row>
    <row r="31" customFormat="false" ht="12.8" hidden="false" customHeight="false" outlineLevel="0" collapsed="false">
      <c r="B31" s="0" t="n">
        <v>70</v>
      </c>
      <c r="C31" s="0" t="n">
        <v>76.4</v>
      </c>
      <c r="F31" s="0" t="n">
        <v>40</v>
      </c>
      <c r="G31" s="1" t="n">
        <f aca="false">ABS(C31-F31)/F31</f>
        <v>0.91</v>
      </c>
      <c r="I31" s="1" t="n">
        <f aca="false">ABS(C31-C20)/AVERAGE(C31,C20)</f>
        <v>0.0874316939890711</v>
      </c>
      <c r="K31" s="2" t="n">
        <v>4750000</v>
      </c>
      <c r="L31" s="0" t="n">
        <f aca="false">20*LOG10(K31/K30)</f>
        <v>10.0120470113837</v>
      </c>
      <c r="N31" s="0" t="n">
        <v>8.52</v>
      </c>
      <c r="O31" s="0" t="n">
        <f aca="false">N31-C31*10^(-3)</f>
        <v>8.4436</v>
      </c>
      <c r="P31" s="0" t="n">
        <f aca="false">20*LOG10(N31/N30)</f>
        <v>10.1111591627127</v>
      </c>
      <c r="Q31" s="3" t="n">
        <f aca="false">ABS(P31-L31)/L31</f>
        <v>0.00989928944762884</v>
      </c>
      <c r="R31" s="0" t="n">
        <f aca="false">20*LOG10(O31/O30)</f>
        <v>10.1423435427089</v>
      </c>
      <c r="S31" s="3" t="n">
        <f aca="false">ABS(R31-L31)/L31</f>
        <v>0.0130139751817993</v>
      </c>
      <c r="T31" s="3"/>
      <c r="U31" s="0" t="n">
        <v>9.47</v>
      </c>
      <c r="V31" s="0" t="n">
        <f aca="false">20*LOG10(U31/U30)</f>
        <v>10.0426742985404</v>
      </c>
      <c r="W31" s="3" t="n">
        <f aca="false">ABS(V31-L31)/L31</f>
        <v>0.00305904348249997</v>
      </c>
      <c r="X31" s="0" t="n">
        <f aca="false">U31-C31*10^-3</f>
        <v>9.3936</v>
      </c>
      <c r="Y31" s="0" t="n">
        <f aca="false">20*LOG10(X31/X30)</f>
        <v>10.0699227986892</v>
      </c>
      <c r="AA31" s="3" t="n">
        <f aca="false">ABS(Y31-L31)/L31</f>
        <v>0.00578061481729717</v>
      </c>
    </row>
    <row r="33" customFormat="false" ht="12.8" hidden="false" customHeight="false" outlineLevel="0" collapsed="false">
      <c r="B33" s="0" t="s">
        <v>23</v>
      </c>
      <c r="N33" s="0" t="s">
        <v>24</v>
      </c>
    </row>
    <row r="34" customFormat="false" ht="12.8" hidden="false" customHeight="false" outlineLevel="0" collapsed="false">
      <c r="B34" s="0" t="s">
        <v>25</v>
      </c>
    </row>
    <row r="35" customFormat="false" ht="12.8" hidden="false" customHeight="false" outlineLevel="0" collapsed="false">
      <c r="B35" s="0" t="s">
        <v>26</v>
      </c>
    </row>
    <row r="37" customFormat="false" ht="12.8" hidden="false" customHeight="false" outlineLevel="0" collapsed="false">
      <c r="A37" s="0" t="s">
        <v>27</v>
      </c>
      <c r="B37" s="0" t="s">
        <v>28</v>
      </c>
      <c r="C37" s="0" t="s">
        <v>29</v>
      </c>
    </row>
    <row r="38" customFormat="false" ht="12.8" hidden="false" customHeight="false" outlineLevel="0" collapsed="false">
      <c r="B38" s="0" t="s">
        <v>30</v>
      </c>
      <c r="C38" s="0" t="s">
        <v>31</v>
      </c>
    </row>
    <row r="39" customFormat="false" ht="12.8" hidden="false" customHeight="false" outlineLevel="0" collapsed="false">
      <c r="B39" s="0" t="s">
        <v>32</v>
      </c>
      <c r="C39" s="0" t="s">
        <v>33</v>
      </c>
    </row>
    <row r="42" customFormat="false" ht="12.8" hidden="false" customHeight="false" outlineLevel="0" collapsed="false">
      <c r="B42" s="0" t="s">
        <v>34</v>
      </c>
    </row>
    <row r="44" customFormat="false" ht="12.8" hidden="false" customHeight="false" outlineLevel="0" collapsed="false">
      <c r="B44" s="0" t="s">
        <v>35</v>
      </c>
      <c r="C44" s="0" t="s">
        <v>36</v>
      </c>
      <c r="D44" s="0" t="s">
        <v>37</v>
      </c>
    </row>
    <row r="45" customFormat="false" ht="12.8" hidden="false" customHeight="false" outlineLevel="0" collapsed="false">
      <c r="B45" s="0" t="n">
        <v>3.68</v>
      </c>
      <c r="C45" s="0" t="n">
        <v>0.42</v>
      </c>
      <c r="D45" s="2" t="n">
        <v>1510</v>
      </c>
    </row>
    <row r="47" customFormat="false" ht="12.8" hidden="false" customHeight="false" outlineLevel="0" collapsed="false">
      <c r="B47" s="0" t="s">
        <v>38</v>
      </c>
      <c r="C47" s="4" t="n">
        <f aca="false">B45/(D45*C45)</f>
        <v>0.00580258593503627</v>
      </c>
    </row>
    <row r="49" customFormat="false" ht="12.8" hidden="false" customHeight="false" outlineLevel="0" collapsed="false">
      <c r="B49" s="0" t="s">
        <v>39</v>
      </c>
      <c r="C49" s="0" t="s">
        <v>40</v>
      </c>
    </row>
    <row r="50" customFormat="false" ht="12.8" hidden="false" customHeight="false" outlineLevel="0" collapsed="false">
      <c r="B50" s="0" t="s">
        <v>41</v>
      </c>
      <c r="C50" s="0" t="s">
        <v>42</v>
      </c>
    </row>
    <row r="52" customFormat="false" ht="12.8" hidden="false" customHeight="false" outlineLevel="0" collapsed="false">
      <c r="A52" s="0" t="s">
        <v>43</v>
      </c>
      <c r="B52" s="0" t="s">
        <v>44</v>
      </c>
    </row>
    <row r="53" customFormat="false" ht="12.8" hidden="false" customHeight="false" outlineLevel="0" collapsed="false">
      <c r="B53" s="0" t="s">
        <v>45</v>
      </c>
    </row>
    <row r="54" customFormat="false" ht="12.8" hidden="false" customHeight="false" outlineLevel="0" collapsed="false">
      <c r="B54" s="0" t="s">
        <v>46</v>
      </c>
    </row>
    <row r="56" customFormat="false" ht="12.8" hidden="false" customHeight="false" outlineLevel="0" collapsed="false">
      <c r="A56" s="0" t="s">
        <v>47</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328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2018-01-16T12:38:55Z</dcterms:created>
  <dc:creator/>
  <dc:description/>
  <dc:language>en-US</dc:language>
  <cp:lastModifiedBy/>
  <dcterms:modified xsi:type="dcterms:W3CDTF">2018-01-22T00:58:43Z</dcterms:modified>
  <cp:revision>6</cp:revision>
  <dc:subject/>
  <dc:title/>
</cp:coreProperties>
</file>