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erical\Levies\Levies-Folder\2025\"/>
    </mc:Choice>
  </mc:AlternateContent>
  <xr:revisionPtr revIDLastSave="0" documentId="13_ncr:1_{86C36BD1-62A5-47A5-A6E0-837AFD1BE0AE}" xr6:coauthVersionLast="47" xr6:coauthVersionMax="47" xr10:uidLastSave="{00000000-0000-0000-0000-000000000000}"/>
  <bookViews>
    <workbookView xWindow="-120" yWindow="-120" windowWidth="29040" windowHeight="15720" firstSheet="35" activeTab="52" xr2:uid="{EE9DF0FF-4FAC-4D42-86AF-F2417276FDAE}"/>
  </bookViews>
  <sheets>
    <sheet name="Worksheet" sheetId="2" r:id="rId1"/>
    <sheet name="Summary" sheetId="1" r:id="rId2"/>
    <sheet name="B-1" sheetId="3" r:id="rId3"/>
    <sheet name="B-4" sheetId="9" r:id="rId4"/>
    <sheet name="K-0" sheetId="11" r:id="rId5"/>
    <sheet name="K-1" sheetId="12" r:id="rId6"/>
    <sheet name="K-18" sheetId="13" r:id="rId7"/>
    <sheet name="K-24" sheetId="14" r:id="rId8"/>
    <sheet name="K-26" sheetId="15" r:id="rId9"/>
    <sheet name="K-27" sheetId="59" r:id="rId10"/>
    <sheet name="P-1" sheetId="16" r:id="rId11"/>
    <sheet name="R-1" sheetId="17" r:id="rId12"/>
    <sheet name="R-2" sheetId="18" r:id="rId13"/>
    <sheet name="R-3" sheetId="20" r:id="rId14"/>
    <sheet name="R-5" sheetId="19" r:id="rId15"/>
    <sheet name="R-8" sheetId="21" r:id="rId16"/>
    <sheet name="R-11" sheetId="22" r:id="rId17"/>
    <sheet name="R-12" sheetId="23" r:id="rId18"/>
    <sheet name="R-13" sheetId="60" r:id="rId19"/>
    <sheet name="W-1" sheetId="24" r:id="rId20"/>
    <sheet name="W-6" sheetId="25" r:id="rId21"/>
    <sheet name="1210" sheetId="26" r:id="rId22"/>
    <sheet name="1212" sheetId="27" r:id="rId23"/>
    <sheet name="1215" sheetId="28" r:id="rId24"/>
    <sheet name="1222" sheetId="29" r:id="rId25"/>
    <sheet name="1224" sheetId="30" r:id="rId26"/>
    <sheet name="1225" sheetId="31" r:id="rId27"/>
    <sheet name="1226" sheetId="32" r:id="rId28"/>
    <sheet name="1227" sheetId="33" r:id="rId29"/>
    <sheet name="1228" sheetId="34" r:id="rId30"/>
    <sheet name="1231" sheetId="35" r:id="rId31"/>
    <sheet name="1331" sheetId="36" r:id="rId32"/>
    <sheet name="1400" sheetId="37" r:id="rId33"/>
    <sheet name="1404" sheetId="38" r:id="rId34"/>
    <sheet name="1410" sheetId="39" r:id="rId35"/>
    <sheet name="1412" sheetId="40" r:id="rId36"/>
    <sheet name="1424" sheetId="41" r:id="rId37"/>
    <sheet name="1431" sheetId="42" r:id="rId38"/>
    <sheet name="1444" sheetId="43" r:id="rId39"/>
    <sheet name="1515" sheetId="44" r:id="rId40"/>
    <sheet name="1516" sheetId="45" r:id="rId41"/>
    <sheet name="1600" sheetId="46" r:id="rId42"/>
    <sheet name="1610" sheetId="47" r:id="rId43"/>
    <sheet name="1612" sheetId="48" r:id="rId44"/>
    <sheet name="1613" sheetId="50" r:id="rId45"/>
    <sheet name="1615" sheetId="51" r:id="rId46"/>
    <sheet name="1616" sheetId="52" r:id="rId47"/>
    <sheet name="1625" sheetId="53" r:id="rId48"/>
    <sheet name="1715" sheetId="54" r:id="rId49"/>
    <sheet name="1716" sheetId="55" r:id="rId50"/>
    <sheet name="1731" sheetId="56" r:id="rId51"/>
    <sheet name="1736" sheetId="57" r:id="rId52"/>
    <sheet name="1813" sheetId="58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8" l="1"/>
  <c r="H45" i="18"/>
  <c r="H26" i="58" l="1"/>
  <c r="H34" i="58" s="1"/>
  <c r="H19" i="58"/>
  <c r="H29" i="57"/>
  <c r="H45" i="57" s="1"/>
  <c r="H26" i="57"/>
  <c r="H34" i="57" s="1"/>
  <c r="H19" i="57"/>
  <c r="H29" i="56"/>
  <c r="H45" i="56" s="1"/>
  <c r="H26" i="56"/>
  <c r="H34" i="56" s="1"/>
  <c r="H19" i="56"/>
  <c r="H26" i="55"/>
  <c r="H34" i="55" s="1"/>
  <c r="H19" i="55"/>
  <c r="H26" i="54"/>
  <c r="H34" i="54" s="1"/>
  <c r="H19" i="54"/>
  <c r="H26" i="53"/>
  <c r="H34" i="53" s="1"/>
  <c r="H19" i="53"/>
  <c r="H34" i="52"/>
  <c r="H26" i="52"/>
  <c r="H19" i="52"/>
  <c r="H34" i="51"/>
  <c r="H26" i="51"/>
  <c r="H19" i="51"/>
  <c r="H26" i="50"/>
  <c r="H34" i="50" s="1"/>
  <c r="H19" i="50"/>
  <c r="H19" i="48"/>
  <c r="H19" i="47"/>
  <c r="H19" i="46"/>
  <c r="H26" i="45"/>
  <c r="H34" i="45" s="1"/>
  <c r="H19" i="45"/>
  <c r="H26" i="44"/>
  <c r="H34" i="44" s="1"/>
  <c r="H19" i="44"/>
  <c r="H68" i="43"/>
  <c r="H74" i="43" s="1"/>
  <c r="H26" i="43"/>
  <c r="H34" i="43" s="1"/>
  <c r="H19" i="43"/>
  <c r="H29" i="42"/>
  <c r="H45" i="42" s="1"/>
  <c r="H26" i="42"/>
  <c r="H34" i="42" s="1"/>
  <c r="H19" i="42"/>
  <c r="H68" i="41"/>
  <c r="H74" i="41"/>
  <c r="H34" i="41"/>
  <c r="H26" i="41"/>
  <c r="H19" i="41"/>
  <c r="H19" i="40"/>
  <c r="H19" i="39"/>
  <c r="H68" i="38"/>
  <c r="H74" i="38" s="1"/>
  <c r="H34" i="38"/>
  <c r="H26" i="38"/>
  <c r="H19" i="38"/>
  <c r="H19" i="37"/>
  <c r="H29" i="36"/>
  <c r="H45" i="36" s="1"/>
  <c r="H26" i="36"/>
  <c r="H34" i="36" s="1"/>
  <c r="H19" i="36"/>
  <c r="H29" i="35"/>
  <c r="H45" i="35" s="1"/>
  <c r="H26" i="35"/>
  <c r="H34" i="35" s="1"/>
  <c r="H19" i="35"/>
  <c r="H26" i="34"/>
  <c r="H34" i="34" s="1"/>
  <c r="H19" i="34"/>
  <c r="H68" i="33"/>
  <c r="H74" i="33" s="1"/>
  <c r="H26" i="33"/>
  <c r="H34" i="33" s="1"/>
  <c r="H19" i="33"/>
  <c r="H19" i="32"/>
  <c r="H26" i="31"/>
  <c r="H34" i="31" s="1"/>
  <c r="H19" i="31"/>
  <c r="H68" i="30"/>
  <c r="H74" i="30" s="1"/>
  <c r="H26" i="30"/>
  <c r="H34" i="30" s="1"/>
  <c r="H19" i="30"/>
  <c r="H19" i="29"/>
  <c r="H26" i="28"/>
  <c r="H34" i="28" s="1"/>
  <c r="H26" i="27"/>
  <c r="H34" i="27" s="1"/>
  <c r="H68" i="27"/>
  <c r="H74" i="27"/>
  <c r="H19" i="28"/>
  <c r="H19" i="27"/>
  <c r="H19" i="26"/>
  <c r="H68" i="25"/>
  <c r="H74" i="25" s="1"/>
  <c r="H26" i="25"/>
  <c r="H34" i="25" s="1"/>
  <c r="H20" i="25"/>
  <c r="H68" i="24"/>
  <c r="H74" i="24" s="1"/>
  <c r="H26" i="24"/>
  <c r="H34" i="24" s="1"/>
  <c r="H20" i="24"/>
  <c r="H29" i="60"/>
  <c r="H45" i="60" s="1"/>
  <c r="H20" i="60"/>
  <c r="H29" i="23"/>
  <c r="H45" i="23" s="1"/>
  <c r="H20" i="23"/>
  <c r="H29" i="22"/>
  <c r="H45" i="22" s="1"/>
  <c r="H20" i="22"/>
  <c r="H29" i="21"/>
  <c r="H45" i="21" s="1"/>
  <c r="H20" i="21"/>
  <c r="H20" i="19"/>
  <c r="H29" i="20"/>
  <c r="H45" i="20" s="1"/>
  <c r="H20" i="20"/>
  <c r="H20" i="18"/>
  <c r="H20" i="17"/>
  <c r="H26" i="16"/>
  <c r="H34" i="16" s="1"/>
  <c r="H20" i="16"/>
  <c r="H29" i="59"/>
  <c r="H45" i="59" s="1"/>
  <c r="H20" i="59"/>
  <c r="H29" i="15"/>
  <c r="H45" i="15" s="1"/>
  <c r="H20" i="15"/>
  <c r="H29" i="14"/>
  <c r="H45" i="14" s="1"/>
  <c r="H20" i="14"/>
  <c r="H20" i="13"/>
  <c r="H29" i="12"/>
  <c r="H45" i="12" s="1"/>
  <c r="H29" i="13"/>
  <c r="H45" i="13" s="1"/>
  <c r="H20" i="12"/>
  <c r="H20" i="11"/>
  <c r="H105" i="58" l="1"/>
  <c r="H102" i="58"/>
  <c r="H97" i="58"/>
  <c r="H94" i="58"/>
  <c r="H89" i="58"/>
  <c r="H86" i="58"/>
  <c r="H83" i="58"/>
  <c r="H79" i="58"/>
  <c r="H76" i="58"/>
  <c r="H65" i="58"/>
  <c r="H61" i="58"/>
  <c r="H54" i="58"/>
  <c r="H42" i="58"/>
  <c r="H29" i="58"/>
  <c r="H45" i="58" s="1"/>
  <c r="H49" i="58" s="1"/>
  <c r="H28" i="58"/>
  <c r="H37" i="58"/>
  <c r="H17" i="58"/>
  <c r="H12" i="58"/>
  <c r="H11" i="58"/>
  <c r="H13" i="58" s="1"/>
  <c r="H6" i="58"/>
  <c r="H5" i="58"/>
  <c r="H105" i="57"/>
  <c r="H102" i="57"/>
  <c r="H97" i="57"/>
  <c r="H94" i="57"/>
  <c r="H89" i="57"/>
  <c r="H86" i="57"/>
  <c r="H83" i="57"/>
  <c r="H79" i="57"/>
  <c r="H76" i="57"/>
  <c r="H65" i="57"/>
  <c r="H61" i="57"/>
  <c r="H54" i="57"/>
  <c r="H42" i="57"/>
  <c r="H49" i="57"/>
  <c r="H28" i="57"/>
  <c r="H37" i="57"/>
  <c r="H17" i="57"/>
  <c r="H12" i="57"/>
  <c r="H11" i="57"/>
  <c r="H13" i="57" s="1"/>
  <c r="H6" i="57"/>
  <c r="H5" i="57"/>
  <c r="I9" i="57" s="1"/>
  <c r="H105" i="56"/>
  <c r="H102" i="56"/>
  <c r="H97" i="56"/>
  <c r="H94" i="56"/>
  <c r="H89" i="56"/>
  <c r="H86" i="56"/>
  <c r="H83" i="56"/>
  <c r="H79" i="56"/>
  <c r="H76" i="56"/>
  <c r="H65" i="56"/>
  <c r="H61" i="56"/>
  <c r="H54" i="56"/>
  <c r="H42" i="56"/>
  <c r="H49" i="56"/>
  <c r="H28" i="56"/>
  <c r="H37" i="56"/>
  <c r="H17" i="56"/>
  <c r="H12" i="56"/>
  <c r="H11" i="56"/>
  <c r="H6" i="56"/>
  <c r="H5" i="56"/>
  <c r="H105" i="55"/>
  <c r="H102" i="55"/>
  <c r="H97" i="55"/>
  <c r="H94" i="55"/>
  <c r="H89" i="55"/>
  <c r="H86" i="55"/>
  <c r="H83" i="55"/>
  <c r="H79" i="55"/>
  <c r="H76" i="55"/>
  <c r="H65" i="55"/>
  <c r="H61" i="55"/>
  <c r="H54" i="55"/>
  <c r="H42" i="55"/>
  <c r="H29" i="55"/>
  <c r="H45" i="55" s="1"/>
  <c r="H49" i="55" s="1"/>
  <c r="H28" i="55"/>
  <c r="H37" i="55"/>
  <c r="H17" i="55"/>
  <c r="H12" i="55"/>
  <c r="H11" i="55"/>
  <c r="H6" i="55"/>
  <c r="H5" i="55"/>
  <c r="H105" i="54"/>
  <c r="H102" i="54"/>
  <c r="H97" i="54"/>
  <c r="H94" i="54"/>
  <c r="H89" i="54"/>
  <c r="H86" i="54"/>
  <c r="H83" i="54"/>
  <c r="H79" i="54"/>
  <c r="H76" i="54"/>
  <c r="H65" i="54"/>
  <c r="H61" i="54"/>
  <c r="H54" i="54"/>
  <c r="H42" i="54"/>
  <c r="H29" i="54"/>
  <c r="H45" i="54" s="1"/>
  <c r="H49" i="54" s="1"/>
  <c r="H28" i="54"/>
  <c r="H37" i="54"/>
  <c r="H17" i="54"/>
  <c r="H12" i="54"/>
  <c r="H11" i="54"/>
  <c r="H6" i="54"/>
  <c r="H5" i="54"/>
  <c r="H105" i="53"/>
  <c r="H102" i="53"/>
  <c r="H97" i="53"/>
  <c r="H94" i="53"/>
  <c r="H89" i="53"/>
  <c r="H86" i="53"/>
  <c r="H83" i="53"/>
  <c r="H79" i="53"/>
  <c r="H76" i="53"/>
  <c r="H65" i="53"/>
  <c r="H61" i="53"/>
  <c r="H54" i="53"/>
  <c r="H42" i="53"/>
  <c r="H49" i="53"/>
  <c r="H28" i="53"/>
  <c r="H37" i="53"/>
  <c r="H17" i="53"/>
  <c r="H12" i="53"/>
  <c r="H11" i="53"/>
  <c r="H6" i="53"/>
  <c r="H5" i="53"/>
  <c r="I9" i="53" s="1"/>
  <c r="H105" i="52"/>
  <c r="H102" i="52"/>
  <c r="H97" i="52"/>
  <c r="H94" i="52"/>
  <c r="H89" i="52"/>
  <c r="H86" i="52"/>
  <c r="H83" i="52"/>
  <c r="H79" i="52"/>
  <c r="H76" i="52"/>
  <c r="H65" i="52"/>
  <c r="H61" i="52"/>
  <c r="H54" i="52"/>
  <c r="H42" i="52"/>
  <c r="H29" i="52"/>
  <c r="H28" i="52"/>
  <c r="H37" i="52"/>
  <c r="H17" i="52"/>
  <c r="H12" i="52"/>
  <c r="H11" i="52"/>
  <c r="H13" i="52" s="1"/>
  <c r="H6" i="52"/>
  <c r="H5" i="52"/>
  <c r="H105" i="51"/>
  <c r="H102" i="51"/>
  <c r="H97" i="51"/>
  <c r="H94" i="51"/>
  <c r="H89" i="51"/>
  <c r="H86" i="51"/>
  <c r="H83" i="51"/>
  <c r="H79" i="51"/>
  <c r="H76" i="51"/>
  <c r="H65" i="51"/>
  <c r="H61" i="51"/>
  <c r="H54" i="51"/>
  <c r="H42" i="51"/>
  <c r="H29" i="51"/>
  <c r="H28" i="51"/>
  <c r="H37" i="51"/>
  <c r="H17" i="51"/>
  <c r="H12" i="51"/>
  <c r="H11" i="51"/>
  <c r="H6" i="51"/>
  <c r="H5" i="51"/>
  <c r="I9" i="51" s="1"/>
  <c r="H105" i="50"/>
  <c r="H102" i="50"/>
  <c r="H97" i="50"/>
  <c r="H94" i="50"/>
  <c r="H89" i="50"/>
  <c r="H86" i="50"/>
  <c r="H83" i="50"/>
  <c r="H79" i="50"/>
  <c r="H76" i="50"/>
  <c r="H65" i="50"/>
  <c r="H61" i="50"/>
  <c r="H54" i="50"/>
  <c r="H42" i="50"/>
  <c r="H29" i="50"/>
  <c r="H45" i="50" s="1"/>
  <c r="H49" i="50" s="1"/>
  <c r="H28" i="50"/>
  <c r="H17" i="50"/>
  <c r="H12" i="50"/>
  <c r="H11" i="50"/>
  <c r="H13" i="50" s="1"/>
  <c r="H6" i="50"/>
  <c r="H5" i="50"/>
  <c r="H105" i="48"/>
  <c r="H102" i="48"/>
  <c r="H97" i="48"/>
  <c r="H94" i="48"/>
  <c r="H89" i="48"/>
  <c r="H86" i="48"/>
  <c r="H83" i="48"/>
  <c r="H79" i="48"/>
  <c r="H68" i="48"/>
  <c r="H74" i="48" s="1"/>
  <c r="H76" i="48" s="1"/>
  <c r="H65" i="48"/>
  <c r="H61" i="48"/>
  <c r="H54" i="48"/>
  <c r="H42" i="48"/>
  <c r="H29" i="48"/>
  <c r="H28" i="48"/>
  <c r="H26" i="48"/>
  <c r="H34" i="48" s="1"/>
  <c r="H37" i="48" s="1"/>
  <c r="H17" i="48"/>
  <c r="H12" i="48"/>
  <c r="H11" i="48"/>
  <c r="H13" i="48" s="1"/>
  <c r="H6" i="48"/>
  <c r="H5" i="48"/>
  <c r="H105" i="47"/>
  <c r="H102" i="47"/>
  <c r="H97" i="47"/>
  <c r="H94" i="47"/>
  <c r="H89" i="47"/>
  <c r="H86" i="47"/>
  <c r="H83" i="47"/>
  <c r="H79" i="47"/>
  <c r="H76" i="47"/>
  <c r="H65" i="47"/>
  <c r="H61" i="47"/>
  <c r="H54" i="47"/>
  <c r="H42" i="47"/>
  <c r="H29" i="47"/>
  <c r="H45" i="47" s="1"/>
  <c r="H49" i="47" s="1"/>
  <c r="H28" i="47"/>
  <c r="H37" i="47"/>
  <c r="H17" i="47"/>
  <c r="H12" i="47"/>
  <c r="H11" i="47"/>
  <c r="H6" i="47"/>
  <c r="H5" i="47"/>
  <c r="H105" i="46"/>
  <c r="H102" i="46"/>
  <c r="H97" i="46"/>
  <c r="H94" i="46"/>
  <c r="H89" i="46"/>
  <c r="H86" i="46"/>
  <c r="H83" i="46"/>
  <c r="H79" i="46"/>
  <c r="H69" i="46"/>
  <c r="H65" i="46"/>
  <c r="H61" i="46"/>
  <c r="H54" i="46"/>
  <c r="H42" i="46"/>
  <c r="H49" i="46"/>
  <c r="H28" i="46"/>
  <c r="H37" i="46"/>
  <c r="H17" i="46"/>
  <c r="H12" i="46"/>
  <c r="H11" i="46"/>
  <c r="H6" i="46"/>
  <c r="H5" i="46"/>
  <c r="I9" i="46" s="1"/>
  <c r="H105" i="45"/>
  <c r="H102" i="45"/>
  <c r="H97" i="45"/>
  <c r="H94" i="45"/>
  <c r="H89" i="45"/>
  <c r="H86" i="45"/>
  <c r="H83" i="45"/>
  <c r="H79" i="45"/>
  <c r="H76" i="45"/>
  <c r="H65" i="45"/>
  <c r="H61" i="45"/>
  <c r="H54" i="45"/>
  <c r="H42" i="45"/>
  <c r="H29" i="45"/>
  <c r="H45" i="45" s="1"/>
  <c r="H49" i="45" s="1"/>
  <c r="H28" i="45"/>
  <c r="H37" i="45"/>
  <c r="H17" i="45"/>
  <c r="H12" i="45"/>
  <c r="H11" i="45"/>
  <c r="H6" i="45"/>
  <c r="H5" i="45"/>
  <c r="I9" i="45" s="1"/>
  <c r="H105" i="44"/>
  <c r="H102" i="44"/>
  <c r="H97" i="44"/>
  <c r="H94" i="44"/>
  <c r="H89" i="44"/>
  <c r="H86" i="44"/>
  <c r="H83" i="44"/>
  <c r="H79" i="44"/>
  <c r="H76" i="44"/>
  <c r="H65" i="44"/>
  <c r="H61" i="44"/>
  <c r="H54" i="44"/>
  <c r="H42" i="44"/>
  <c r="H29" i="44"/>
  <c r="H28" i="44"/>
  <c r="H37" i="44"/>
  <c r="H17" i="44"/>
  <c r="H22" i="44" s="1"/>
  <c r="H12" i="44"/>
  <c r="H11" i="44"/>
  <c r="H13" i="44" s="1"/>
  <c r="H6" i="44"/>
  <c r="H5" i="44"/>
  <c r="I9" i="44" s="1"/>
  <c r="H105" i="43"/>
  <c r="H102" i="43"/>
  <c r="H97" i="43"/>
  <c r="H94" i="43"/>
  <c r="H89" i="43"/>
  <c r="H86" i="43"/>
  <c r="H83" i="43"/>
  <c r="H79" i="43"/>
  <c r="H76" i="43"/>
  <c r="H65" i="43"/>
  <c r="H61" i="43"/>
  <c r="H54" i="43"/>
  <c r="H42" i="43"/>
  <c r="H49" i="43"/>
  <c r="H28" i="43"/>
  <c r="H37" i="43"/>
  <c r="H17" i="43"/>
  <c r="H12" i="43"/>
  <c r="H11" i="43"/>
  <c r="H13" i="43" s="1"/>
  <c r="H6" i="43"/>
  <c r="H5" i="43"/>
  <c r="H105" i="42"/>
  <c r="H102" i="42"/>
  <c r="H97" i="42"/>
  <c r="H94" i="42"/>
  <c r="H89" i="42"/>
  <c r="H86" i="42"/>
  <c r="H83" i="42"/>
  <c r="H79" i="42"/>
  <c r="H76" i="42"/>
  <c r="H65" i="42"/>
  <c r="H61" i="42"/>
  <c r="H54" i="42"/>
  <c r="H42" i="42"/>
  <c r="H49" i="42"/>
  <c r="H28" i="42"/>
  <c r="H37" i="42"/>
  <c r="H17" i="42"/>
  <c r="H12" i="42"/>
  <c r="H11" i="42"/>
  <c r="H6" i="42"/>
  <c r="H5" i="42"/>
  <c r="I9" i="42" s="1"/>
  <c r="H105" i="41"/>
  <c r="H102" i="41"/>
  <c r="H97" i="41"/>
  <c r="H94" i="41"/>
  <c r="H89" i="41"/>
  <c r="H86" i="41"/>
  <c r="H83" i="41"/>
  <c r="H79" i="41"/>
  <c r="H76" i="41"/>
  <c r="H65" i="41"/>
  <c r="H61" i="41"/>
  <c r="H54" i="41"/>
  <c r="H42" i="41"/>
  <c r="H49" i="41"/>
  <c r="H28" i="41"/>
  <c r="H37" i="41"/>
  <c r="H17" i="41"/>
  <c r="H12" i="41"/>
  <c r="H11" i="41"/>
  <c r="H13" i="41" s="1"/>
  <c r="H6" i="41"/>
  <c r="H5" i="41"/>
  <c r="I9" i="41" s="1"/>
  <c r="H105" i="40"/>
  <c r="H102" i="40"/>
  <c r="H97" i="40"/>
  <c r="H94" i="40"/>
  <c r="H89" i="40"/>
  <c r="H86" i="40"/>
  <c r="H83" i="40"/>
  <c r="H79" i="40"/>
  <c r="H68" i="40"/>
  <c r="H74" i="40" s="1"/>
  <c r="H76" i="40" s="1"/>
  <c r="H65" i="40"/>
  <c r="H61" i="40"/>
  <c r="H54" i="40"/>
  <c r="H42" i="40"/>
  <c r="H29" i="40"/>
  <c r="H45" i="40" s="1"/>
  <c r="H49" i="40" s="1"/>
  <c r="H28" i="40"/>
  <c r="H26" i="40"/>
  <c r="H34" i="40" s="1"/>
  <c r="H37" i="40" s="1"/>
  <c r="H17" i="40"/>
  <c r="H12" i="40"/>
  <c r="H11" i="40"/>
  <c r="H13" i="40" s="1"/>
  <c r="H6" i="40"/>
  <c r="H5" i="40"/>
  <c r="I9" i="40" s="1"/>
  <c r="H105" i="39"/>
  <c r="H102" i="39"/>
  <c r="H97" i="39"/>
  <c r="H94" i="39"/>
  <c r="H89" i="39"/>
  <c r="H86" i="39"/>
  <c r="H83" i="39"/>
  <c r="H79" i="39"/>
  <c r="H76" i="39"/>
  <c r="H65" i="39"/>
  <c r="H61" i="39"/>
  <c r="H54" i="39"/>
  <c r="H42" i="39"/>
  <c r="H29" i="39"/>
  <c r="H45" i="39" s="1"/>
  <c r="H49" i="39" s="1"/>
  <c r="H28" i="39"/>
  <c r="H31" i="39"/>
  <c r="H17" i="39"/>
  <c r="H12" i="39"/>
  <c r="H11" i="39"/>
  <c r="H6" i="39"/>
  <c r="H5" i="39"/>
  <c r="H105" i="38"/>
  <c r="H102" i="38"/>
  <c r="H97" i="38"/>
  <c r="H94" i="38"/>
  <c r="H89" i="38"/>
  <c r="H86" i="38"/>
  <c r="H83" i="38"/>
  <c r="H79" i="38"/>
  <c r="H76" i="38"/>
  <c r="H65" i="38"/>
  <c r="H61" i="38"/>
  <c r="H54" i="38"/>
  <c r="H42" i="38"/>
  <c r="H28" i="38"/>
  <c r="H37" i="38"/>
  <c r="H17" i="38"/>
  <c r="H12" i="38"/>
  <c r="H11" i="38"/>
  <c r="H6" i="38"/>
  <c r="H5" i="38"/>
  <c r="I9" i="38" s="1"/>
  <c r="H105" i="37"/>
  <c r="H102" i="37"/>
  <c r="H97" i="37"/>
  <c r="H94" i="37"/>
  <c r="H89" i="37"/>
  <c r="H86" i="37"/>
  <c r="H83" i="37"/>
  <c r="H79" i="37"/>
  <c r="H76" i="37"/>
  <c r="H65" i="37"/>
  <c r="H61" i="37"/>
  <c r="H54" i="37"/>
  <c r="H42" i="37"/>
  <c r="H49" i="37"/>
  <c r="H28" i="37"/>
  <c r="H37" i="37"/>
  <c r="H17" i="37"/>
  <c r="H12" i="37"/>
  <c r="H11" i="37"/>
  <c r="H6" i="37"/>
  <c r="H5" i="37"/>
  <c r="H105" i="36"/>
  <c r="H102" i="36"/>
  <c r="H97" i="36"/>
  <c r="H94" i="36"/>
  <c r="H89" i="36"/>
  <c r="H86" i="36"/>
  <c r="H83" i="36"/>
  <c r="H79" i="36"/>
  <c r="H76" i="36"/>
  <c r="H65" i="36"/>
  <c r="H61" i="36"/>
  <c r="H54" i="36"/>
  <c r="H42" i="36"/>
  <c r="H49" i="36"/>
  <c r="H28" i="36"/>
  <c r="H17" i="36"/>
  <c r="H12" i="36"/>
  <c r="H11" i="36"/>
  <c r="H13" i="36" s="1"/>
  <c r="H6" i="36"/>
  <c r="H5" i="36"/>
  <c r="I9" i="36" s="1"/>
  <c r="H105" i="35"/>
  <c r="H102" i="35"/>
  <c r="H97" i="35"/>
  <c r="H94" i="35"/>
  <c r="H89" i="35"/>
  <c r="H86" i="35"/>
  <c r="H83" i="35"/>
  <c r="H79" i="35"/>
  <c r="H76" i="35"/>
  <c r="H65" i="35"/>
  <c r="H61" i="35"/>
  <c r="H54" i="35"/>
  <c r="H42" i="35"/>
  <c r="H49" i="35"/>
  <c r="H28" i="35"/>
  <c r="H37" i="35"/>
  <c r="H17" i="35"/>
  <c r="H12" i="35"/>
  <c r="H11" i="35"/>
  <c r="H13" i="35" s="1"/>
  <c r="H6" i="35"/>
  <c r="H5" i="35"/>
  <c r="H105" i="34"/>
  <c r="H102" i="34"/>
  <c r="H97" i="34"/>
  <c r="H94" i="34"/>
  <c r="H89" i="34"/>
  <c r="H86" i="34"/>
  <c r="H83" i="34"/>
  <c r="H79" i="34"/>
  <c r="H69" i="34"/>
  <c r="H65" i="34"/>
  <c r="H61" i="34"/>
  <c r="H54" i="34"/>
  <c r="H42" i="34"/>
  <c r="H49" i="34"/>
  <c r="H28" i="34"/>
  <c r="H37" i="34"/>
  <c r="H17" i="34"/>
  <c r="H12" i="34"/>
  <c r="H11" i="34"/>
  <c r="H6" i="34"/>
  <c r="H5" i="34"/>
  <c r="I9" i="34" s="1"/>
  <c r="H105" i="33"/>
  <c r="H102" i="33"/>
  <c r="H97" i="33"/>
  <c r="H94" i="33"/>
  <c r="H89" i="33"/>
  <c r="H86" i="33"/>
  <c r="H83" i="33"/>
  <c r="H79" i="33"/>
  <c r="H76" i="33"/>
  <c r="H65" i="33"/>
  <c r="H61" i="33"/>
  <c r="H54" i="33"/>
  <c r="H42" i="33"/>
  <c r="H49" i="33"/>
  <c r="H28" i="33"/>
  <c r="H17" i="33"/>
  <c r="H12" i="33"/>
  <c r="H11" i="33"/>
  <c r="H6" i="33"/>
  <c r="H5" i="33"/>
  <c r="H105" i="32"/>
  <c r="H102" i="32"/>
  <c r="H97" i="32"/>
  <c r="H94" i="32"/>
  <c r="H89" i="32"/>
  <c r="H86" i="32"/>
  <c r="H83" i="32"/>
  <c r="H79" i="32"/>
  <c r="H68" i="32"/>
  <c r="H69" i="32" s="1"/>
  <c r="H65" i="32"/>
  <c r="H61" i="32"/>
  <c r="H54" i="32"/>
  <c r="H42" i="32"/>
  <c r="H49" i="32"/>
  <c r="H28" i="32"/>
  <c r="H26" i="32"/>
  <c r="H34" i="32" s="1"/>
  <c r="H37" i="32" s="1"/>
  <c r="H17" i="32"/>
  <c r="H12" i="32"/>
  <c r="H11" i="32"/>
  <c r="H13" i="32" s="1"/>
  <c r="H6" i="32"/>
  <c r="H5" i="32"/>
  <c r="I9" i="32" s="1"/>
  <c r="H105" i="31"/>
  <c r="H102" i="31"/>
  <c r="H97" i="31"/>
  <c r="H94" i="31"/>
  <c r="H89" i="31"/>
  <c r="H86" i="31"/>
  <c r="H83" i="31"/>
  <c r="H79" i="31"/>
  <c r="H76" i="31"/>
  <c r="H65" i="31"/>
  <c r="H61" i="31"/>
  <c r="H54" i="31"/>
  <c r="H42" i="31"/>
  <c r="H49" i="31"/>
  <c r="H28" i="31"/>
  <c r="H31" i="31"/>
  <c r="H17" i="31"/>
  <c r="H12" i="31"/>
  <c r="H11" i="31"/>
  <c r="H13" i="31" s="1"/>
  <c r="H6" i="31"/>
  <c r="H5" i="31"/>
  <c r="I9" i="31" s="1"/>
  <c r="I15" i="31" s="1"/>
  <c r="H105" i="30"/>
  <c r="H102" i="30"/>
  <c r="H97" i="30"/>
  <c r="H94" i="30"/>
  <c r="H89" i="30"/>
  <c r="H86" i="30"/>
  <c r="H83" i="30"/>
  <c r="H79" i="30"/>
  <c r="H76" i="30"/>
  <c r="H65" i="30"/>
  <c r="H61" i="30"/>
  <c r="H54" i="30"/>
  <c r="H42" i="30"/>
  <c r="H49" i="30"/>
  <c r="H28" i="30"/>
  <c r="H37" i="30"/>
  <c r="H17" i="30"/>
  <c r="H12" i="30"/>
  <c r="H11" i="30"/>
  <c r="H13" i="30" s="1"/>
  <c r="H6" i="30"/>
  <c r="H5" i="30"/>
  <c r="I9" i="30" s="1"/>
  <c r="I15" i="30" s="1"/>
  <c r="H105" i="29"/>
  <c r="H102" i="29"/>
  <c r="H97" i="29"/>
  <c r="H94" i="29"/>
  <c r="H89" i="29"/>
  <c r="H86" i="29"/>
  <c r="H83" i="29"/>
  <c r="H79" i="29"/>
  <c r="H68" i="29"/>
  <c r="H74" i="29" s="1"/>
  <c r="H76" i="29" s="1"/>
  <c r="H65" i="29"/>
  <c r="H61" i="29"/>
  <c r="H54" i="29"/>
  <c r="H42" i="29"/>
  <c r="H49" i="29"/>
  <c r="H28" i="29"/>
  <c r="H26" i="29"/>
  <c r="H34" i="29" s="1"/>
  <c r="H37" i="29" s="1"/>
  <c r="H17" i="29"/>
  <c r="H12" i="29"/>
  <c r="H11" i="29"/>
  <c r="H6" i="29"/>
  <c r="H5" i="29"/>
  <c r="I9" i="29" s="1"/>
  <c r="H105" i="28"/>
  <c r="H102" i="28"/>
  <c r="H97" i="28"/>
  <c r="H94" i="28"/>
  <c r="H89" i="28"/>
  <c r="H86" i="28"/>
  <c r="H83" i="28"/>
  <c r="H79" i="28"/>
  <c r="H69" i="28"/>
  <c r="H65" i="28"/>
  <c r="H61" i="28"/>
  <c r="H54" i="28"/>
  <c r="H42" i="28"/>
  <c r="H29" i="28"/>
  <c r="H45" i="28" s="1"/>
  <c r="H49" i="28" s="1"/>
  <c r="H28" i="28"/>
  <c r="H17" i="28"/>
  <c r="H12" i="28"/>
  <c r="H11" i="28"/>
  <c r="H13" i="28" s="1"/>
  <c r="H6" i="28"/>
  <c r="H5" i="28"/>
  <c r="I9" i="28" s="1"/>
  <c r="I15" i="28" s="1"/>
  <c r="H105" i="27"/>
  <c r="H102" i="27"/>
  <c r="H97" i="27"/>
  <c r="H94" i="27"/>
  <c r="H89" i="27"/>
  <c r="H86" i="27"/>
  <c r="H83" i="27"/>
  <c r="H79" i="27"/>
  <c r="H76" i="27"/>
  <c r="H65" i="27"/>
  <c r="H61" i="27"/>
  <c r="H54" i="27"/>
  <c r="H42" i="27"/>
  <c r="H29" i="27"/>
  <c r="H45" i="27" s="1"/>
  <c r="H49" i="27" s="1"/>
  <c r="H28" i="27"/>
  <c r="H37" i="27"/>
  <c r="H17" i="27"/>
  <c r="H12" i="27"/>
  <c r="H11" i="27"/>
  <c r="H13" i="27" s="1"/>
  <c r="H6" i="27"/>
  <c r="H5" i="27"/>
  <c r="H105" i="26"/>
  <c r="H102" i="26"/>
  <c r="H97" i="26"/>
  <c r="H94" i="26"/>
  <c r="H89" i="26"/>
  <c r="H86" i="26"/>
  <c r="H83" i="26"/>
  <c r="H79" i="26"/>
  <c r="H76" i="26"/>
  <c r="H65" i="26"/>
  <c r="H61" i="26"/>
  <c r="H54" i="26"/>
  <c r="H42" i="26"/>
  <c r="H29" i="26"/>
  <c r="H45" i="26" s="1"/>
  <c r="H49" i="26" s="1"/>
  <c r="H28" i="26"/>
  <c r="H26" i="26"/>
  <c r="H37" i="26" s="1"/>
  <c r="H17" i="26"/>
  <c r="H12" i="26"/>
  <c r="H11" i="26"/>
  <c r="H6" i="26"/>
  <c r="H5" i="26"/>
  <c r="H105" i="25"/>
  <c r="H102" i="25"/>
  <c r="H97" i="25"/>
  <c r="H94" i="25"/>
  <c r="H89" i="25"/>
  <c r="H86" i="25"/>
  <c r="H83" i="25"/>
  <c r="H79" i="25"/>
  <c r="H76" i="25"/>
  <c r="H65" i="25"/>
  <c r="H61" i="25"/>
  <c r="H54" i="25"/>
  <c r="H42" i="25"/>
  <c r="H49" i="25"/>
  <c r="H37" i="25"/>
  <c r="H17" i="25"/>
  <c r="H12" i="25"/>
  <c r="H11" i="25"/>
  <c r="H13" i="25" s="1"/>
  <c r="H6" i="25"/>
  <c r="H5" i="25"/>
  <c r="I9" i="25" s="1"/>
  <c r="H105" i="24"/>
  <c r="H102" i="24"/>
  <c r="H97" i="24"/>
  <c r="H94" i="24"/>
  <c r="H89" i="24"/>
  <c r="H86" i="24"/>
  <c r="H83" i="24"/>
  <c r="H79" i="24"/>
  <c r="H76" i="24"/>
  <c r="H65" i="24"/>
  <c r="H61" i="24"/>
  <c r="H54" i="24"/>
  <c r="H42" i="24"/>
  <c r="H49" i="24"/>
  <c r="H37" i="24"/>
  <c r="H17" i="24"/>
  <c r="H12" i="24"/>
  <c r="H11" i="24"/>
  <c r="H6" i="24"/>
  <c r="H5" i="24"/>
  <c r="H105" i="60"/>
  <c r="H102" i="60"/>
  <c r="H97" i="60"/>
  <c r="H94" i="60"/>
  <c r="H89" i="60"/>
  <c r="H86" i="60"/>
  <c r="H83" i="60"/>
  <c r="H79" i="60"/>
  <c r="H76" i="60"/>
  <c r="H65" i="60"/>
  <c r="H61" i="60"/>
  <c r="H54" i="60"/>
  <c r="H42" i="60"/>
  <c r="H49" i="60"/>
  <c r="H37" i="60"/>
  <c r="H17" i="60"/>
  <c r="H12" i="60"/>
  <c r="H11" i="60"/>
  <c r="H6" i="60"/>
  <c r="H5" i="60"/>
  <c r="I9" i="60" s="1"/>
  <c r="H105" i="23"/>
  <c r="H102" i="23"/>
  <c r="H97" i="23"/>
  <c r="H94" i="23"/>
  <c r="H89" i="23"/>
  <c r="H86" i="23"/>
  <c r="H83" i="23"/>
  <c r="H79" i="23"/>
  <c r="H76" i="23"/>
  <c r="H65" i="23"/>
  <c r="H61" i="23"/>
  <c r="H54" i="23"/>
  <c r="H42" i="23"/>
  <c r="H49" i="23"/>
  <c r="H37" i="23"/>
  <c r="H17" i="23"/>
  <c r="H12" i="23"/>
  <c r="H11" i="23"/>
  <c r="H6" i="23"/>
  <c r="H5" i="23"/>
  <c r="H105" i="22"/>
  <c r="H102" i="22"/>
  <c r="H97" i="22"/>
  <c r="H94" i="22"/>
  <c r="H89" i="22"/>
  <c r="H86" i="22"/>
  <c r="H83" i="22"/>
  <c r="H79" i="22"/>
  <c r="H76" i="22"/>
  <c r="H65" i="22"/>
  <c r="H61" i="22"/>
  <c r="H54" i="22"/>
  <c r="H42" i="22"/>
  <c r="H49" i="22"/>
  <c r="H31" i="22"/>
  <c r="H17" i="22"/>
  <c r="H12" i="22"/>
  <c r="H11" i="22"/>
  <c r="H13" i="22" s="1"/>
  <c r="H6" i="22"/>
  <c r="H5" i="22"/>
  <c r="I9" i="22" s="1"/>
  <c r="H105" i="21"/>
  <c r="H102" i="21"/>
  <c r="H97" i="21"/>
  <c r="H94" i="21"/>
  <c r="H89" i="21"/>
  <c r="H86" i="21"/>
  <c r="H83" i="21"/>
  <c r="H79" i="21"/>
  <c r="H76" i="21"/>
  <c r="H65" i="21"/>
  <c r="H61" i="21"/>
  <c r="H54" i="21"/>
  <c r="H42" i="21"/>
  <c r="H49" i="21"/>
  <c r="H37" i="21"/>
  <c r="H17" i="21"/>
  <c r="H12" i="21"/>
  <c r="H11" i="21"/>
  <c r="H13" i="21" s="1"/>
  <c r="H6" i="21"/>
  <c r="H5" i="21"/>
  <c r="I9" i="21" s="1"/>
  <c r="H105" i="19"/>
  <c r="H102" i="19"/>
  <c r="H97" i="19"/>
  <c r="H94" i="19"/>
  <c r="H89" i="19"/>
  <c r="H86" i="19"/>
  <c r="H83" i="19"/>
  <c r="H79" i="19"/>
  <c r="H76" i="19"/>
  <c r="H65" i="19"/>
  <c r="H61" i="19"/>
  <c r="H54" i="19"/>
  <c r="H42" i="19"/>
  <c r="H49" i="19"/>
  <c r="H37" i="19"/>
  <c r="H17" i="19"/>
  <c r="H12" i="19"/>
  <c r="H11" i="19"/>
  <c r="H6" i="19"/>
  <c r="H5" i="19"/>
  <c r="H105" i="20"/>
  <c r="H102" i="20"/>
  <c r="H97" i="20"/>
  <c r="H94" i="20"/>
  <c r="H89" i="20"/>
  <c r="H86" i="20"/>
  <c r="H83" i="20"/>
  <c r="H79" i="20"/>
  <c r="H76" i="20"/>
  <c r="H65" i="20"/>
  <c r="H61" i="20"/>
  <c r="H54" i="20"/>
  <c r="H42" i="20"/>
  <c r="H49" i="20"/>
  <c r="H37" i="20"/>
  <c r="H17" i="20"/>
  <c r="H12" i="20"/>
  <c r="H11" i="20"/>
  <c r="H6" i="20"/>
  <c r="H5" i="20"/>
  <c r="I9" i="20" s="1"/>
  <c r="H105" i="18"/>
  <c r="H102" i="18"/>
  <c r="H97" i="18"/>
  <c r="H94" i="18"/>
  <c r="H89" i="18"/>
  <c r="H86" i="18"/>
  <c r="H83" i="18"/>
  <c r="H79" i="18"/>
  <c r="H76" i="18"/>
  <c r="H65" i="18"/>
  <c r="H61" i="18"/>
  <c r="H54" i="18"/>
  <c r="H42" i="18"/>
  <c r="H37" i="18"/>
  <c r="H17" i="18"/>
  <c r="H12" i="18"/>
  <c r="H11" i="18"/>
  <c r="H13" i="18" s="1"/>
  <c r="H6" i="18"/>
  <c r="H5" i="18"/>
  <c r="I9" i="18" s="1"/>
  <c r="I15" i="18" s="1"/>
  <c r="H105" i="17"/>
  <c r="H102" i="17"/>
  <c r="H97" i="17"/>
  <c r="H94" i="17"/>
  <c r="H89" i="17"/>
  <c r="H86" i="17"/>
  <c r="H83" i="17"/>
  <c r="H79" i="17"/>
  <c r="H76" i="17"/>
  <c r="H65" i="17"/>
  <c r="H61" i="17"/>
  <c r="H54" i="17"/>
  <c r="H42" i="17"/>
  <c r="H49" i="17"/>
  <c r="H37" i="17"/>
  <c r="H17" i="17"/>
  <c r="H12" i="17"/>
  <c r="H11" i="17"/>
  <c r="H6" i="17"/>
  <c r="H5" i="17"/>
  <c r="I9" i="17" s="1"/>
  <c r="H105" i="16"/>
  <c r="H102" i="16"/>
  <c r="H97" i="16"/>
  <c r="H94" i="16"/>
  <c r="H89" i="16"/>
  <c r="H86" i="16"/>
  <c r="H83" i="16"/>
  <c r="H79" i="16"/>
  <c r="H76" i="16"/>
  <c r="H65" i="16"/>
  <c r="H61" i="16"/>
  <c r="H54" i="16"/>
  <c r="H42" i="16"/>
  <c r="H29" i="16"/>
  <c r="H37" i="16"/>
  <c r="H17" i="16"/>
  <c r="H12" i="16"/>
  <c r="H11" i="16"/>
  <c r="H6" i="16"/>
  <c r="H5" i="16"/>
  <c r="I9" i="16" s="1"/>
  <c r="H105" i="59"/>
  <c r="H102" i="59"/>
  <c r="H97" i="59"/>
  <c r="H94" i="59"/>
  <c r="H89" i="59"/>
  <c r="H86" i="59"/>
  <c r="H83" i="59"/>
  <c r="H79" i="59"/>
  <c r="H76" i="59"/>
  <c r="H65" i="59"/>
  <c r="H61" i="59"/>
  <c r="H54" i="59"/>
  <c r="H42" i="59"/>
  <c r="H49" i="59"/>
  <c r="H28" i="59"/>
  <c r="H37" i="59"/>
  <c r="H17" i="59"/>
  <c r="H12" i="59"/>
  <c r="H11" i="59"/>
  <c r="H13" i="59" s="1"/>
  <c r="H6" i="59"/>
  <c r="H5" i="59"/>
  <c r="I9" i="59" s="1"/>
  <c r="H105" i="15"/>
  <c r="H102" i="15"/>
  <c r="H97" i="15"/>
  <c r="H94" i="15"/>
  <c r="H89" i="15"/>
  <c r="H86" i="15"/>
  <c r="H83" i="15"/>
  <c r="H79" i="15"/>
  <c r="H76" i="15"/>
  <c r="H65" i="15"/>
  <c r="H61" i="15"/>
  <c r="H54" i="15"/>
  <c r="H42" i="15"/>
  <c r="H49" i="15"/>
  <c r="H28" i="15"/>
  <c r="H37" i="15"/>
  <c r="H17" i="15"/>
  <c r="H12" i="15"/>
  <c r="H11" i="15"/>
  <c r="H6" i="15"/>
  <c r="H5" i="15"/>
  <c r="H105" i="14"/>
  <c r="H102" i="14"/>
  <c r="H97" i="14"/>
  <c r="H94" i="14"/>
  <c r="H89" i="14"/>
  <c r="H86" i="14"/>
  <c r="H83" i="14"/>
  <c r="H79" i="14"/>
  <c r="H76" i="14"/>
  <c r="H65" i="14"/>
  <c r="H61" i="14"/>
  <c r="H54" i="14"/>
  <c r="H42" i="14"/>
  <c r="H49" i="14"/>
  <c r="H28" i="14"/>
  <c r="H37" i="14"/>
  <c r="H17" i="14"/>
  <c r="H12" i="14"/>
  <c r="H11" i="14"/>
  <c r="H13" i="14" s="1"/>
  <c r="H6" i="14"/>
  <c r="H5" i="14"/>
  <c r="I9" i="14" s="1"/>
  <c r="H105" i="13"/>
  <c r="H102" i="13"/>
  <c r="H97" i="13"/>
  <c r="H94" i="13"/>
  <c r="H89" i="13"/>
  <c r="H86" i="13"/>
  <c r="H83" i="13"/>
  <c r="H79" i="13"/>
  <c r="H76" i="13"/>
  <c r="H65" i="13"/>
  <c r="H61" i="13"/>
  <c r="H54" i="13"/>
  <c r="H42" i="13"/>
  <c r="H49" i="13"/>
  <c r="H28" i="13"/>
  <c r="H37" i="13"/>
  <c r="H17" i="13"/>
  <c r="H12" i="13"/>
  <c r="H11" i="13"/>
  <c r="H6" i="13"/>
  <c r="H5" i="13"/>
  <c r="I9" i="13" s="1"/>
  <c r="H105" i="12"/>
  <c r="H102" i="12"/>
  <c r="H97" i="12"/>
  <c r="H94" i="12"/>
  <c r="H89" i="12"/>
  <c r="H86" i="12"/>
  <c r="H83" i="12"/>
  <c r="H79" i="12"/>
  <c r="H74" i="12"/>
  <c r="H76" i="12" s="1"/>
  <c r="H65" i="12"/>
  <c r="H61" i="12"/>
  <c r="H54" i="12"/>
  <c r="H42" i="12"/>
  <c r="H49" i="12"/>
  <c r="H28" i="12"/>
  <c r="H37" i="12"/>
  <c r="H17" i="12"/>
  <c r="H12" i="12"/>
  <c r="H11" i="12"/>
  <c r="H6" i="12"/>
  <c r="H5" i="12"/>
  <c r="H105" i="11"/>
  <c r="H102" i="11"/>
  <c r="H97" i="11"/>
  <c r="H94" i="11"/>
  <c r="H89" i="11"/>
  <c r="H86" i="11"/>
  <c r="H83" i="11"/>
  <c r="H79" i="11"/>
  <c r="H69" i="11"/>
  <c r="H65" i="11"/>
  <c r="H61" i="11"/>
  <c r="H54" i="11"/>
  <c r="H42" i="11"/>
  <c r="H49" i="11"/>
  <c r="H28" i="11"/>
  <c r="H37" i="11"/>
  <c r="H17" i="11"/>
  <c r="H12" i="11"/>
  <c r="H11" i="11"/>
  <c r="H13" i="11" s="1"/>
  <c r="H6" i="11"/>
  <c r="H5" i="11"/>
  <c r="I9" i="11" s="1"/>
  <c r="H105" i="9"/>
  <c r="H102" i="9"/>
  <c r="H97" i="9"/>
  <c r="H94" i="9"/>
  <c r="H89" i="9"/>
  <c r="H86" i="9"/>
  <c r="H83" i="9"/>
  <c r="H79" i="9"/>
  <c r="H68" i="9"/>
  <c r="H74" i="9" s="1"/>
  <c r="H76" i="9" s="1"/>
  <c r="H65" i="9"/>
  <c r="H61" i="9"/>
  <c r="H54" i="9"/>
  <c r="H42" i="9"/>
  <c r="H49" i="9"/>
  <c r="H28" i="9"/>
  <c r="H26" i="9"/>
  <c r="H34" i="9" s="1"/>
  <c r="H37" i="9" s="1"/>
  <c r="H20" i="9"/>
  <c r="H17" i="9"/>
  <c r="H12" i="9"/>
  <c r="H11" i="9"/>
  <c r="H13" i="9" s="1"/>
  <c r="H6" i="9"/>
  <c r="H5" i="9"/>
  <c r="H13" i="24" l="1"/>
  <c r="I15" i="14"/>
  <c r="L12" i="14" s="1"/>
  <c r="H49" i="18"/>
  <c r="H45" i="48"/>
  <c r="H49" i="48" s="1"/>
  <c r="H45" i="51"/>
  <c r="H49" i="51" s="1"/>
  <c r="I9" i="58"/>
  <c r="I9" i="48"/>
  <c r="I9" i="52"/>
  <c r="I15" i="52" s="1"/>
  <c r="L11" i="52" s="1"/>
  <c r="I9" i="33"/>
  <c r="I9" i="19"/>
  <c r="I9" i="27"/>
  <c r="I9" i="15"/>
  <c r="H13" i="26"/>
  <c r="H31" i="36"/>
  <c r="H13" i="45"/>
  <c r="I15" i="48"/>
  <c r="H13" i="23"/>
  <c r="H13" i="47"/>
  <c r="I15" i="21"/>
  <c r="L12" i="21" s="1"/>
  <c r="H13" i="56"/>
  <c r="H37" i="36"/>
  <c r="I15" i="11"/>
  <c r="L12" i="11" s="1"/>
  <c r="I15" i="25"/>
  <c r="L11" i="25" s="1"/>
  <c r="H13" i="38"/>
  <c r="I15" i="38" s="1"/>
  <c r="H13" i="55"/>
  <c r="H13" i="20"/>
  <c r="I15" i="20" s="1"/>
  <c r="L11" i="20" s="1"/>
  <c r="I15" i="22"/>
  <c r="L12" i="22" s="1"/>
  <c r="H31" i="28"/>
  <c r="H13" i="34"/>
  <c r="I15" i="34" s="1"/>
  <c r="H13" i="37"/>
  <c r="I15" i="40"/>
  <c r="L12" i="40" s="1"/>
  <c r="I15" i="57"/>
  <c r="L11" i="57" s="1"/>
  <c r="H13" i="33"/>
  <c r="I15" i="33" s="1"/>
  <c r="L12" i="33" s="1"/>
  <c r="H13" i="16"/>
  <c r="I15" i="16" s="1"/>
  <c r="L12" i="16" s="1"/>
  <c r="H13" i="53"/>
  <c r="I15" i="53" s="1"/>
  <c r="H13" i="60"/>
  <c r="I15" i="60" s="1"/>
  <c r="H31" i="33"/>
  <c r="I9" i="37"/>
  <c r="I9" i="54"/>
  <c r="I9" i="9"/>
  <c r="I15" i="9" s="1"/>
  <c r="L12" i="9" s="1"/>
  <c r="I9" i="24"/>
  <c r="I15" i="24" s="1"/>
  <c r="L11" i="24" s="1"/>
  <c r="I9" i="39"/>
  <c r="I9" i="12"/>
  <c r="I9" i="26"/>
  <c r="H22" i="17"/>
  <c r="H22" i="56"/>
  <c r="H22" i="9"/>
  <c r="H31" i="47"/>
  <c r="H22" i="54"/>
  <c r="H22" i="46"/>
  <c r="H13" i="15"/>
  <c r="I15" i="15" s="1"/>
  <c r="L12" i="15" s="1"/>
  <c r="H13" i="29"/>
  <c r="H37" i="31"/>
  <c r="I15" i="29"/>
  <c r="L11" i="29" s="1"/>
  <c r="H31" i="50"/>
  <c r="H22" i="29"/>
  <c r="H13" i="42"/>
  <c r="I15" i="42" s="1"/>
  <c r="L12" i="42" s="1"/>
  <c r="I9" i="55"/>
  <c r="I15" i="55" s="1"/>
  <c r="L12" i="55" s="1"/>
  <c r="I9" i="47"/>
  <c r="I15" i="47" s="1"/>
  <c r="L12" i="47" s="1"/>
  <c r="I9" i="43"/>
  <c r="I15" i="43" s="1"/>
  <c r="I9" i="50"/>
  <c r="I15" i="50" s="1"/>
  <c r="L12" i="50" s="1"/>
  <c r="I9" i="56"/>
  <c r="I15" i="56" s="1"/>
  <c r="I9" i="23"/>
  <c r="I15" i="23" s="1"/>
  <c r="I9" i="35"/>
  <c r="I15" i="35" s="1"/>
  <c r="L11" i="35" s="1"/>
  <c r="H22" i="30"/>
  <c r="I24" i="30" s="1"/>
  <c r="H22" i="24"/>
  <c r="H22" i="13"/>
  <c r="H22" i="52"/>
  <c r="H31" i="44"/>
  <c r="H22" i="18"/>
  <c r="I24" i="18" s="1"/>
  <c r="H31" i="37"/>
  <c r="I15" i="36"/>
  <c r="L12" i="36" s="1"/>
  <c r="H22" i="47"/>
  <c r="H22" i="55"/>
  <c r="H13" i="12"/>
  <c r="H22" i="21"/>
  <c r="H22" i="40"/>
  <c r="H13" i="51"/>
  <c r="I15" i="51" s="1"/>
  <c r="I15" i="58"/>
  <c r="L12" i="58" s="1"/>
  <c r="H22" i="34"/>
  <c r="H22" i="37"/>
  <c r="H22" i="33"/>
  <c r="H31" i="40"/>
  <c r="H22" i="12"/>
  <c r="H22" i="51"/>
  <c r="H22" i="26"/>
  <c r="H22" i="36"/>
  <c r="H22" i="43"/>
  <c r="H22" i="15"/>
  <c r="H13" i="17"/>
  <c r="I15" i="17" s="1"/>
  <c r="H13" i="46"/>
  <c r="I15" i="46" s="1"/>
  <c r="H13" i="54"/>
  <c r="I15" i="54" s="1"/>
  <c r="L12" i="54" s="1"/>
  <c r="H22" i="58"/>
  <c r="H31" i="48"/>
  <c r="H22" i="27"/>
  <c r="H22" i="59"/>
  <c r="H31" i="52"/>
  <c r="H22" i="60"/>
  <c r="H31" i="58"/>
  <c r="H13" i="19"/>
  <c r="I15" i="32"/>
  <c r="L11" i="32" s="1"/>
  <c r="H13" i="39"/>
  <c r="H69" i="55"/>
  <c r="H22" i="39"/>
  <c r="H22" i="25"/>
  <c r="H22" i="35"/>
  <c r="H22" i="57"/>
  <c r="H22" i="14"/>
  <c r="I24" i="14" s="1"/>
  <c r="H31" i="42"/>
  <c r="H22" i="53"/>
  <c r="H31" i="45"/>
  <c r="H22" i="20"/>
  <c r="H22" i="19"/>
  <c r="H22" i="50"/>
  <c r="H31" i="46"/>
  <c r="H22" i="23"/>
  <c r="H22" i="32"/>
  <c r="H22" i="42"/>
  <c r="H22" i="11"/>
  <c r="I24" i="11" s="1"/>
  <c r="H22" i="28"/>
  <c r="I24" i="28" s="1"/>
  <c r="H31" i="35"/>
  <c r="H31" i="57"/>
  <c r="H22" i="16"/>
  <c r="H22" i="45"/>
  <c r="H22" i="31"/>
  <c r="I24" i="31" s="1"/>
  <c r="H22" i="38"/>
  <c r="H31" i="53"/>
  <c r="H31" i="16"/>
  <c r="I15" i="27"/>
  <c r="I15" i="44"/>
  <c r="L11" i="44" s="1"/>
  <c r="H13" i="13"/>
  <c r="I15" i="13" s="1"/>
  <c r="I15" i="59"/>
  <c r="L12" i="59" s="1"/>
  <c r="H22" i="22"/>
  <c r="H31" i="38"/>
  <c r="H22" i="41"/>
  <c r="H22" i="48"/>
  <c r="H69" i="58"/>
  <c r="H69" i="57"/>
  <c r="H31" i="56"/>
  <c r="H69" i="56"/>
  <c r="H31" i="55"/>
  <c r="H31" i="54"/>
  <c r="H69" i="54"/>
  <c r="H69" i="53"/>
  <c r="H45" i="52"/>
  <c r="H49" i="52" s="1"/>
  <c r="H69" i="52"/>
  <c r="H31" i="51"/>
  <c r="H69" i="51"/>
  <c r="H69" i="50"/>
  <c r="H37" i="50"/>
  <c r="L12" i="48"/>
  <c r="L11" i="48"/>
  <c r="H69" i="48"/>
  <c r="H69" i="47"/>
  <c r="H76" i="46"/>
  <c r="I15" i="45"/>
  <c r="H69" i="45"/>
  <c r="H69" i="44"/>
  <c r="H45" i="44"/>
  <c r="H49" i="44" s="1"/>
  <c r="H69" i="43"/>
  <c r="H31" i="43"/>
  <c r="H69" i="42"/>
  <c r="I15" i="41"/>
  <c r="H31" i="41"/>
  <c r="H69" i="41"/>
  <c r="H69" i="40"/>
  <c r="H69" i="39"/>
  <c r="H37" i="39"/>
  <c r="H69" i="38"/>
  <c r="H49" i="38"/>
  <c r="H69" i="37"/>
  <c r="H69" i="36"/>
  <c r="H69" i="35"/>
  <c r="H31" i="34"/>
  <c r="H76" i="34"/>
  <c r="H69" i="33"/>
  <c r="H37" i="33"/>
  <c r="H31" i="32"/>
  <c r="H74" i="32"/>
  <c r="H76" i="32" s="1"/>
  <c r="L12" i="31"/>
  <c r="L11" i="31"/>
  <c r="L13" i="31" s="1"/>
  <c r="H69" i="31"/>
  <c r="L12" i="30"/>
  <c r="L11" i="30"/>
  <c r="L13" i="30" s="1"/>
  <c r="H31" i="30"/>
  <c r="H69" i="30"/>
  <c r="H31" i="29"/>
  <c r="H69" i="29"/>
  <c r="L11" i="28"/>
  <c r="L12" i="28"/>
  <c r="H76" i="28"/>
  <c r="H37" i="28"/>
  <c r="H31" i="27"/>
  <c r="H69" i="27"/>
  <c r="H31" i="26"/>
  <c r="H69" i="26"/>
  <c r="H69" i="25"/>
  <c r="H31" i="25"/>
  <c r="H31" i="24"/>
  <c r="H69" i="24"/>
  <c r="H31" i="60"/>
  <c r="H69" i="60"/>
  <c r="H69" i="23"/>
  <c r="H31" i="23"/>
  <c r="H69" i="22"/>
  <c r="H37" i="22"/>
  <c r="H31" i="21"/>
  <c r="H69" i="21"/>
  <c r="H69" i="19"/>
  <c r="H31" i="19"/>
  <c r="H69" i="20"/>
  <c r="H31" i="20"/>
  <c r="L12" i="18"/>
  <c r="L11" i="18"/>
  <c r="L13" i="18" s="1"/>
  <c r="H31" i="18"/>
  <c r="H69" i="18"/>
  <c r="H31" i="17"/>
  <c r="H69" i="17"/>
  <c r="H69" i="16"/>
  <c r="H45" i="16"/>
  <c r="H49" i="16" s="1"/>
  <c r="H31" i="59"/>
  <c r="H69" i="59"/>
  <c r="H69" i="15"/>
  <c r="H31" i="15"/>
  <c r="L11" i="14"/>
  <c r="H31" i="14"/>
  <c r="H69" i="14"/>
  <c r="H31" i="13"/>
  <c r="H69" i="13"/>
  <c r="H31" i="12"/>
  <c r="H69" i="12"/>
  <c r="H76" i="11"/>
  <c r="H31" i="11"/>
  <c r="H31" i="9"/>
  <c r="H69" i="9"/>
  <c r="I15" i="26" l="1"/>
  <c r="L12" i="26" s="1"/>
  <c r="L13" i="14"/>
  <c r="L11" i="21"/>
  <c r="I15" i="37"/>
  <c r="L12" i="37" s="1"/>
  <c r="L13" i="21"/>
  <c r="I15" i="12"/>
  <c r="L11" i="11"/>
  <c r="L13" i="11" s="1"/>
  <c r="L12" i="25"/>
  <c r="L13" i="25" s="1"/>
  <c r="I15" i="19"/>
  <c r="L12" i="19" s="1"/>
  <c r="I24" i="27"/>
  <c r="L17" i="27" s="1"/>
  <c r="L12" i="20"/>
  <c r="L13" i="20" s="1"/>
  <c r="I24" i="22"/>
  <c r="L21" i="22" s="1"/>
  <c r="L11" i="22"/>
  <c r="L13" i="22" s="1"/>
  <c r="L12" i="57"/>
  <c r="I24" i="21"/>
  <c r="L18" i="21" s="1"/>
  <c r="I24" i="48"/>
  <c r="L17" i="48" s="1"/>
  <c r="I24" i="25"/>
  <c r="L20" i="25" s="1"/>
  <c r="L11" i="16"/>
  <c r="L13" i="16" s="1"/>
  <c r="I15" i="39"/>
  <c r="L12" i="39" s="1"/>
  <c r="L11" i="50"/>
  <c r="L13" i="50" s="1"/>
  <c r="L13" i="57"/>
  <c r="L11" i="33"/>
  <c r="L13" i="33" s="1"/>
  <c r="L12" i="35"/>
  <c r="L13" i="35" s="1"/>
  <c r="L11" i="53"/>
  <c r="L12" i="53"/>
  <c r="L12" i="34"/>
  <c r="L11" i="34"/>
  <c r="L12" i="60"/>
  <c r="L11" i="60"/>
  <c r="L13" i="60" s="1"/>
  <c r="L11" i="38"/>
  <c r="L12" i="38"/>
  <c r="L12" i="24"/>
  <c r="L13" i="24" s="1"/>
  <c r="I24" i="38"/>
  <c r="L20" i="38" s="1"/>
  <c r="I24" i="24"/>
  <c r="L19" i="24" s="1"/>
  <c r="I24" i="56"/>
  <c r="L17" i="56" s="1"/>
  <c r="I24" i="16"/>
  <c r="L17" i="16" s="1"/>
  <c r="I24" i="43"/>
  <c r="L21" i="43" s="1"/>
  <c r="L11" i="37"/>
  <c r="L13" i="37" s="1"/>
  <c r="I24" i="60"/>
  <c r="L17" i="60" s="1"/>
  <c r="L11" i="9"/>
  <c r="L13" i="9" s="1"/>
  <c r="I24" i="33"/>
  <c r="L19" i="33" s="1"/>
  <c r="I24" i="40"/>
  <c r="L18" i="40" s="1"/>
  <c r="I24" i="20"/>
  <c r="L18" i="20" s="1"/>
  <c r="I24" i="37"/>
  <c r="L17" i="37" s="1"/>
  <c r="I24" i="9"/>
  <c r="L17" i="9" s="1"/>
  <c r="I24" i="29"/>
  <c r="I32" i="29" s="1"/>
  <c r="L11" i="40"/>
  <c r="L13" i="40" s="1"/>
  <c r="I24" i="34"/>
  <c r="L19" i="34" s="1"/>
  <c r="I24" i="53"/>
  <c r="L17" i="53" s="1"/>
  <c r="I24" i="57"/>
  <c r="L17" i="57" s="1"/>
  <c r="L12" i="29"/>
  <c r="L13" i="29" s="1"/>
  <c r="L11" i="15"/>
  <c r="L13" i="15" s="1"/>
  <c r="L12" i="27"/>
  <c r="L11" i="36"/>
  <c r="L13" i="36" s="1"/>
  <c r="I24" i="59"/>
  <c r="L20" i="59" s="1"/>
  <c r="L11" i="59"/>
  <c r="L13" i="59" s="1"/>
  <c r="I24" i="36"/>
  <c r="L19" i="36" s="1"/>
  <c r="L12" i="56"/>
  <c r="I24" i="44"/>
  <c r="L19" i="44" s="1"/>
  <c r="I24" i="50"/>
  <c r="L21" i="50" s="1"/>
  <c r="L12" i="44"/>
  <c r="L13" i="44" s="1"/>
  <c r="I24" i="35"/>
  <c r="L17" i="35" s="1"/>
  <c r="L11" i="56"/>
  <c r="L13" i="56" s="1"/>
  <c r="I24" i="42"/>
  <c r="L18" i="42" s="1"/>
  <c r="L11" i="27"/>
  <c r="I24" i="58"/>
  <c r="L20" i="58" s="1"/>
  <c r="L11" i="58"/>
  <c r="L13" i="58" s="1"/>
  <c r="L13" i="28"/>
  <c r="L11" i="47"/>
  <c r="L13" i="47" s="1"/>
  <c r="L13" i="48"/>
  <c r="I24" i="32"/>
  <c r="L21" i="32" s="1"/>
  <c r="L12" i="52"/>
  <c r="L13" i="52" s="1"/>
  <c r="L12" i="32"/>
  <c r="L13" i="32" s="1"/>
  <c r="I24" i="26"/>
  <c r="I32" i="26" s="1"/>
  <c r="L11" i="42"/>
  <c r="L13" i="42" s="1"/>
  <c r="L11" i="26"/>
  <c r="L13" i="26" s="1"/>
  <c r="I24" i="47"/>
  <c r="L21" i="47" s="1"/>
  <c r="I24" i="55"/>
  <c r="L19" i="55" s="1"/>
  <c r="L11" i="43"/>
  <c r="L11" i="55"/>
  <c r="L13" i="55" s="1"/>
  <c r="I24" i="15"/>
  <c r="L18" i="15" s="1"/>
  <c r="L12" i="43"/>
  <c r="I24" i="17"/>
  <c r="L19" i="17" s="1"/>
  <c r="L12" i="17"/>
  <c r="L11" i="17"/>
  <c r="L13" i="17" s="1"/>
  <c r="L12" i="51"/>
  <c r="L11" i="51"/>
  <c r="I24" i="51"/>
  <c r="L19" i="51" s="1"/>
  <c r="L12" i="12"/>
  <c r="L11" i="12"/>
  <c r="I24" i="12"/>
  <c r="L19" i="12" s="1"/>
  <c r="I24" i="52"/>
  <c r="L17" i="52" s="1"/>
  <c r="I24" i="54"/>
  <c r="I32" i="54" s="1"/>
  <c r="L11" i="54"/>
  <c r="L13" i="54" s="1"/>
  <c r="L11" i="46"/>
  <c r="L12" i="46"/>
  <c r="I24" i="46"/>
  <c r="L12" i="45"/>
  <c r="L11" i="45"/>
  <c r="L13" i="45" s="1"/>
  <c r="I24" i="45"/>
  <c r="L12" i="41"/>
  <c r="L11" i="41"/>
  <c r="L13" i="41" s="1"/>
  <c r="I24" i="41"/>
  <c r="L17" i="31"/>
  <c r="I32" i="31"/>
  <c r="L21" i="31"/>
  <c r="L20" i="31"/>
  <c r="L19" i="31"/>
  <c r="L18" i="31"/>
  <c r="L17" i="30"/>
  <c r="I32" i="30"/>
  <c r="L19" i="30"/>
  <c r="L21" i="30"/>
  <c r="L20" i="30"/>
  <c r="L18" i="30"/>
  <c r="L17" i="28"/>
  <c r="L20" i="28"/>
  <c r="I32" i="28"/>
  <c r="L19" i="28"/>
  <c r="L18" i="28"/>
  <c r="L21" i="28"/>
  <c r="L20" i="27"/>
  <c r="L19" i="27"/>
  <c r="L18" i="27"/>
  <c r="L12" i="23"/>
  <c r="L11" i="23"/>
  <c r="L13" i="23" s="1"/>
  <c r="I24" i="23"/>
  <c r="L17" i="18"/>
  <c r="I32" i="18"/>
  <c r="L21" i="18"/>
  <c r="L20" i="18"/>
  <c r="L19" i="18"/>
  <c r="L18" i="18"/>
  <c r="L17" i="14"/>
  <c r="I32" i="14"/>
  <c r="L21" i="14"/>
  <c r="L20" i="14"/>
  <c r="L19" i="14"/>
  <c r="L18" i="14"/>
  <c r="L12" i="13"/>
  <c r="L11" i="13"/>
  <c r="L13" i="13" s="1"/>
  <c r="I24" i="13"/>
  <c r="L17" i="11"/>
  <c r="I32" i="11"/>
  <c r="L19" i="11"/>
  <c r="L18" i="11"/>
  <c r="L21" i="11"/>
  <c r="L20" i="11"/>
  <c r="L18" i="25" l="1"/>
  <c r="L21" i="36"/>
  <c r="L20" i="36"/>
  <c r="L17" i="22"/>
  <c r="L17" i="59"/>
  <c r="L11" i="19"/>
  <c r="L13" i="19" s="1"/>
  <c r="L18" i="59"/>
  <c r="L13" i="38"/>
  <c r="L17" i="25"/>
  <c r="L21" i="27"/>
  <c r="L22" i="27" s="1"/>
  <c r="I32" i="27"/>
  <c r="L29" i="27" s="1"/>
  <c r="I24" i="19"/>
  <c r="L21" i="19" s="1"/>
  <c r="I24" i="39"/>
  <c r="L17" i="39" s="1"/>
  <c r="L11" i="39"/>
  <c r="L19" i="21"/>
  <c r="L17" i="21"/>
  <c r="L13" i="51"/>
  <c r="L13" i="34"/>
  <c r="L21" i="25"/>
  <c r="L13" i="27"/>
  <c r="I32" i="22"/>
  <c r="I38" i="22" s="1"/>
  <c r="L19" i="25"/>
  <c r="I32" i="25"/>
  <c r="I38" i="25" s="1"/>
  <c r="L18" i="22"/>
  <c r="L19" i="22"/>
  <c r="L20" i="22"/>
  <c r="L20" i="48"/>
  <c r="I32" i="48"/>
  <c r="L29" i="48" s="1"/>
  <c r="L18" i="48"/>
  <c r="L19" i="48"/>
  <c r="L21" i="48"/>
  <c r="L20" i="44"/>
  <c r="I32" i="44"/>
  <c r="L30" i="44" s="1"/>
  <c r="L21" i="44"/>
  <c r="I32" i="36"/>
  <c r="I38" i="36" s="1"/>
  <c r="L17" i="36"/>
  <c r="L17" i="24"/>
  <c r="I32" i="24"/>
  <c r="I38" i="24" s="1"/>
  <c r="L21" i="24"/>
  <c r="L21" i="21"/>
  <c r="I32" i="21"/>
  <c r="I38" i="21" s="1"/>
  <c r="L20" i="21"/>
  <c r="L19" i="59"/>
  <c r="I32" i="59"/>
  <c r="L29" i="59" s="1"/>
  <c r="L21" i="59"/>
  <c r="I32" i="42"/>
  <c r="L30" i="42" s="1"/>
  <c r="L17" i="42"/>
  <c r="L17" i="44"/>
  <c r="L20" i="57"/>
  <c r="L18" i="57"/>
  <c r="L19" i="57"/>
  <c r="L18" i="58"/>
  <c r="L21" i="58"/>
  <c r="L20" i="24"/>
  <c r="L17" i="58"/>
  <c r="I32" i="33"/>
  <c r="L28" i="33" s="1"/>
  <c r="L18" i="33"/>
  <c r="L19" i="20"/>
  <c r="L19" i="50"/>
  <c r="I32" i="50"/>
  <c r="L27" i="50" s="1"/>
  <c r="L17" i="50"/>
  <c r="I32" i="52"/>
  <c r="L27" i="52" s="1"/>
  <c r="L21" i="38"/>
  <c r="L18" i="38"/>
  <c r="L21" i="20"/>
  <c r="L20" i="50"/>
  <c r="L13" i="53"/>
  <c r="L19" i="40"/>
  <c r="L17" i="40"/>
  <c r="L21" i="33"/>
  <c r="L20" i="33"/>
  <c r="L17" i="33"/>
  <c r="I32" i="20"/>
  <c r="L27" i="20" s="1"/>
  <c r="I32" i="38"/>
  <c r="I38" i="38" s="1"/>
  <c r="L17" i="38"/>
  <c r="L17" i="20"/>
  <c r="L21" i="40"/>
  <c r="I32" i="40"/>
  <c r="L30" i="40" s="1"/>
  <c r="I32" i="58"/>
  <c r="I38" i="58" s="1"/>
  <c r="L20" i="20"/>
  <c r="L20" i="40"/>
  <c r="L18" i="50"/>
  <c r="L21" i="57"/>
  <c r="I32" i="57"/>
  <c r="L28" i="57" s="1"/>
  <c r="L19" i="42"/>
  <c r="L19" i="58"/>
  <c r="L20" i="42"/>
  <c r="L21" i="42"/>
  <c r="L20" i="34"/>
  <c r="L21" i="34"/>
  <c r="L18" i="53"/>
  <c r="L17" i="43"/>
  <c r="I32" i="15"/>
  <c r="I38" i="15" s="1"/>
  <c r="L18" i="43"/>
  <c r="L20" i="29"/>
  <c r="I32" i="34"/>
  <c r="L28" i="34" s="1"/>
  <c r="L19" i="43"/>
  <c r="L21" i="53"/>
  <c r="L19" i="29"/>
  <c r="L19" i="16"/>
  <c r="L17" i="55"/>
  <c r="L20" i="16"/>
  <c r="L20" i="37"/>
  <c r="L18" i="56"/>
  <c r="L18" i="52"/>
  <c r="L19" i="52"/>
  <c r="L20" i="52"/>
  <c r="L17" i="34"/>
  <c r="I32" i="53"/>
  <c r="L27" i="53" s="1"/>
  <c r="I32" i="43"/>
  <c r="L29" i="43" s="1"/>
  <c r="L21" i="60"/>
  <c r="L20" i="15"/>
  <c r="L18" i="34"/>
  <c r="I32" i="16"/>
  <c r="L26" i="16" s="1"/>
  <c r="L21" i="55"/>
  <c r="L18" i="16"/>
  <c r="I32" i="55"/>
  <c r="L29" i="55" s="1"/>
  <c r="I32" i="60"/>
  <c r="L26" i="60" s="1"/>
  <c r="L19" i="37"/>
  <c r="L19" i="60"/>
  <c r="L21" i="16"/>
  <c r="L17" i="29"/>
  <c r="L21" i="37"/>
  <c r="L19" i="56"/>
  <c r="I32" i="9"/>
  <c r="L30" i="9" s="1"/>
  <c r="L20" i="60"/>
  <c r="I32" i="37"/>
  <c r="I38" i="37" s="1"/>
  <c r="L20" i="56"/>
  <c r="L17" i="15"/>
  <c r="L19" i="15"/>
  <c r="L19" i="53"/>
  <c r="L20" i="43"/>
  <c r="L18" i="60"/>
  <c r="L20" i="9"/>
  <c r="L21" i="9"/>
  <c r="L19" i="38"/>
  <c r="I32" i="56"/>
  <c r="L30" i="56" s="1"/>
  <c r="L20" i="53"/>
  <c r="L18" i="29"/>
  <c r="L18" i="9"/>
  <c r="L18" i="37"/>
  <c r="L19" i="9"/>
  <c r="L21" i="29"/>
  <c r="L21" i="56"/>
  <c r="L18" i="24"/>
  <c r="L18" i="44"/>
  <c r="L20" i="55"/>
  <c r="L21" i="52"/>
  <c r="L18" i="26"/>
  <c r="L21" i="15"/>
  <c r="L19" i="26"/>
  <c r="L19" i="32"/>
  <c r="L20" i="26"/>
  <c r="I32" i="32"/>
  <c r="I38" i="32" s="1"/>
  <c r="L17" i="32"/>
  <c r="L21" i="26"/>
  <c r="L17" i="26"/>
  <c r="L18" i="32"/>
  <c r="L13" i="39"/>
  <c r="L18" i="39"/>
  <c r="L20" i="32"/>
  <c r="L20" i="12"/>
  <c r="L21" i="12"/>
  <c r="I32" i="12"/>
  <c r="I38" i="12" s="1"/>
  <c r="I32" i="47"/>
  <c r="I38" i="47" s="1"/>
  <c r="L19" i="35"/>
  <c r="L17" i="47"/>
  <c r="L20" i="35"/>
  <c r="L21" i="35"/>
  <c r="L18" i="35"/>
  <c r="I32" i="35"/>
  <c r="L28" i="35" s="1"/>
  <c r="L18" i="36"/>
  <c r="L13" i="12"/>
  <c r="L22" i="31"/>
  <c r="L21" i="17"/>
  <c r="L22" i="28"/>
  <c r="L13" i="46"/>
  <c r="L22" i="30"/>
  <c r="L13" i="43"/>
  <c r="I32" i="51"/>
  <c r="L27" i="51" s="1"/>
  <c r="L22" i="11"/>
  <c r="L17" i="17"/>
  <c r="L18" i="47"/>
  <c r="L20" i="51"/>
  <c r="L21" i="51"/>
  <c r="L17" i="51"/>
  <c r="L18" i="17"/>
  <c r="L20" i="17"/>
  <c r="I32" i="17"/>
  <c r="I38" i="17" s="1"/>
  <c r="L22" i="18"/>
  <c r="L19" i="47"/>
  <c r="L20" i="47"/>
  <c r="L18" i="55"/>
  <c r="L22" i="14"/>
  <c r="L18" i="54"/>
  <c r="L19" i="54"/>
  <c r="L20" i="54"/>
  <c r="L17" i="54"/>
  <c r="L17" i="12"/>
  <c r="L21" i="54"/>
  <c r="L18" i="12"/>
  <c r="L18" i="51"/>
  <c r="I38" i="54"/>
  <c r="L30" i="54"/>
  <c r="L29" i="54"/>
  <c r="L27" i="54"/>
  <c r="L26" i="54"/>
  <c r="L28" i="54"/>
  <c r="L17" i="46"/>
  <c r="I32" i="46"/>
  <c r="L21" i="46"/>
  <c r="L20" i="46"/>
  <c r="L19" i="46"/>
  <c r="L18" i="46"/>
  <c r="L17" i="45"/>
  <c r="I32" i="45"/>
  <c r="L21" i="45"/>
  <c r="L20" i="45"/>
  <c r="L19" i="45"/>
  <c r="L18" i="45"/>
  <c r="L17" i="41"/>
  <c r="I32" i="41"/>
  <c r="L18" i="41"/>
  <c r="L21" i="41"/>
  <c r="L20" i="41"/>
  <c r="L19" i="41"/>
  <c r="L28" i="36"/>
  <c r="L27" i="36"/>
  <c r="L26" i="36"/>
  <c r="I38" i="31"/>
  <c r="L30" i="31"/>
  <c r="L29" i="31"/>
  <c r="L28" i="31"/>
  <c r="L27" i="31"/>
  <c r="L26" i="31"/>
  <c r="I38" i="30"/>
  <c r="L30" i="30"/>
  <c r="L29" i="30"/>
  <c r="L28" i="30"/>
  <c r="L27" i="30"/>
  <c r="L26" i="30"/>
  <c r="L31" i="30" s="1"/>
  <c r="I38" i="29"/>
  <c r="L30" i="29"/>
  <c r="L29" i="29"/>
  <c r="L28" i="29"/>
  <c r="L27" i="29"/>
  <c r="L26" i="29"/>
  <c r="L29" i="28"/>
  <c r="L27" i="28"/>
  <c r="I38" i="28"/>
  <c r="L30" i="28"/>
  <c r="L28" i="28"/>
  <c r="L26" i="28"/>
  <c r="I38" i="27"/>
  <c r="I38" i="26"/>
  <c r="L30" i="26"/>
  <c r="L29" i="26"/>
  <c r="L28" i="26"/>
  <c r="L27" i="26"/>
  <c r="L26" i="26"/>
  <c r="L17" i="23"/>
  <c r="I32" i="23"/>
  <c r="L18" i="23"/>
  <c r="L20" i="23"/>
  <c r="L19" i="23"/>
  <c r="L21" i="23"/>
  <c r="I38" i="18"/>
  <c r="L30" i="18"/>
  <c r="L29" i="18"/>
  <c r="L28" i="18"/>
  <c r="L27" i="18"/>
  <c r="L26" i="18"/>
  <c r="I38" i="14"/>
  <c r="L30" i="14"/>
  <c r="L29" i="14"/>
  <c r="L28" i="14"/>
  <c r="L27" i="14"/>
  <c r="L26" i="14"/>
  <c r="L17" i="13"/>
  <c r="I32" i="13"/>
  <c r="L21" i="13"/>
  <c r="L20" i="13"/>
  <c r="L19" i="13"/>
  <c r="L18" i="13"/>
  <c r="I38" i="11"/>
  <c r="L30" i="11"/>
  <c r="L29" i="11"/>
  <c r="L26" i="11"/>
  <c r="L28" i="11"/>
  <c r="L27" i="11"/>
  <c r="L22" i="22" l="1"/>
  <c r="L29" i="58"/>
  <c r="L30" i="58"/>
  <c r="L30" i="27"/>
  <c r="L30" i="52"/>
  <c r="I38" i="52"/>
  <c r="L28" i="52"/>
  <c r="L29" i="52"/>
  <c r="L20" i="19"/>
  <c r="L26" i="27"/>
  <c r="L27" i="27"/>
  <c r="L17" i="19"/>
  <c r="L28" i="27"/>
  <c r="L18" i="19"/>
  <c r="I32" i="19"/>
  <c r="L26" i="19" s="1"/>
  <c r="L19" i="19"/>
  <c r="L26" i="59"/>
  <c r="L27" i="59"/>
  <c r="L28" i="59"/>
  <c r="L30" i="59"/>
  <c r="I38" i="59"/>
  <c r="I43" i="59" s="1"/>
  <c r="L22" i="48"/>
  <c r="L22" i="25"/>
  <c r="L27" i="22"/>
  <c r="L27" i="48"/>
  <c r="L19" i="39"/>
  <c r="L30" i="22"/>
  <c r="L29" i="22"/>
  <c r="L28" i="22"/>
  <c r="L26" i="48"/>
  <c r="L21" i="39"/>
  <c r="L28" i="48"/>
  <c r="I32" i="39"/>
  <c r="L29" i="39" s="1"/>
  <c r="L26" i="22"/>
  <c r="L30" i="48"/>
  <c r="L20" i="39"/>
  <c r="L22" i="21"/>
  <c r="I38" i="48"/>
  <c r="I43" i="48" s="1"/>
  <c r="L27" i="21"/>
  <c r="L28" i="21"/>
  <c r="L30" i="36"/>
  <c r="L31" i="14"/>
  <c r="L28" i="44"/>
  <c r="L26" i="24"/>
  <c r="L30" i="24"/>
  <c r="L22" i="36"/>
  <c r="L26" i="21"/>
  <c r="L29" i="21"/>
  <c r="L30" i="21"/>
  <c r="L29" i="36"/>
  <c r="L31" i="36" s="1"/>
  <c r="L29" i="44"/>
  <c r="I38" i="44"/>
  <c r="L34" i="44" s="1"/>
  <c r="L27" i="24"/>
  <c r="L28" i="24"/>
  <c r="L29" i="24"/>
  <c r="L22" i="44"/>
  <c r="L27" i="16"/>
  <c r="L26" i="25"/>
  <c r="I38" i="16"/>
  <c r="I43" i="16" s="1"/>
  <c r="L27" i="25"/>
  <c r="L28" i="25"/>
  <c r="L22" i="59"/>
  <c r="L29" i="25"/>
  <c r="L31" i="25" s="1"/>
  <c r="L22" i="9"/>
  <c r="L30" i="25"/>
  <c r="L26" i="58"/>
  <c r="L22" i="58"/>
  <c r="L27" i="58"/>
  <c r="L28" i="58"/>
  <c r="L22" i="57"/>
  <c r="L30" i="57"/>
  <c r="L29" i="57"/>
  <c r="I38" i="57"/>
  <c r="I43" i="57" s="1"/>
  <c r="L22" i="56"/>
  <c r="L27" i="44"/>
  <c r="L26" i="44"/>
  <c r="L26" i="42"/>
  <c r="L27" i="42"/>
  <c r="L28" i="42"/>
  <c r="L29" i="42"/>
  <c r="I38" i="42"/>
  <c r="L34" i="42" s="1"/>
  <c r="L22" i="38"/>
  <c r="L22" i="35"/>
  <c r="I38" i="34"/>
  <c r="I43" i="34" s="1"/>
  <c r="L30" i="34"/>
  <c r="L27" i="34"/>
  <c r="L26" i="34"/>
  <c r="L29" i="34"/>
  <c r="L22" i="34"/>
  <c r="L22" i="33"/>
  <c r="L27" i="32"/>
  <c r="L26" i="32"/>
  <c r="L30" i="32"/>
  <c r="L22" i="29"/>
  <c r="L31" i="29"/>
  <c r="L31" i="27"/>
  <c r="L31" i="26"/>
  <c r="L22" i="20"/>
  <c r="L26" i="15"/>
  <c r="L28" i="15"/>
  <c r="L22" i="43"/>
  <c r="L28" i="37"/>
  <c r="L22" i="53"/>
  <c r="L26" i="37"/>
  <c r="L22" i="37"/>
  <c r="L27" i="37"/>
  <c r="L30" i="37"/>
  <c r="L29" i="50"/>
  <c r="L22" i="42"/>
  <c r="I38" i="9"/>
  <c r="L35" i="9" s="1"/>
  <c r="L28" i="50"/>
  <c r="L30" i="50"/>
  <c r="L22" i="50"/>
  <c r="L22" i="52"/>
  <c r="I38" i="50"/>
  <c r="I43" i="50" s="1"/>
  <c r="L26" i="50"/>
  <c r="L22" i="24"/>
  <c r="L22" i="40"/>
  <c r="L29" i="37"/>
  <c r="L22" i="60"/>
  <c r="L27" i="9"/>
  <c r="L22" i="16"/>
  <c r="L26" i="9"/>
  <c r="L28" i="9"/>
  <c r="L26" i="52"/>
  <c r="L31" i="52" s="1"/>
  <c r="L22" i="47"/>
  <c r="L22" i="55"/>
  <c r="L28" i="32"/>
  <c r="L29" i="16"/>
  <c r="L28" i="16"/>
  <c r="L26" i="33"/>
  <c r="L29" i="53"/>
  <c r="L27" i="38"/>
  <c r="L30" i="53"/>
  <c r="I38" i="53"/>
  <c r="L35" i="53" s="1"/>
  <c r="L22" i="15"/>
  <c r="L26" i="40"/>
  <c r="I38" i="33"/>
  <c r="L35" i="33" s="1"/>
  <c r="L26" i="20"/>
  <c r="L28" i="20"/>
  <c r="L28" i="53"/>
  <c r="L29" i="38"/>
  <c r="L27" i="15"/>
  <c r="L29" i="40"/>
  <c r="L22" i="32"/>
  <c r="L28" i="47"/>
  <c r="L26" i="57"/>
  <c r="L26" i="38"/>
  <c r="L26" i="53"/>
  <c r="L30" i="38"/>
  <c r="L27" i="40"/>
  <c r="L28" i="40"/>
  <c r="I38" i="40"/>
  <c r="L35" i="40" s="1"/>
  <c r="I38" i="20"/>
  <c r="I43" i="20" s="1"/>
  <c r="L29" i="20"/>
  <c r="L30" i="20"/>
  <c r="L28" i="38"/>
  <c r="L22" i="26"/>
  <c r="L30" i="33"/>
  <c r="L29" i="15"/>
  <c r="L27" i="33"/>
  <c r="L30" i="15"/>
  <c r="L29" i="33"/>
  <c r="L29" i="47"/>
  <c r="L27" i="57"/>
  <c r="L28" i="60"/>
  <c r="L29" i="60"/>
  <c r="L30" i="60"/>
  <c r="L26" i="47"/>
  <c r="I38" i="35"/>
  <c r="I43" i="35" s="1"/>
  <c r="I38" i="55"/>
  <c r="L35" i="55" s="1"/>
  <c r="L28" i="56"/>
  <c r="L26" i="56"/>
  <c r="L30" i="43"/>
  <c r="L27" i="56"/>
  <c r="L28" i="55"/>
  <c r="L28" i="43"/>
  <c r="I38" i="43"/>
  <c r="I43" i="43" s="1"/>
  <c r="L27" i="60"/>
  <c r="L27" i="35"/>
  <c r="L29" i="35"/>
  <c r="L27" i="55"/>
  <c r="L30" i="55"/>
  <c r="L27" i="43"/>
  <c r="I38" i="56"/>
  <c r="I43" i="56" s="1"/>
  <c r="L26" i="35"/>
  <c r="L30" i="35"/>
  <c r="L26" i="55"/>
  <c r="L29" i="56"/>
  <c r="L29" i="32"/>
  <c r="I38" i="60"/>
  <c r="L35" i="60" s="1"/>
  <c r="L30" i="47"/>
  <c r="L26" i="43"/>
  <c r="L29" i="9"/>
  <c r="L30" i="16"/>
  <c r="L27" i="47"/>
  <c r="L22" i="17"/>
  <c r="L26" i="12"/>
  <c r="L27" i="12"/>
  <c r="L28" i="12"/>
  <c r="L29" i="12"/>
  <c r="L30" i="12"/>
  <c r="L26" i="17"/>
  <c r="L27" i="17"/>
  <c r="L28" i="17"/>
  <c r="L31" i="28"/>
  <c r="L29" i="17"/>
  <c r="L30" i="17"/>
  <c r="L31" i="18"/>
  <c r="L31" i="54"/>
  <c r="L22" i="12"/>
  <c r="L22" i="23"/>
  <c r="L26" i="51"/>
  <c r="L29" i="51"/>
  <c r="L22" i="45"/>
  <c r="L22" i="54"/>
  <c r="L30" i="51"/>
  <c r="I38" i="51"/>
  <c r="I43" i="51" s="1"/>
  <c r="L31" i="11"/>
  <c r="L22" i="13"/>
  <c r="L28" i="51"/>
  <c r="L22" i="46"/>
  <c r="L31" i="31"/>
  <c r="L22" i="51"/>
  <c r="L22" i="41"/>
  <c r="L34" i="58"/>
  <c r="I43" i="58"/>
  <c r="L35" i="58"/>
  <c r="I43" i="54"/>
  <c r="L35" i="54"/>
  <c r="L34" i="54"/>
  <c r="I43" i="52"/>
  <c r="L35" i="52"/>
  <c r="L34" i="52"/>
  <c r="L35" i="47"/>
  <c r="I43" i="47"/>
  <c r="L34" i="47"/>
  <c r="I38" i="46"/>
  <c r="L30" i="46"/>
  <c r="L29" i="46"/>
  <c r="L28" i="46"/>
  <c r="L27" i="46"/>
  <c r="L26" i="46"/>
  <c r="I38" i="45"/>
  <c r="L30" i="45"/>
  <c r="L29" i="45"/>
  <c r="L27" i="45"/>
  <c r="L26" i="45"/>
  <c r="L28" i="45"/>
  <c r="I38" i="41"/>
  <c r="L28" i="41"/>
  <c r="L29" i="41"/>
  <c r="L27" i="41"/>
  <c r="L30" i="41"/>
  <c r="L26" i="41"/>
  <c r="I43" i="38"/>
  <c r="L35" i="38"/>
  <c r="L34" i="38"/>
  <c r="I43" i="37"/>
  <c r="L35" i="37"/>
  <c r="L34" i="37"/>
  <c r="L35" i="36"/>
  <c r="L34" i="36"/>
  <c r="I43" i="36"/>
  <c r="I43" i="32"/>
  <c r="L35" i="32"/>
  <c r="L34" i="32"/>
  <c r="L37" i="32" s="1"/>
  <c r="I43" i="31"/>
  <c r="L35" i="31"/>
  <c r="L34" i="31"/>
  <c r="I43" i="30"/>
  <c r="L35" i="30"/>
  <c r="L34" i="30"/>
  <c r="I43" i="29"/>
  <c r="L35" i="29"/>
  <c r="L34" i="29"/>
  <c r="L35" i="28"/>
  <c r="L34" i="28"/>
  <c r="L37" i="28" s="1"/>
  <c r="I43" i="28"/>
  <c r="I43" i="27"/>
  <c r="L35" i="27"/>
  <c r="L34" i="27"/>
  <c r="L37" i="27" s="1"/>
  <c r="I43" i="26"/>
  <c r="L35" i="26"/>
  <c r="L34" i="26"/>
  <c r="L34" i="25"/>
  <c r="I43" i="25"/>
  <c r="L35" i="25"/>
  <c r="I43" i="24"/>
  <c r="L35" i="24"/>
  <c r="L34" i="24"/>
  <c r="L37" i="24" s="1"/>
  <c r="I38" i="23"/>
  <c r="L30" i="23"/>
  <c r="L29" i="23"/>
  <c r="L28" i="23"/>
  <c r="L26" i="23"/>
  <c r="L27" i="23"/>
  <c r="L35" i="22"/>
  <c r="L34" i="22"/>
  <c r="I43" i="22"/>
  <c r="I43" i="21"/>
  <c r="L35" i="21"/>
  <c r="L34" i="21"/>
  <c r="I43" i="18"/>
  <c r="L35" i="18"/>
  <c r="L34" i="18"/>
  <c r="I43" i="17"/>
  <c r="L35" i="17"/>
  <c r="L34" i="17"/>
  <c r="L34" i="15"/>
  <c r="I43" i="15"/>
  <c r="L35" i="15"/>
  <c r="I43" i="14"/>
  <c r="L35" i="14"/>
  <c r="L34" i="14"/>
  <c r="I38" i="13"/>
  <c r="L30" i="13"/>
  <c r="L29" i="13"/>
  <c r="L28" i="13"/>
  <c r="L27" i="13"/>
  <c r="L26" i="13"/>
  <c r="I43" i="12"/>
  <c r="L35" i="12"/>
  <c r="L34" i="12"/>
  <c r="L34" i="11"/>
  <c r="I43" i="11"/>
  <c r="L35" i="11"/>
  <c r="L37" i="17" l="1"/>
  <c r="L30" i="19"/>
  <c r="L27" i="19"/>
  <c r="L29" i="19"/>
  <c r="L28" i="19"/>
  <c r="L37" i="18"/>
  <c r="L37" i="30"/>
  <c r="L31" i="59"/>
  <c r="L31" i="48"/>
  <c r="L22" i="19"/>
  <c r="L31" i="58"/>
  <c r="L22" i="39"/>
  <c r="L31" i="22"/>
  <c r="L37" i="14"/>
  <c r="I43" i="42"/>
  <c r="L40" i="42" s="1"/>
  <c r="L42" i="42" s="1"/>
  <c r="L34" i="16"/>
  <c r="L35" i="42"/>
  <c r="L37" i="42" s="1"/>
  <c r="L28" i="39"/>
  <c r="I38" i="39"/>
  <c r="I43" i="39" s="1"/>
  <c r="I50" i="39" s="1"/>
  <c r="L34" i="59"/>
  <c r="L31" i="24"/>
  <c r="L35" i="59"/>
  <c r="L30" i="39"/>
  <c r="L35" i="16"/>
  <c r="I38" i="19"/>
  <c r="L34" i="19" s="1"/>
  <c r="L31" i="57"/>
  <c r="L35" i="44"/>
  <c r="L37" i="44" s="1"/>
  <c r="L31" i="21"/>
  <c r="I43" i="33"/>
  <c r="I50" i="33" s="1"/>
  <c r="L34" i="33"/>
  <c r="L37" i="33" s="1"/>
  <c r="L31" i="56"/>
  <c r="L34" i="48"/>
  <c r="I43" i="9"/>
  <c r="L40" i="9" s="1"/>
  <c r="L42" i="9" s="1"/>
  <c r="L35" i="48"/>
  <c r="I43" i="44"/>
  <c r="L40" i="44" s="1"/>
  <c r="L42" i="44" s="1"/>
  <c r="L31" i="50"/>
  <c r="L27" i="39"/>
  <c r="L26" i="39"/>
  <c r="L31" i="55"/>
  <c r="L31" i="9"/>
  <c r="L34" i="57"/>
  <c r="L35" i="57"/>
  <c r="L31" i="15"/>
  <c r="L31" i="60"/>
  <c r="L31" i="34"/>
  <c r="L31" i="44"/>
  <c r="L31" i="53"/>
  <c r="L34" i="53"/>
  <c r="L37" i="53" s="1"/>
  <c r="I43" i="53"/>
  <c r="L40" i="53" s="1"/>
  <c r="L42" i="53" s="1"/>
  <c r="L37" i="52"/>
  <c r="L37" i="47"/>
  <c r="L31" i="42"/>
  <c r="L37" i="38"/>
  <c r="L37" i="37"/>
  <c r="L35" i="34"/>
  <c r="L34" i="34"/>
  <c r="L37" i="34" s="1"/>
  <c r="L31" i="33"/>
  <c r="L37" i="31"/>
  <c r="L37" i="22"/>
  <c r="L31" i="16"/>
  <c r="L37" i="12"/>
  <c r="L31" i="35"/>
  <c r="L31" i="47"/>
  <c r="L34" i="50"/>
  <c r="L35" i="50"/>
  <c r="L34" i="51"/>
  <c r="L31" i="37"/>
  <c r="L31" i="32"/>
  <c r="L34" i="9"/>
  <c r="L37" i="9" s="1"/>
  <c r="L34" i="40"/>
  <c r="L37" i="40" s="1"/>
  <c r="L37" i="29"/>
  <c r="I43" i="40"/>
  <c r="L40" i="40" s="1"/>
  <c r="L42" i="40" s="1"/>
  <c r="L31" i="38"/>
  <c r="L37" i="36"/>
  <c r="L35" i="20"/>
  <c r="L31" i="20"/>
  <c r="L37" i="54"/>
  <c r="L34" i="20"/>
  <c r="L35" i="51"/>
  <c r="L31" i="40"/>
  <c r="L34" i="35"/>
  <c r="L31" i="43"/>
  <c r="L34" i="55"/>
  <c r="L37" i="55" s="1"/>
  <c r="L35" i="35"/>
  <c r="L31" i="46"/>
  <c r="L34" i="43"/>
  <c r="I43" i="60"/>
  <c r="L40" i="60" s="1"/>
  <c r="L42" i="60" s="1"/>
  <c r="L34" i="39"/>
  <c r="L34" i="60"/>
  <c r="L37" i="60" s="1"/>
  <c r="I43" i="55"/>
  <c r="L40" i="55" s="1"/>
  <c r="L42" i="55" s="1"/>
  <c r="L35" i="39"/>
  <c r="L34" i="56"/>
  <c r="L35" i="43"/>
  <c r="L35" i="56"/>
  <c r="L37" i="59"/>
  <c r="L31" i="12"/>
  <c r="L31" i="17"/>
  <c r="L37" i="26"/>
  <c r="L31" i="45"/>
  <c r="L31" i="51"/>
  <c r="L31" i="23"/>
  <c r="L37" i="25"/>
  <c r="L37" i="15"/>
  <c r="L37" i="21"/>
  <c r="L37" i="58"/>
  <c r="L37" i="11"/>
  <c r="L31" i="13"/>
  <c r="L31" i="41"/>
  <c r="L40" i="58"/>
  <c r="L42" i="58" s="1"/>
  <c r="I50" i="58"/>
  <c r="L40" i="57"/>
  <c r="L42" i="57" s="1"/>
  <c r="I50" i="57"/>
  <c r="L40" i="56"/>
  <c r="L42" i="56" s="1"/>
  <c r="I50" i="56"/>
  <c r="L40" i="54"/>
  <c r="L42" i="54" s="1"/>
  <c r="I50" i="54"/>
  <c r="L40" i="52"/>
  <c r="L42" i="52" s="1"/>
  <c r="I50" i="52"/>
  <c r="L40" i="51"/>
  <c r="L42" i="51" s="1"/>
  <c r="I50" i="51"/>
  <c r="L40" i="50"/>
  <c r="L42" i="50" s="1"/>
  <c r="I50" i="50"/>
  <c r="L40" i="48"/>
  <c r="L42" i="48" s="1"/>
  <c r="I50" i="48"/>
  <c r="L40" i="47"/>
  <c r="L42" i="47" s="1"/>
  <c r="I50" i="47"/>
  <c r="I43" i="46"/>
  <c r="L35" i="46"/>
  <c r="L34" i="46"/>
  <c r="I43" i="45"/>
  <c r="L35" i="45"/>
  <c r="L34" i="45"/>
  <c r="L40" i="43"/>
  <c r="L42" i="43" s="1"/>
  <c r="I50" i="43"/>
  <c r="L35" i="41"/>
  <c r="I43" i="41"/>
  <c r="L34" i="41"/>
  <c r="L37" i="41" s="1"/>
  <c r="L40" i="38"/>
  <c r="L42" i="38" s="1"/>
  <c r="I50" i="38"/>
  <c r="L40" i="37"/>
  <c r="L42" i="37" s="1"/>
  <c r="I50" i="37"/>
  <c r="L40" i="36"/>
  <c r="L42" i="36" s="1"/>
  <c r="I50" i="36"/>
  <c r="L40" i="35"/>
  <c r="L42" i="35" s="1"/>
  <c r="I50" i="35"/>
  <c r="L40" i="34"/>
  <c r="L42" i="34" s="1"/>
  <c r="I50" i="34"/>
  <c r="L40" i="32"/>
  <c r="L42" i="32" s="1"/>
  <c r="I50" i="32"/>
  <c r="L40" i="31"/>
  <c r="L42" i="31" s="1"/>
  <c r="I50" i="31"/>
  <c r="L40" i="30"/>
  <c r="L42" i="30" s="1"/>
  <c r="I50" i="30"/>
  <c r="L40" i="29"/>
  <c r="L42" i="29" s="1"/>
  <c r="I50" i="29"/>
  <c r="L40" i="28"/>
  <c r="L42" i="28" s="1"/>
  <c r="I50" i="28"/>
  <c r="L40" i="27"/>
  <c r="L42" i="27" s="1"/>
  <c r="I50" i="27"/>
  <c r="L40" i="26"/>
  <c r="L42" i="26" s="1"/>
  <c r="I50" i="26"/>
  <c r="L40" i="25"/>
  <c r="L42" i="25" s="1"/>
  <c r="I50" i="25"/>
  <c r="L40" i="24"/>
  <c r="L42" i="24" s="1"/>
  <c r="I50" i="24"/>
  <c r="I43" i="23"/>
  <c r="L34" i="23"/>
  <c r="L35" i="23"/>
  <c r="L40" i="22"/>
  <c r="L42" i="22" s="1"/>
  <c r="I50" i="22"/>
  <c r="L40" i="21"/>
  <c r="L42" i="21" s="1"/>
  <c r="I50" i="21"/>
  <c r="I50" i="20"/>
  <c r="L40" i="20"/>
  <c r="L42" i="20" s="1"/>
  <c r="L40" i="18"/>
  <c r="L42" i="18" s="1"/>
  <c r="I50" i="18"/>
  <c r="L40" i="17"/>
  <c r="L42" i="17" s="1"/>
  <c r="I50" i="17"/>
  <c r="L40" i="16"/>
  <c r="L42" i="16" s="1"/>
  <c r="I50" i="16"/>
  <c r="L40" i="59"/>
  <c r="L42" i="59" s="1"/>
  <c r="I50" i="59"/>
  <c r="L40" i="15"/>
  <c r="L42" i="15" s="1"/>
  <c r="I50" i="15"/>
  <c r="L40" i="14"/>
  <c r="L42" i="14" s="1"/>
  <c r="I50" i="14"/>
  <c r="I43" i="13"/>
  <c r="L35" i="13"/>
  <c r="L34" i="13"/>
  <c r="L37" i="13" s="1"/>
  <c r="L40" i="12"/>
  <c r="L42" i="12" s="1"/>
  <c r="I50" i="12"/>
  <c r="I50" i="11"/>
  <c r="L40" i="11"/>
  <c r="L42" i="11" s="1"/>
  <c r="L31" i="19" l="1"/>
  <c r="L31" i="39"/>
  <c r="L37" i="57"/>
  <c r="L40" i="33"/>
  <c r="L42" i="33" s="1"/>
  <c r="L37" i="48"/>
  <c r="L40" i="39"/>
  <c r="L42" i="39" s="1"/>
  <c r="I50" i="42"/>
  <c r="I50" i="44"/>
  <c r="I43" i="19"/>
  <c r="L40" i="19" s="1"/>
  <c r="L42" i="19" s="1"/>
  <c r="L35" i="19"/>
  <c r="L37" i="19" s="1"/>
  <c r="I50" i="9"/>
  <c r="I55" i="9" s="1"/>
  <c r="L37" i="16"/>
  <c r="L37" i="50"/>
  <c r="I50" i="53"/>
  <c r="L37" i="56"/>
  <c r="L37" i="51"/>
  <c r="L37" i="46"/>
  <c r="L37" i="45"/>
  <c r="L37" i="20"/>
  <c r="L37" i="39"/>
  <c r="I50" i="60"/>
  <c r="L46" i="60" s="1"/>
  <c r="I50" i="55"/>
  <c r="L47" i="55" s="1"/>
  <c r="I50" i="40"/>
  <c r="L48" i="40" s="1"/>
  <c r="L37" i="43"/>
  <c r="L37" i="35"/>
  <c r="L37" i="23"/>
  <c r="I50" i="19"/>
  <c r="L45" i="19" s="1"/>
  <c r="L46" i="58"/>
  <c r="L45" i="58"/>
  <c r="L48" i="58"/>
  <c r="I55" i="58"/>
  <c r="L47" i="58"/>
  <c r="L46" i="57"/>
  <c r="L45" i="57"/>
  <c r="I55" i="57"/>
  <c r="L48" i="57"/>
  <c r="L47" i="57"/>
  <c r="L46" i="56"/>
  <c r="L45" i="56"/>
  <c r="L48" i="56"/>
  <c r="L47" i="56"/>
  <c r="I55" i="56"/>
  <c r="L46" i="54"/>
  <c r="L45" i="54"/>
  <c r="L48" i="54"/>
  <c r="L47" i="54"/>
  <c r="I55" i="54"/>
  <c r="L46" i="53"/>
  <c r="L45" i="53"/>
  <c r="I55" i="53"/>
  <c r="L48" i="53"/>
  <c r="L47" i="53"/>
  <c r="L46" i="52"/>
  <c r="L45" i="52"/>
  <c r="I55" i="52"/>
  <c r="L48" i="52"/>
  <c r="L47" i="52"/>
  <c r="L46" i="51"/>
  <c r="L45" i="51"/>
  <c r="L48" i="51"/>
  <c r="L47" i="51"/>
  <c r="I55" i="51"/>
  <c r="L46" i="50"/>
  <c r="L48" i="50"/>
  <c r="L45" i="50"/>
  <c r="I55" i="50"/>
  <c r="L47" i="50"/>
  <c r="L46" i="48"/>
  <c r="L45" i="48"/>
  <c r="I55" i="48"/>
  <c r="L48" i="48"/>
  <c r="L47" i="48"/>
  <c r="L46" i="47"/>
  <c r="L45" i="47"/>
  <c r="I55" i="47"/>
  <c r="L48" i="47"/>
  <c r="L47" i="47"/>
  <c r="L40" i="46"/>
  <c r="L42" i="46" s="1"/>
  <c r="I50" i="46"/>
  <c r="L40" i="45"/>
  <c r="L42" i="45" s="1"/>
  <c r="I50" i="45"/>
  <c r="L46" i="44"/>
  <c r="I55" i="44"/>
  <c r="L48" i="44"/>
  <c r="L47" i="44"/>
  <c r="L45" i="44"/>
  <c r="L46" i="43"/>
  <c r="L45" i="43"/>
  <c r="L48" i="43"/>
  <c r="I55" i="43"/>
  <c r="L47" i="43"/>
  <c r="L46" i="42"/>
  <c r="L47" i="42"/>
  <c r="L45" i="42"/>
  <c r="I55" i="42"/>
  <c r="L48" i="42"/>
  <c r="L40" i="41"/>
  <c r="L42" i="41" s="1"/>
  <c r="I50" i="41"/>
  <c r="L46" i="39"/>
  <c r="L48" i="39"/>
  <c r="L47" i="39"/>
  <c r="L45" i="39"/>
  <c r="I55" i="39"/>
  <c r="L46" i="38"/>
  <c r="L47" i="38"/>
  <c r="L45" i="38"/>
  <c r="I55" i="38"/>
  <c r="L48" i="38"/>
  <c r="L46" i="37"/>
  <c r="L45" i="37"/>
  <c r="I55" i="37"/>
  <c r="L48" i="37"/>
  <c r="L47" i="37"/>
  <c r="L46" i="36"/>
  <c r="L45" i="36"/>
  <c r="I55" i="36"/>
  <c r="L48" i="36"/>
  <c r="L47" i="36"/>
  <c r="L46" i="35"/>
  <c r="L45" i="35"/>
  <c r="L48" i="35"/>
  <c r="I55" i="35"/>
  <c r="L47" i="35"/>
  <c r="L46" i="34"/>
  <c r="L45" i="34"/>
  <c r="I55" i="34"/>
  <c r="L48" i="34"/>
  <c r="L47" i="34"/>
  <c r="L46" i="33"/>
  <c r="I55" i="33"/>
  <c r="L45" i="33"/>
  <c r="L47" i="33"/>
  <c r="L48" i="33"/>
  <c r="L45" i="32"/>
  <c r="I55" i="32"/>
  <c r="L47" i="32"/>
  <c r="L48" i="32"/>
  <c r="L46" i="32"/>
  <c r="L46" i="31"/>
  <c r="L45" i="31"/>
  <c r="I55" i="31"/>
  <c r="L48" i="31"/>
  <c r="L47" i="31"/>
  <c r="L46" i="30"/>
  <c r="L45" i="30"/>
  <c r="I55" i="30"/>
  <c r="L48" i="30"/>
  <c r="L47" i="30"/>
  <c r="L46" i="29"/>
  <c r="L45" i="29"/>
  <c r="I55" i="29"/>
  <c r="L48" i="29"/>
  <c r="L47" i="29"/>
  <c r="L46" i="28"/>
  <c r="I55" i="28"/>
  <c r="L47" i="28"/>
  <c r="L45" i="28"/>
  <c r="L48" i="28"/>
  <c r="L46" i="27"/>
  <c r="L45" i="27"/>
  <c r="I55" i="27"/>
  <c r="L48" i="27"/>
  <c r="L47" i="27"/>
  <c r="L46" i="26"/>
  <c r="L45" i="26"/>
  <c r="I55" i="26"/>
  <c r="L47" i="26"/>
  <c r="L48" i="26"/>
  <c r="L46" i="25"/>
  <c r="L45" i="25"/>
  <c r="L48" i="25"/>
  <c r="L47" i="25"/>
  <c r="I55" i="25"/>
  <c r="L46" i="24"/>
  <c r="L45" i="24"/>
  <c r="I55" i="24"/>
  <c r="L48" i="24"/>
  <c r="L47" i="24"/>
  <c r="L40" i="23"/>
  <c r="L42" i="23" s="1"/>
  <c r="I50" i="23"/>
  <c r="L46" i="22"/>
  <c r="L45" i="22"/>
  <c r="L47" i="22"/>
  <c r="I55" i="22"/>
  <c r="L48" i="22"/>
  <c r="L46" i="21"/>
  <c r="L45" i="21"/>
  <c r="I55" i="21"/>
  <c r="L48" i="21"/>
  <c r="L47" i="21"/>
  <c r="L46" i="20"/>
  <c r="L48" i="20"/>
  <c r="L47" i="20"/>
  <c r="L45" i="20"/>
  <c r="I55" i="20"/>
  <c r="L46" i="18"/>
  <c r="L45" i="18"/>
  <c r="I55" i="18"/>
  <c r="L48" i="18"/>
  <c r="L47" i="18"/>
  <c r="L46" i="17"/>
  <c r="L45" i="17"/>
  <c r="I55" i="17"/>
  <c r="L47" i="17"/>
  <c r="L48" i="17"/>
  <c r="L46" i="16"/>
  <c r="L45" i="16"/>
  <c r="I55" i="16"/>
  <c r="L48" i="16"/>
  <c r="L47" i="16"/>
  <c r="L45" i="59"/>
  <c r="I55" i="59"/>
  <c r="L48" i="59"/>
  <c r="L47" i="59"/>
  <c r="L46" i="59"/>
  <c r="L46" i="15"/>
  <c r="L47" i="15"/>
  <c r="L45" i="15"/>
  <c r="L48" i="15"/>
  <c r="I55" i="15"/>
  <c r="L46" i="14"/>
  <c r="L45" i="14"/>
  <c r="I55" i="14"/>
  <c r="L48" i="14"/>
  <c r="L47" i="14"/>
  <c r="L40" i="13"/>
  <c r="L42" i="13" s="1"/>
  <c r="I50" i="13"/>
  <c r="L45" i="12"/>
  <c r="I55" i="12"/>
  <c r="L48" i="12"/>
  <c r="L47" i="12"/>
  <c r="L46" i="12"/>
  <c r="L46" i="11"/>
  <c r="L47" i="11"/>
  <c r="L45" i="11"/>
  <c r="I55" i="11"/>
  <c r="L48" i="11"/>
  <c r="I55" i="60" l="1"/>
  <c r="L48" i="60"/>
  <c r="L45" i="60"/>
  <c r="L47" i="60"/>
  <c r="L46" i="40"/>
  <c r="I55" i="40"/>
  <c r="L47" i="40"/>
  <c r="L45" i="40"/>
  <c r="L46" i="55"/>
  <c r="L46" i="9"/>
  <c r="L47" i="9"/>
  <c r="L45" i="9"/>
  <c r="L48" i="9"/>
  <c r="L45" i="55"/>
  <c r="L48" i="55"/>
  <c r="L46" i="19"/>
  <c r="I55" i="55"/>
  <c r="I62" i="55" s="1"/>
  <c r="L48" i="19"/>
  <c r="L47" i="19"/>
  <c r="I55" i="19"/>
  <c r="L49" i="39"/>
  <c r="L49" i="20"/>
  <c r="L49" i="18"/>
  <c r="L49" i="24"/>
  <c r="L49" i="21"/>
  <c r="L49" i="47"/>
  <c r="L49" i="22"/>
  <c r="L49" i="19"/>
  <c r="L49" i="27"/>
  <c r="L49" i="55"/>
  <c r="L49" i="48"/>
  <c r="L49" i="59"/>
  <c r="L49" i="50"/>
  <c r="L49" i="16"/>
  <c r="L49" i="42"/>
  <c r="L49" i="56"/>
  <c r="L49" i="57"/>
  <c r="L49" i="32"/>
  <c r="L49" i="29"/>
  <c r="L49" i="51"/>
  <c r="L49" i="25"/>
  <c r="L49" i="14"/>
  <c r="L49" i="33"/>
  <c r="L49" i="40"/>
  <c r="L49" i="28"/>
  <c r="L49" i="11"/>
  <c r="L49" i="34"/>
  <c r="L49" i="17"/>
  <c r="L49" i="37"/>
  <c r="L49" i="31"/>
  <c r="L49" i="26"/>
  <c r="L49" i="36"/>
  <c r="L49" i="43"/>
  <c r="L49" i="58"/>
  <c r="L49" i="53"/>
  <c r="L49" i="38"/>
  <c r="L49" i="35"/>
  <c r="L49" i="60"/>
  <c r="L49" i="12"/>
  <c r="L49" i="54"/>
  <c r="L49" i="15"/>
  <c r="L49" i="30"/>
  <c r="L49" i="44"/>
  <c r="L49" i="52"/>
  <c r="I62" i="58"/>
  <c r="L52" i="58"/>
  <c r="L54" i="58" s="1"/>
  <c r="I62" i="57"/>
  <c r="L52" i="57"/>
  <c r="L54" i="57" s="1"/>
  <c r="I62" i="56"/>
  <c r="L52" i="56"/>
  <c r="L54" i="56" s="1"/>
  <c r="I62" i="54"/>
  <c r="L52" i="54"/>
  <c r="L54" i="54" s="1"/>
  <c r="L52" i="53"/>
  <c r="L54" i="53" s="1"/>
  <c r="I62" i="53"/>
  <c r="I62" i="52"/>
  <c r="L52" i="52"/>
  <c r="L54" i="52" s="1"/>
  <c r="I62" i="51"/>
  <c r="L52" i="51"/>
  <c r="L54" i="51" s="1"/>
  <c r="I62" i="50"/>
  <c r="L52" i="50"/>
  <c r="L54" i="50" s="1"/>
  <c r="L52" i="48"/>
  <c r="L54" i="48" s="1"/>
  <c r="I62" i="48"/>
  <c r="L52" i="47"/>
  <c r="L54" i="47" s="1"/>
  <c r="I62" i="47"/>
  <c r="L46" i="46"/>
  <c r="L45" i="46"/>
  <c r="I55" i="46"/>
  <c r="L48" i="46"/>
  <c r="L47" i="46"/>
  <c r="L46" i="45"/>
  <c r="L45" i="45"/>
  <c r="I55" i="45"/>
  <c r="L48" i="45"/>
  <c r="L47" i="45"/>
  <c r="I62" i="44"/>
  <c r="L52" i="44"/>
  <c r="L54" i="44" s="1"/>
  <c r="I62" i="43"/>
  <c r="L52" i="43"/>
  <c r="L54" i="43" s="1"/>
  <c r="I62" i="42"/>
  <c r="L52" i="42"/>
  <c r="L54" i="42" s="1"/>
  <c r="L46" i="41"/>
  <c r="L45" i="41"/>
  <c r="I55" i="41"/>
  <c r="L47" i="41"/>
  <c r="L48" i="41"/>
  <c r="I62" i="40"/>
  <c r="L52" i="40"/>
  <c r="L54" i="40" s="1"/>
  <c r="I62" i="39"/>
  <c r="L52" i="39"/>
  <c r="L54" i="39" s="1"/>
  <c r="I62" i="38"/>
  <c r="L52" i="38"/>
  <c r="L54" i="38" s="1"/>
  <c r="L52" i="37"/>
  <c r="L54" i="37" s="1"/>
  <c r="I62" i="37"/>
  <c r="I62" i="36"/>
  <c r="L52" i="36"/>
  <c r="L54" i="36" s="1"/>
  <c r="I62" i="35"/>
  <c r="L52" i="35"/>
  <c r="L54" i="35" s="1"/>
  <c r="I62" i="34"/>
  <c r="L52" i="34"/>
  <c r="L54" i="34" s="1"/>
  <c r="I62" i="33"/>
  <c r="L52" i="33"/>
  <c r="L54" i="33" s="1"/>
  <c r="I62" i="32"/>
  <c r="L52" i="32"/>
  <c r="L54" i="32" s="1"/>
  <c r="L52" i="31"/>
  <c r="L54" i="31" s="1"/>
  <c r="I62" i="31"/>
  <c r="I62" i="30"/>
  <c r="L52" i="30"/>
  <c r="L54" i="30" s="1"/>
  <c r="I62" i="29"/>
  <c r="L52" i="29"/>
  <c r="L54" i="29" s="1"/>
  <c r="I62" i="28"/>
  <c r="L52" i="28"/>
  <c r="L54" i="28" s="1"/>
  <c r="I62" i="27"/>
  <c r="L52" i="27"/>
  <c r="L54" i="27" s="1"/>
  <c r="I62" i="26"/>
  <c r="L52" i="26"/>
  <c r="L54" i="26" s="1"/>
  <c r="I62" i="25"/>
  <c r="L52" i="25"/>
  <c r="L54" i="25" s="1"/>
  <c r="I62" i="24"/>
  <c r="L52" i="24"/>
  <c r="L54" i="24" s="1"/>
  <c r="I62" i="60"/>
  <c r="L52" i="60"/>
  <c r="L54" i="60" s="1"/>
  <c r="L46" i="23"/>
  <c r="L45" i="23"/>
  <c r="I55" i="23"/>
  <c r="L48" i="23"/>
  <c r="L47" i="23"/>
  <c r="I62" i="22"/>
  <c r="L52" i="22"/>
  <c r="L54" i="22" s="1"/>
  <c r="L52" i="21"/>
  <c r="L54" i="21" s="1"/>
  <c r="I62" i="21"/>
  <c r="L52" i="19"/>
  <c r="L54" i="19" s="1"/>
  <c r="I62" i="19"/>
  <c r="I62" i="20"/>
  <c r="L52" i="20"/>
  <c r="L54" i="20" s="1"/>
  <c r="I62" i="18"/>
  <c r="L52" i="18"/>
  <c r="L54" i="18" s="1"/>
  <c r="I62" i="17"/>
  <c r="L52" i="17"/>
  <c r="L54" i="17" s="1"/>
  <c r="I62" i="16"/>
  <c r="L52" i="16"/>
  <c r="L54" i="16" s="1"/>
  <c r="I62" i="59"/>
  <c r="L52" i="59"/>
  <c r="L54" i="59" s="1"/>
  <c r="I62" i="15"/>
  <c r="L52" i="15"/>
  <c r="L54" i="15" s="1"/>
  <c r="I62" i="14"/>
  <c r="L52" i="14"/>
  <c r="L54" i="14" s="1"/>
  <c r="L46" i="13"/>
  <c r="L47" i="13"/>
  <c r="L45" i="13"/>
  <c r="I55" i="13"/>
  <c r="L48" i="13"/>
  <c r="I62" i="12"/>
  <c r="L52" i="12"/>
  <c r="L54" i="12" s="1"/>
  <c r="I62" i="11"/>
  <c r="L52" i="11"/>
  <c r="L54" i="11" s="1"/>
  <c r="I62" i="9"/>
  <c r="L52" i="9"/>
  <c r="L54" i="9" s="1"/>
  <c r="L52" i="55" l="1"/>
  <c r="L54" i="55" s="1"/>
  <c r="L49" i="9"/>
  <c r="L49" i="13"/>
  <c r="L49" i="41"/>
  <c r="L49" i="23"/>
  <c r="L49" i="45"/>
  <c r="L49" i="46"/>
  <c r="I66" i="58"/>
  <c r="L60" i="58"/>
  <c r="L59" i="58"/>
  <c r="L58" i="58"/>
  <c r="L57" i="58"/>
  <c r="I66" i="57"/>
  <c r="L59" i="57"/>
  <c r="L58" i="57"/>
  <c r="L57" i="57"/>
  <c r="L60" i="57"/>
  <c r="I66" i="56"/>
  <c r="L59" i="56"/>
  <c r="L60" i="56"/>
  <c r="L58" i="56"/>
  <c r="L57" i="56"/>
  <c r="I66" i="55"/>
  <c r="L60" i="55"/>
  <c r="L59" i="55"/>
  <c r="L58" i="55"/>
  <c r="L57" i="55"/>
  <c r="I66" i="54"/>
  <c r="L60" i="54"/>
  <c r="L59" i="54"/>
  <c r="L58" i="54"/>
  <c r="L57" i="54"/>
  <c r="L60" i="53"/>
  <c r="I66" i="53"/>
  <c r="L58" i="53"/>
  <c r="L57" i="53"/>
  <c r="L59" i="53"/>
  <c r="I66" i="52"/>
  <c r="L60" i="52"/>
  <c r="L59" i="52"/>
  <c r="L58" i="52"/>
  <c r="L57" i="52"/>
  <c r="I66" i="51"/>
  <c r="L59" i="51"/>
  <c r="L58" i="51"/>
  <c r="L57" i="51"/>
  <c r="L60" i="51"/>
  <c r="L59" i="50"/>
  <c r="L57" i="50"/>
  <c r="I66" i="50"/>
  <c r="L60" i="50"/>
  <c r="L58" i="50"/>
  <c r="L59" i="48"/>
  <c r="L58" i="48"/>
  <c r="L57" i="48"/>
  <c r="I66" i="48"/>
  <c r="L60" i="48"/>
  <c r="L60" i="47"/>
  <c r="L59" i="47"/>
  <c r="L58" i="47"/>
  <c r="L57" i="47"/>
  <c r="L61" i="47" s="1"/>
  <c r="I66" i="47"/>
  <c r="I62" i="46"/>
  <c r="L52" i="46"/>
  <c r="L54" i="46" s="1"/>
  <c r="I62" i="45"/>
  <c r="L52" i="45"/>
  <c r="L54" i="45" s="1"/>
  <c r="L60" i="44"/>
  <c r="L59" i="44"/>
  <c r="L58" i="44"/>
  <c r="L57" i="44"/>
  <c r="I66" i="44"/>
  <c r="I66" i="43"/>
  <c r="L60" i="43"/>
  <c r="L59" i="43"/>
  <c r="L58" i="43"/>
  <c r="L57" i="43"/>
  <c r="I66" i="42"/>
  <c r="L60" i="42"/>
  <c r="L59" i="42"/>
  <c r="L58" i="42"/>
  <c r="L57" i="42"/>
  <c r="L52" i="41"/>
  <c r="L54" i="41" s="1"/>
  <c r="I62" i="41"/>
  <c r="I66" i="40"/>
  <c r="L60" i="40"/>
  <c r="L59" i="40"/>
  <c r="L58" i="40"/>
  <c r="L57" i="40"/>
  <c r="I66" i="39"/>
  <c r="L60" i="39"/>
  <c r="L59" i="39"/>
  <c r="L58" i="39"/>
  <c r="L57" i="39"/>
  <c r="L61" i="39" s="1"/>
  <c r="I66" i="38"/>
  <c r="L60" i="38"/>
  <c r="L59" i="38"/>
  <c r="L58" i="38"/>
  <c r="L57" i="38"/>
  <c r="L60" i="37"/>
  <c r="L57" i="37"/>
  <c r="I66" i="37"/>
  <c r="L59" i="37"/>
  <c r="L58" i="37"/>
  <c r="I66" i="36"/>
  <c r="L60" i="36"/>
  <c r="L59" i="36"/>
  <c r="L58" i="36"/>
  <c r="L57" i="36"/>
  <c r="L59" i="35"/>
  <c r="L60" i="35"/>
  <c r="I66" i="35"/>
  <c r="L58" i="35"/>
  <c r="L57" i="35"/>
  <c r="L61" i="35" s="1"/>
  <c r="I66" i="34"/>
  <c r="L57" i="34"/>
  <c r="L60" i="34"/>
  <c r="L59" i="34"/>
  <c r="L58" i="34"/>
  <c r="L59" i="33"/>
  <c r="L58" i="33"/>
  <c r="L60" i="33"/>
  <c r="L57" i="33"/>
  <c r="I66" i="33"/>
  <c r="I66" i="32"/>
  <c r="L60" i="32"/>
  <c r="L59" i="32"/>
  <c r="L58" i="32"/>
  <c r="L57" i="32"/>
  <c r="L61" i="32" s="1"/>
  <c r="L60" i="31"/>
  <c r="L59" i="31"/>
  <c r="L58" i="31"/>
  <c r="L57" i="31"/>
  <c r="I66" i="31"/>
  <c r="I66" i="30"/>
  <c r="L59" i="30"/>
  <c r="L58" i="30"/>
  <c r="L60" i="30"/>
  <c r="L57" i="30"/>
  <c r="I66" i="29"/>
  <c r="L60" i="29"/>
  <c r="L59" i="29"/>
  <c r="L58" i="29"/>
  <c r="L57" i="29"/>
  <c r="I66" i="28"/>
  <c r="L60" i="28"/>
  <c r="L59" i="28"/>
  <c r="L58" i="28"/>
  <c r="L57" i="28"/>
  <c r="L61" i="28" s="1"/>
  <c r="I66" i="27"/>
  <c r="L60" i="27"/>
  <c r="L59" i="27"/>
  <c r="L58" i="27"/>
  <c r="L57" i="27"/>
  <c r="L61" i="27" s="1"/>
  <c r="I66" i="26"/>
  <c r="L60" i="26"/>
  <c r="L59" i="26"/>
  <c r="L58" i="26"/>
  <c r="L57" i="26"/>
  <c r="I66" i="25"/>
  <c r="L60" i="25"/>
  <c r="L59" i="25"/>
  <c r="L58" i="25"/>
  <c r="L57" i="25"/>
  <c r="I66" i="24"/>
  <c r="L60" i="24"/>
  <c r="L59" i="24"/>
  <c r="L58" i="24"/>
  <c r="L57" i="24"/>
  <c r="L59" i="60"/>
  <c r="L60" i="60"/>
  <c r="L58" i="60"/>
  <c r="L57" i="60"/>
  <c r="L61" i="60" s="1"/>
  <c r="I66" i="60"/>
  <c r="I62" i="23"/>
  <c r="L52" i="23"/>
  <c r="L54" i="23" s="1"/>
  <c r="L57" i="22"/>
  <c r="L60" i="22"/>
  <c r="L59" i="22"/>
  <c r="L58" i="22"/>
  <c r="I66" i="22"/>
  <c r="I66" i="21"/>
  <c r="L57" i="21"/>
  <c r="L60" i="21"/>
  <c r="L59" i="21"/>
  <c r="L58" i="21"/>
  <c r="L58" i="19"/>
  <c r="L59" i="19"/>
  <c r="L57" i="19"/>
  <c r="I66" i="19"/>
  <c r="L60" i="19"/>
  <c r="I66" i="20"/>
  <c r="L57" i="20"/>
  <c r="L60" i="20"/>
  <c r="L58" i="20"/>
  <c r="L59" i="20"/>
  <c r="I66" i="18"/>
  <c r="L60" i="18"/>
  <c r="L59" i="18"/>
  <c r="L58" i="18"/>
  <c r="L57" i="18"/>
  <c r="I66" i="17"/>
  <c r="L60" i="17"/>
  <c r="L59" i="17"/>
  <c r="L58" i="17"/>
  <c r="L57" i="17"/>
  <c r="I66" i="16"/>
  <c r="L60" i="16"/>
  <c r="L59" i="16"/>
  <c r="L58" i="16"/>
  <c r="L57" i="16"/>
  <c r="L61" i="16" s="1"/>
  <c r="I66" i="59"/>
  <c r="L60" i="59"/>
  <c r="L59" i="59"/>
  <c r="L58" i="59"/>
  <c r="L57" i="59"/>
  <c r="I66" i="15"/>
  <c r="L60" i="15"/>
  <c r="L59" i="15"/>
  <c r="L58" i="15"/>
  <c r="L57" i="15"/>
  <c r="I66" i="14"/>
  <c r="L60" i="14"/>
  <c r="L59" i="14"/>
  <c r="L58" i="14"/>
  <c r="L57" i="14"/>
  <c r="I62" i="13"/>
  <c r="L52" i="13"/>
  <c r="L54" i="13" s="1"/>
  <c r="I66" i="12"/>
  <c r="L60" i="12"/>
  <c r="L59" i="12"/>
  <c r="L58" i="12"/>
  <c r="L57" i="12"/>
  <c r="I66" i="11"/>
  <c r="L59" i="11"/>
  <c r="L60" i="11"/>
  <c r="L58" i="11"/>
  <c r="L57" i="11"/>
  <c r="L61" i="11" s="1"/>
  <c r="I66" i="9"/>
  <c r="L60" i="9"/>
  <c r="L59" i="9"/>
  <c r="L58" i="9"/>
  <c r="L57" i="9"/>
  <c r="L61" i="55" l="1"/>
  <c r="L61" i="36"/>
  <c r="L61" i="18"/>
  <c r="L61" i="12"/>
  <c r="L61" i="9"/>
  <c r="L61" i="59"/>
  <c r="L61" i="58"/>
  <c r="L61" i="40"/>
  <c r="L61" i="30"/>
  <c r="L61" i="54"/>
  <c r="L61" i="52"/>
  <c r="L61" i="43"/>
  <c r="L61" i="42"/>
  <c r="L61" i="38"/>
  <c r="L61" i="33"/>
  <c r="L61" i="26"/>
  <c r="L61" i="17"/>
  <c r="L61" i="15"/>
  <c r="L61" i="14"/>
  <c r="L61" i="44"/>
  <c r="L61" i="24"/>
  <c r="L61" i="56"/>
  <c r="L61" i="48"/>
  <c r="L61" i="20"/>
  <c r="L61" i="21"/>
  <c r="L61" i="22"/>
  <c r="L61" i="51"/>
  <c r="L61" i="34"/>
  <c r="L61" i="29"/>
  <c r="L61" i="19"/>
  <c r="L61" i="57"/>
  <c r="L61" i="31"/>
  <c r="L61" i="37"/>
  <c r="L61" i="53"/>
  <c r="L61" i="50"/>
  <c r="L61" i="25"/>
  <c r="I70" i="58"/>
  <c r="L64" i="58"/>
  <c r="L65" i="58" s="1"/>
  <c r="I70" i="57"/>
  <c r="L64" i="57"/>
  <c r="L65" i="57" s="1"/>
  <c r="I70" i="56"/>
  <c r="L64" i="56"/>
  <c r="L65" i="56" s="1"/>
  <c r="I70" i="55"/>
  <c r="L64" i="55"/>
  <c r="L65" i="55" s="1"/>
  <c r="I70" i="54"/>
  <c r="L64" i="54"/>
  <c r="L65" i="54" s="1"/>
  <c r="I70" i="53"/>
  <c r="L64" i="53"/>
  <c r="L65" i="53" s="1"/>
  <c r="I70" i="52"/>
  <c r="L64" i="52"/>
  <c r="L65" i="52" s="1"/>
  <c r="I70" i="51"/>
  <c r="L64" i="51"/>
  <c r="L65" i="51" s="1"/>
  <c r="I70" i="50"/>
  <c r="L64" i="50"/>
  <c r="L65" i="50" s="1"/>
  <c r="I70" i="48"/>
  <c r="L64" i="48"/>
  <c r="L65" i="48" s="1"/>
  <c r="L64" i="47"/>
  <c r="L65" i="47" s="1"/>
  <c r="I70" i="47"/>
  <c r="I66" i="46"/>
  <c r="L58" i="46"/>
  <c r="L57" i="46"/>
  <c r="L60" i="46"/>
  <c r="L59" i="46"/>
  <c r="I66" i="45"/>
  <c r="L60" i="45"/>
  <c r="L58" i="45"/>
  <c r="L57" i="45"/>
  <c r="L59" i="45"/>
  <c r="I70" i="44"/>
  <c r="L64" i="44"/>
  <c r="L65" i="44" s="1"/>
  <c r="I70" i="43"/>
  <c r="L64" i="43"/>
  <c r="L65" i="43" s="1"/>
  <c r="L64" i="42"/>
  <c r="L65" i="42" s="1"/>
  <c r="I70" i="42"/>
  <c r="L57" i="41"/>
  <c r="I66" i="41"/>
  <c r="L60" i="41"/>
  <c r="L58" i="41"/>
  <c r="L59" i="41"/>
  <c r="I70" i="40"/>
  <c r="L64" i="40"/>
  <c r="L65" i="40" s="1"/>
  <c r="I70" i="39"/>
  <c r="L64" i="39"/>
  <c r="L65" i="39" s="1"/>
  <c r="L64" i="38"/>
  <c r="L65" i="38" s="1"/>
  <c r="I70" i="38"/>
  <c r="I70" i="37"/>
  <c r="L64" i="37"/>
  <c r="L65" i="37" s="1"/>
  <c r="I70" i="36"/>
  <c r="L64" i="36"/>
  <c r="L65" i="36" s="1"/>
  <c r="L64" i="35"/>
  <c r="L65" i="35" s="1"/>
  <c r="I70" i="35"/>
  <c r="I70" i="34"/>
  <c r="L64" i="34"/>
  <c r="L65" i="34" s="1"/>
  <c r="I70" i="33"/>
  <c r="L64" i="33"/>
  <c r="L65" i="33" s="1"/>
  <c r="I70" i="32"/>
  <c r="L64" i="32"/>
  <c r="L65" i="32" s="1"/>
  <c r="I70" i="31"/>
  <c r="L64" i="31"/>
  <c r="L65" i="31" s="1"/>
  <c r="I70" i="30"/>
  <c r="L64" i="30"/>
  <c r="L65" i="30" s="1"/>
  <c r="I70" i="29"/>
  <c r="L64" i="29"/>
  <c r="L65" i="29" s="1"/>
  <c r="I70" i="28"/>
  <c r="L64" i="28"/>
  <c r="L65" i="28" s="1"/>
  <c r="I70" i="27"/>
  <c r="L64" i="27"/>
  <c r="L65" i="27" s="1"/>
  <c r="I70" i="26"/>
  <c r="L64" i="26"/>
  <c r="L65" i="26" s="1"/>
  <c r="I70" i="25"/>
  <c r="L64" i="25"/>
  <c r="L65" i="25" s="1"/>
  <c r="I70" i="24"/>
  <c r="L64" i="24"/>
  <c r="L65" i="24" s="1"/>
  <c r="I70" i="60"/>
  <c r="L64" i="60"/>
  <c r="L65" i="60" s="1"/>
  <c r="I66" i="23"/>
  <c r="L59" i="23"/>
  <c r="L60" i="23"/>
  <c r="L58" i="23"/>
  <c r="L57" i="23"/>
  <c r="I70" i="22"/>
  <c r="L64" i="22"/>
  <c r="L65" i="22" s="1"/>
  <c r="I70" i="21"/>
  <c r="L64" i="21"/>
  <c r="L65" i="21" s="1"/>
  <c r="I70" i="19"/>
  <c r="L64" i="19"/>
  <c r="L65" i="19" s="1"/>
  <c r="I70" i="20"/>
  <c r="L64" i="20"/>
  <c r="L65" i="20" s="1"/>
  <c r="I70" i="18"/>
  <c r="L64" i="18"/>
  <c r="L65" i="18" s="1"/>
  <c r="I70" i="17"/>
  <c r="L64" i="17"/>
  <c r="L65" i="17" s="1"/>
  <c r="L64" i="16"/>
  <c r="L65" i="16" s="1"/>
  <c r="I70" i="16"/>
  <c r="I70" i="59"/>
  <c r="L64" i="59"/>
  <c r="L65" i="59" s="1"/>
  <c r="I70" i="15"/>
  <c r="L64" i="15"/>
  <c r="L65" i="15" s="1"/>
  <c r="I70" i="14"/>
  <c r="L64" i="14"/>
  <c r="L65" i="14" s="1"/>
  <c r="I66" i="13"/>
  <c r="L60" i="13"/>
  <c r="L59" i="13"/>
  <c r="L58" i="13"/>
  <c r="L57" i="13"/>
  <c r="I70" i="12"/>
  <c r="L64" i="12"/>
  <c r="L65" i="12" s="1"/>
  <c r="I70" i="11"/>
  <c r="L64" i="11"/>
  <c r="L65" i="11" s="1"/>
  <c r="I70" i="9"/>
  <c r="L64" i="9"/>
  <c r="L65" i="9" s="1"/>
  <c r="L61" i="13" l="1"/>
  <c r="L61" i="41"/>
  <c r="L61" i="45"/>
  <c r="L61" i="46"/>
  <c r="L61" i="23"/>
  <c r="I77" i="58"/>
  <c r="L68" i="58"/>
  <c r="L69" i="58" s="1"/>
  <c r="I77" i="57"/>
  <c r="L68" i="57"/>
  <c r="L69" i="57" s="1"/>
  <c r="I77" i="56"/>
  <c r="L68" i="56"/>
  <c r="L69" i="56" s="1"/>
  <c r="I77" i="55"/>
  <c r="L68" i="55"/>
  <c r="L69" i="55" s="1"/>
  <c r="I77" i="54"/>
  <c r="L68" i="54"/>
  <c r="L69" i="54" s="1"/>
  <c r="I77" i="53"/>
  <c r="L68" i="53"/>
  <c r="L69" i="53" s="1"/>
  <c r="I77" i="52"/>
  <c r="L68" i="52"/>
  <c r="L69" i="52" s="1"/>
  <c r="I77" i="51"/>
  <c r="L68" i="51"/>
  <c r="L69" i="51" s="1"/>
  <c r="I77" i="50"/>
  <c r="L68" i="50"/>
  <c r="L69" i="50" s="1"/>
  <c r="I77" i="48"/>
  <c r="L68" i="48"/>
  <c r="L69" i="48" s="1"/>
  <c r="I77" i="47"/>
  <c r="L68" i="47"/>
  <c r="L69" i="47" s="1"/>
  <c r="I70" i="46"/>
  <c r="L64" i="46"/>
  <c r="L65" i="46" s="1"/>
  <c r="I70" i="45"/>
  <c r="L64" i="45"/>
  <c r="L65" i="45" s="1"/>
  <c r="I77" i="44"/>
  <c r="L68" i="44"/>
  <c r="L69" i="44" s="1"/>
  <c r="I77" i="43"/>
  <c r="L68" i="43"/>
  <c r="L69" i="43" s="1"/>
  <c r="I77" i="42"/>
  <c r="L68" i="42"/>
  <c r="L69" i="42" s="1"/>
  <c r="I70" i="41"/>
  <c r="L64" i="41"/>
  <c r="L65" i="41" s="1"/>
  <c r="I77" i="40"/>
  <c r="L68" i="40"/>
  <c r="L69" i="40" s="1"/>
  <c r="I77" i="39"/>
  <c r="L68" i="39"/>
  <c r="L69" i="39" s="1"/>
  <c r="I77" i="38"/>
  <c r="L68" i="38"/>
  <c r="L69" i="38" s="1"/>
  <c r="I77" i="37"/>
  <c r="L68" i="37"/>
  <c r="L69" i="37" s="1"/>
  <c r="I77" i="36"/>
  <c r="L68" i="36"/>
  <c r="L69" i="36" s="1"/>
  <c r="I77" i="35"/>
  <c r="L68" i="35"/>
  <c r="L69" i="35" s="1"/>
  <c r="I77" i="34"/>
  <c r="L68" i="34"/>
  <c r="L69" i="34" s="1"/>
  <c r="I77" i="33"/>
  <c r="L68" i="33"/>
  <c r="L69" i="33" s="1"/>
  <c r="L68" i="32"/>
  <c r="L69" i="32" s="1"/>
  <c r="I77" i="32"/>
  <c r="I77" i="31"/>
  <c r="L68" i="31"/>
  <c r="L69" i="31" s="1"/>
  <c r="I77" i="30"/>
  <c r="L68" i="30"/>
  <c r="L69" i="30" s="1"/>
  <c r="I77" i="29"/>
  <c r="L68" i="29"/>
  <c r="L69" i="29" s="1"/>
  <c r="I77" i="28"/>
  <c r="L68" i="28"/>
  <c r="L69" i="28" s="1"/>
  <c r="I77" i="27"/>
  <c r="L68" i="27"/>
  <c r="L69" i="27" s="1"/>
  <c r="I77" i="26"/>
  <c r="L68" i="26"/>
  <c r="L69" i="26" s="1"/>
  <c r="I77" i="25"/>
  <c r="L68" i="25"/>
  <c r="L69" i="25" s="1"/>
  <c r="I77" i="24"/>
  <c r="L68" i="24"/>
  <c r="L69" i="24" s="1"/>
  <c r="I77" i="60"/>
  <c r="L68" i="60"/>
  <c r="L69" i="60" s="1"/>
  <c r="I70" i="23"/>
  <c r="L64" i="23"/>
  <c r="L65" i="23" s="1"/>
  <c r="I77" i="22"/>
  <c r="L68" i="22"/>
  <c r="L69" i="22" s="1"/>
  <c r="I77" i="21"/>
  <c r="L68" i="21"/>
  <c r="L69" i="21" s="1"/>
  <c r="I77" i="19"/>
  <c r="L68" i="19"/>
  <c r="L69" i="19" s="1"/>
  <c r="I77" i="20"/>
  <c r="L68" i="20"/>
  <c r="L69" i="20" s="1"/>
  <c r="I77" i="18"/>
  <c r="L68" i="18"/>
  <c r="L69" i="18" s="1"/>
  <c r="I77" i="17"/>
  <c r="L68" i="17"/>
  <c r="L69" i="17" s="1"/>
  <c r="I77" i="16"/>
  <c r="L68" i="16"/>
  <c r="L69" i="16" s="1"/>
  <c r="L68" i="59"/>
  <c r="L69" i="59" s="1"/>
  <c r="I77" i="59"/>
  <c r="I77" i="15"/>
  <c r="L68" i="15"/>
  <c r="L69" i="15" s="1"/>
  <c r="I77" i="14"/>
  <c r="L68" i="14"/>
  <c r="L69" i="14" s="1"/>
  <c r="I70" i="13"/>
  <c r="L64" i="13"/>
  <c r="L65" i="13" s="1"/>
  <c r="L68" i="12"/>
  <c r="L69" i="12" s="1"/>
  <c r="I77" i="12"/>
  <c r="I77" i="11"/>
  <c r="L68" i="11"/>
  <c r="L69" i="11" s="1"/>
  <c r="I77" i="9"/>
  <c r="L68" i="9"/>
  <c r="L69" i="9" s="1"/>
  <c r="L74" i="58" l="1"/>
  <c r="L73" i="58"/>
  <c r="L72" i="58"/>
  <c r="I80" i="58"/>
  <c r="L74" i="57"/>
  <c r="L73" i="57"/>
  <c r="L72" i="57"/>
  <c r="I80" i="57"/>
  <c r="L74" i="56"/>
  <c r="L73" i="56"/>
  <c r="L72" i="56"/>
  <c r="I80" i="56"/>
  <c r="L74" i="55"/>
  <c r="L73" i="55"/>
  <c r="L72" i="55"/>
  <c r="I80" i="55"/>
  <c r="L74" i="54"/>
  <c r="L73" i="54"/>
  <c r="L72" i="54"/>
  <c r="I80" i="54"/>
  <c r="L74" i="53"/>
  <c r="L73" i="53"/>
  <c r="L72" i="53"/>
  <c r="I80" i="53"/>
  <c r="L74" i="52"/>
  <c r="L73" i="52"/>
  <c r="L72" i="52"/>
  <c r="I80" i="52"/>
  <c r="L74" i="51"/>
  <c r="L73" i="51"/>
  <c r="L72" i="51"/>
  <c r="I80" i="51"/>
  <c r="L74" i="50"/>
  <c r="L73" i="50"/>
  <c r="L72" i="50"/>
  <c r="I80" i="50"/>
  <c r="L74" i="48"/>
  <c r="L73" i="48"/>
  <c r="L72" i="48"/>
  <c r="I80" i="48"/>
  <c r="L74" i="47"/>
  <c r="L73" i="47"/>
  <c r="L72" i="47"/>
  <c r="I80" i="47"/>
  <c r="I77" i="46"/>
  <c r="L68" i="46"/>
  <c r="L69" i="46" s="1"/>
  <c r="I77" i="45"/>
  <c r="L68" i="45"/>
  <c r="L69" i="45" s="1"/>
  <c r="L74" i="44"/>
  <c r="L73" i="44"/>
  <c r="I80" i="44"/>
  <c r="L72" i="44"/>
  <c r="L74" i="43"/>
  <c r="L73" i="43"/>
  <c r="I80" i="43"/>
  <c r="L72" i="43"/>
  <c r="L73" i="42"/>
  <c r="L74" i="42"/>
  <c r="L72" i="42"/>
  <c r="I80" i="42"/>
  <c r="I77" i="41"/>
  <c r="L68" i="41"/>
  <c r="L69" i="41" s="1"/>
  <c r="L73" i="40"/>
  <c r="L72" i="40"/>
  <c r="L74" i="40"/>
  <c r="I80" i="40"/>
  <c r="L74" i="39"/>
  <c r="I80" i="39"/>
  <c r="L73" i="39"/>
  <c r="L72" i="39"/>
  <c r="L76" i="39" s="1"/>
  <c r="L74" i="38"/>
  <c r="L73" i="38"/>
  <c r="L72" i="38"/>
  <c r="L76" i="38" s="1"/>
  <c r="I80" i="38"/>
  <c r="L74" i="37"/>
  <c r="L73" i="37"/>
  <c r="L72" i="37"/>
  <c r="I80" i="37"/>
  <c r="L74" i="36"/>
  <c r="L73" i="36"/>
  <c r="L72" i="36"/>
  <c r="I80" i="36"/>
  <c r="L72" i="35"/>
  <c r="L74" i="35"/>
  <c r="L73" i="35"/>
  <c r="I80" i="35"/>
  <c r="L74" i="34"/>
  <c r="L73" i="34"/>
  <c r="L72" i="34"/>
  <c r="I80" i="34"/>
  <c r="L73" i="33"/>
  <c r="L74" i="33"/>
  <c r="L72" i="33"/>
  <c r="I80" i="33"/>
  <c r="L72" i="32"/>
  <c r="L74" i="32"/>
  <c r="L73" i="32"/>
  <c r="I80" i="32"/>
  <c r="L74" i="31"/>
  <c r="L73" i="31"/>
  <c r="L72" i="31"/>
  <c r="I80" i="31"/>
  <c r="L74" i="30"/>
  <c r="L73" i="30"/>
  <c r="L72" i="30"/>
  <c r="I80" i="30"/>
  <c r="L74" i="29"/>
  <c r="L73" i="29"/>
  <c r="L72" i="29"/>
  <c r="L76" i="29" s="1"/>
  <c r="I80" i="29"/>
  <c r="L74" i="28"/>
  <c r="L73" i="28"/>
  <c r="L72" i="28"/>
  <c r="I80" i="28"/>
  <c r="L74" i="27"/>
  <c r="L73" i="27"/>
  <c r="L72" i="27"/>
  <c r="I80" i="27"/>
  <c r="L74" i="26"/>
  <c r="L73" i="26"/>
  <c r="L72" i="26"/>
  <c r="I80" i="26"/>
  <c r="L72" i="25"/>
  <c r="I80" i="25"/>
  <c r="L74" i="25"/>
  <c r="L73" i="25"/>
  <c r="L74" i="24"/>
  <c r="L73" i="24"/>
  <c r="L72" i="24"/>
  <c r="I80" i="24"/>
  <c r="L74" i="60"/>
  <c r="I80" i="60"/>
  <c r="L73" i="60"/>
  <c r="L72" i="60"/>
  <c r="I77" i="23"/>
  <c r="L68" i="23"/>
  <c r="L69" i="23" s="1"/>
  <c r="L73" i="22"/>
  <c r="L72" i="22"/>
  <c r="L74" i="22"/>
  <c r="I80" i="22"/>
  <c r="L74" i="21"/>
  <c r="L73" i="21"/>
  <c r="L72" i="21"/>
  <c r="I80" i="21"/>
  <c r="I80" i="19"/>
  <c r="L74" i="19"/>
  <c r="L73" i="19"/>
  <c r="L72" i="19"/>
  <c r="L74" i="20"/>
  <c r="L73" i="20"/>
  <c r="L72" i="20"/>
  <c r="I80" i="20"/>
  <c r="L74" i="18"/>
  <c r="L73" i="18"/>
  <c r="L72" i="18"/>
  <c r="I80" i="18"/>
  <c r="L74" i="17"/>
  <c r="L73" i="17"/>
  <c r="L72" i="17"/>
  <c r="I80" i="17"/>
  <c r="L74" i="16"/>
  <c r="L73" i="16"/>
  <c r="L72" i="16"/>
  <c r="I80" i="16"/>
  <c r="L74" i="59"/>
  <c r="L73" i="59"/>
  <c r="L72" i="59"/>
  <c r="L76" i="59" s="1"/>
  <c r="I80" i="59"/>
  <c r="L72" i="15"/>
  <c r="L74" i="15"/>
  <c r="L73" i="15"/>
  <c r="I80" i="15"/>
  <c r="L74" i="14"/>
  <c r="L73" i="14"/>
  <c r="L72" i="14"/>
  <c r="I80" i="14"/>
  <c r="I77" i="13"/>
  <c r="L68" i="13"/>
  <c r="L69" i="13" s="1"/>
  <c r="L74" i="12"/>
  <c r="L73" i="12"/>
  <c r="L72" i="12"/>
  <c r="L76" i="12" s="1"/>
  <c r="I80" i="12"/>
  <c r="L74" i="11"/>
  <c r="L73" i="11"/>
  <c r="I80" i="11"/>
  <c r="L72" i="11"/>
  <c r="L76" i="11" s="1"/>
  <c r="L74" i="9"/>
  <c r="L73" i="9"/>
  <c r="L72" i="9"/>
  <c r="I80" i="9"/>
  <c r="L76" i="28" l="1"/>
  <c r="L76" i="20"/>
  <c r="L76" i="9"/>
  <c r="L76" i="19"/>
  <c r="L76" i="48"/>
  <c r="L76" i="56"/>
  <c r="L76" i="50"/>
  <c r="L76" i="58"/>
  <c r="L76" i="26"/>
  <c r="L76" i="55"/>
  <c r="L76" i="54"/>
  <c r="L76" i="53"/>
  <c r="L76" i="52"/>
  <c r="L76" i="47"/>
  <c r="L76" i="44"/>
  <c r="L76" i="43"/>
  <c r="L76" i="42"/>
  <c r="L76" i="40"/>
  <c r="L76" i="37"/>
  <c r="L76" i="36"/>
  <c r="L76" i="34"/>
  <c r="L76" i="30"/>
  <c r="L76" i="27"/>
  <c r="L76" i="60"/>
  <c r="L76" i="21"/>
  <c r="L76" i="18"/>
  <c r="L76" i="17"/>
  <c r="L76" i="16"/>
  <c r="L76" i="14"/>
  <c r="L76" i="57"/>
  <c r="L76" i="31"/>
  <c r="L76" i="33"/>
  <c r="L76" i="51"/>
  <c r="L76" i="22"/>
  <c r="L76" i="32"/>
  <c r="L76" i="25"/>
  <c r="L76" i="35"/>
  <c r="L76" i="15"/>
  <c r="L76" i="24"/>
  <c r="L78" i="58"/>
  <c r="L79" i="58" s="1"/>
  <c r="I84" i="58"/>
  <c r="I84" i="57"/>
  <c r="L78" i="57"/>
  <c r="L79" i="57" s="1"/>
  <c r="I84" i="56"/>
  <c r="L78" i="56"/>
  <c r="L79" i="56" s="1"/>
  <c r="I84" i="55"/>
  <c r="L78" i="55"/>
  <c r="L79" i="55" s="1"/>
  <c r="I84" i="54"/>
  <c r="L78" i="54"/>
  <c r="L79" i="54" s="1"/>
  <c r="I84" i="53"/>
  <c r="L78" i="53"/>
  <c r="L79" i="53" s="1"/>
  <c r="I84" i="52"/>
  <c r="L78" i="52"/>
  <c r="L79" i="52" s="1"/>
  <c r="I84" i="51"/>
  <c r="L78" i="51"/>
  <c r="L79" i="51" s="1"/>
  <c r="I84" i="50"/>
  <c r="L78" i="50"/>
  <c r="L79" i="50" s="1"/>
  <c r="I84" i="48"/>
  <c r="L78" i="48"/>
  <c r="L79" i="48" s="1"/>
  <c r="I84" i="47"/>
  <c r="L78" i="47"/>
  <c r="L79" i="47" s="1"/>
  <c r="L74" i="46"/>
  <c r="L73" i="46"/>
  <c r="L72" i="46"/>
  <c r="I80" i="46"/>
  <c r="L74" i="45"/>
  <c r="L73" i="45"/>
  <c r="L72" i="45"/>
  <c r="I80" i="45"/>
  <c r="I84" i="44"/>
  <c r="L78" i="44"/>
  <c r="L79" i="44" s="1"/>
  <c r="L78" i="43"/>
  <c r="L79" i="43" s="1"/>
  <c r="I84" i="43"/>
  <c r="L78" i="42"/>
  <c r="L79" i="42" s="1"/>
  <c r="I84" i="42"/>
  <c r="I80" i="41"/>
  <c r="L73" i="41"/>
  <c r="L72" i="41"/>
  <c r="L74" i="41"/>
  <c r="L78" i="40"/>
  <c r="L79" i="40" s="1"/>
  <c r="I84" i="40"/>
  <c r="L78" i="39"/>
  <c r="L79" i="39" s="1"/>
  <c r="I84" i="39"/>
  <c r="I84" i="38"/>
  <c r="L78" i="38"/>
  <c r="L79" i="38" s="1"/>
  <c r="I84" i="37"/>
  <c r="L78" i="37"/>
  <c r="L79" i="37" s="1"/>
  <c r="I84" i="36"/>
  <c r="L78" i="36"/>
  <c r="L79" i="36" s="1"/>
  <c r="L78" i="35"/>
  <c r="L79" i="35" s="1"/>
  <c r="I84" i="35"/>
  <c r="I84" i="34"/>
  <c r="L78" i="34"/>
  <c r="L79" i="34" s="1"/>
  <c r="I84" i="33"/>
  <c r="L78" i="33"/>
  <c r="L79" i="33" s="1"/>
  <c r="I84" i="32"/>
  <c r="L78" i="32"/>
  <c r="L79" i="32" s="1"/>
  <c r="I84" i="31"/>
  <c r="L78" i="31"/>
  <c r="L79" i="31" s="1"/>
  <c r="I84" i="30"/>
  <c r="L78" i="30"/>
  <c r="L79" i="30" s="1"/>
  <c r="I84" i="29"/>
  <c r="L78" i="29"/>
  <c r="L79" i="29" s="1"/>
  <c r="I84" i="28"/>
  <c r="L78" i="28"/>
  <c r="L79" i="28" s="1"/>
  <c r="I84" i="27"/>
  <c r="L78" i="27"/>
  <c r="L79" i="27" s="1"/>
  <c r="I84" i="26"/>
  <c r="L78" i="26"/>
  <c r="L79" i="26" s="1"/>
  <c r="I84" i="25"/>
  <c r="L78" i="25"/>
  <c r="L79" i="25" s="1"/>
  <c r="I84" i="24"/>
  <c r="L78" i="24"/>
  <c r="L79" i="24" s="1"/>
  <c r="I84" i="60"/>
  <c r="L78" i="60"/>
  <c r="L79" i="60" s="1"/>
  <c r="L74" i="23"/>
  <c r="L73" i="23"/>
  <c r="I80" i="23"/>
  <c r="L72" i="23"/>
  <c r="I84" i="22"/>
  <c r="L78" i="22"/>
  <c r="L79" i="22" s="1"/>
  <c r="I84" i="21"/>
  <c r="L78" i="21"/>
  <c r="L79" i="21" s="1"/>
  <c r="L78" i="19"/>
  <c r="L79" i="19" s="1"/>
  <c r="I84" i="19"/>
  <c r="I84" i="20"/>
  <c r="L78" i="20"/>
  <c r="L79" i="20" s="1"/>
  <c r="I84" i="18"/>
  <c r="L78" i="18"/>
  <c r="L79" i="18" s="1"/>
  <c r="I84" i="17"/>
  <c r="L78" i="17"/>
  <c r="L79" i="17" s="1"/>
  <c r="I84" i="16"/>
  <c r="L78" i="16"/>
  <c r="L79" i="16" s="1"/>
  <c r="I84" i="59"/>
  <c r="L78" i="59"/>
  <c r="L79" i="59" s="1"/>
  <c r="I84" i="15"/>
  <c r="L78" i="15"/>
  <c r="L79" i="15" s="1"/>
  <c r="I84" i="14"/>
  <c r="L78" i="14"/>
  <c r="L79" i="14" s="1"/>
  <c r="L74" i="13"/>
  <c r="L73" i="13"/>
  <c r="L72" i="13"/>
  <c r="I80" i="13"/>
  <c r="I84" i="12"/>
  <c r="L78" i="12"/>
  <c r="L79" i="12" s="1"/>
  <c r="I84" i="11"/>
  <c r="L78" i="11"/>
  <c r="L79" i="11" s="1"/>
  <c r="I84" i="9"/>
  <c r="L78" i="9"/>
  <c r="L79" i="9" s="1"/>
  <c r="L76" i="13" l="1"/>
  <c r="L76" i="45"/>
  <c r="L76" i="23"/>
  <c r="L76" i="46"/>
  <c r="L76" i="41"/>
  <c r="I87" i="58"/>
  <c r="L81" i="58"/>
  <c r="L83" i="58" s="1"/>
  <c r="I87" i="57"/>
  <c r="L81" i="57"/>
  <c r="L83" i="57" s="1"/>
  <c r="I87" i="56"/>
  <c r="L81" i="56"/>
  <c r="L83" i="56" s="1"/>
  <c r="I87" i="55"/>
  <c r="L81" i="55"/>
  <c r="L83" i="55" s="1"/>
  <c r="I87" i="54"/>
  <c r="L81" i="54"/>
  <c r="L83" i="54" s="1"/>
  <c r="I87" i="53"/>
  <c r="L81" i="53"/>
  <c r="L83" i="53" s="1"/>
  <c r="I87" i="52"/>
  <c r="L81" i="52"/>
  <c r="L83" i="52" s="1"/>
  <c r="I87" i="51"/>
  <c r="L81" i="51"/>
  <c r="L83" i="51" s="1"/>
  <c r="L81" i="50"/>
  <c r="L83" i="50" s="1"/>
  <c r="I87" i="50"/>
  <c r="I87" i="48"/>
  <c r="L81" i="48"/>
  <c r="L83" i="48" s="1"/>
  <c r="I87" i="47"/>
  <c r="L81" i="47"/>
  <c r="L83" i="47" s="1"/>
  <c r="I84" i="46"/>
  <c r="L78" i="46"/>
  <c r="L79" i="46" s="1"/>
  <c r="I84" i="45"/>
  <c r="L78" i="45"/>
  <c r="L79" i="45" s="1"/>
  <c r="I87" i="44"/>
  <c r="L81" i="44"/>
  <c r="L83" i="44" s="1"/>
  <c r="I87" i="43"/>
  <c r="L81" i="43"/>
  <c r="L83" i="43" s="1"/>
  <c r="I87" i="42"/>
  <c r="L81" i="42"/>
  <c r="L83" i="42" s="1"/>
  <c r="I84" i="41"/>
  <c r="L78" i="41"/>
  <c r="L79" i="41" s="1"/>
  <c r="I87" i="40"/>
  <c r="L81" i="40"/>
  <c r="L83" i="40" s="1"/>
  <c r="L81" i="39"/>
  <c r="L83" i="39" s="1"/>
  <c r="I87" i="39"/>
  <c r="I87" i="38"/>
  <c r="L81" i="38"/>
  <c r="L83" i="38" s="1"/>
  <c r="I87" i="37"/>
  <c r="L81" i="37"/>
  <c r="L83" i="37" s="1"/>
  <c r="I87" i="36"/>
  <c r="L81" i="36"/>
  <c r="L83" i="36" s="1"/>
  <c r="I87" i="35"/>
  <c r="L81" i="35"/>
  <c r="L83" i="35" s="1"/>
  <c r="I87" i="34"/>
  <c r="L81" i="34"/>
  <c r="L83" i="34" s="1"/>
  <c r="I87" i="33"/>
  <c r="L81" i="33"/>
  <c r="L83" i="33" s="1"/>
  <c r="I87" i="32"/>
  <c r="L81" i="32"/>
  <c r="L83" i="32" s="1"/>
  <c r="I87" i="31"/>
  <c r="L81" i="31"/>
  <c r="L83" i="31" s="1"/>
  <c r="I87" i="30"/>
  <c r="L81" i="30"/>
  <c r="L83" i="30" s="1"/>
  <c r="L81" i="29"/>
  <c r="L83" i="29" s="1"/>
  <c r="I87" i="29"/>
  <c r="I87" i="28"/>
  <c r="L81" i="28"/>
  <c r="L83" i="28" s="1"/>
  <c r="I87" i="27"/>
  <c r="L81" i="27"/>
  <c r="L83" i="27" s="1"/>
  <c r="I87" i="26"/>
  <c r="L81" i="26"/>
  <c r="L83" i="26" s="1"/>
  <c r="I87" i="25"/>
  <c r="L81" i="25"/>
  <c r="L83" i="25" s="1"/>
  <c r="I87" i="24"/>
  <c r="L81" i="24"/>
  <c r="L83" i="24" s="1"/>
  <c r="L81" i="60"/>
  <c r="L83" i="60" s="1"/>
  <c r="I87" i="60"/>
  <c r="L78" i="23"/>
  <c r="L79" i="23" s="1"/>
  <c r="I84" i="23"/>
  <c r="I87" i="22"/>
  <c r="L81" i="22"/>
  <c r="L83" i="22" s="1"/>
  <c r="I87" i="21"/>
  <c r="L81" i="21"/>
  <c r="L83" i="21" s="1"/>
  <c r="I87" i="19"/>
  <c r="L81" i="19"/>
  <c r="L83" i="19" s="1"/>
  <c r="I87" i="20"/>
  <c r="L81" i="20"/>
  <c r="L83" i="20" s="1"/>
  <c r="I87" i="18"/>
  <c r="L81" i="18"/>
  <c r="L83" i="18" s="1"/>
  <c r="I87" i="17"/>
  <c r="L81" i="17"/>
  <c r="L83" i="17" s="1"/>
  <c r="I87" i="16"/>
  <c r="L81" i="16"/>
  <c r="L83" i="16" s="1"/>
  <c r="I87" i="59"/>
  <c r="L81" i="59"/>
  <c r="L83" i="59" s="1"/>
  <c r="I87" i="15"/>
  <c r="L81" i="15"/>
  <c r="L83" i="15" s="1"/>
  <c r="I87" i="14"/>
  <c r="L81" i="14"/>
  <c r="L83" i="14" s="1"/>
  <c r="I84" i="13"/>
  <c r="L78" i="13"/>
  <c r="L79" i="13" s="1"/>
  <c r="I87" i="12"/>
  <c r="L81" i="12"/>
  <c r="L83" i="12" s="1"/>
  <c r="I87" i="11"/>
  <c r="L81" i="11"/>
  <c r="L83" i="11" s="1"/>
  <c r="I87" i="9"/>
  <c r="L81" i="9"/>
  <c r="L83" i="9" s="1"/>
  <c r="I90" i="58" l="1"/>
  <c r="L85" i="58"/>
  <c r="L86" i="58" s="1"/>
  <c r="L85" i="57"/>
  <c r="L86" i="57" s="1"/>
  <c r="I90" i="57"/>
  <c r="I90" i="56"/>
  <c r="L85" i="56"/>
  <c r="L86" i="56" s="1"/>
  <c r="I90" i="55"/>
  <c r="L85" i="55"/>
  <c r="L86" i="55" s="1"/>
  <c r="I90" i="54"/>
  <c r="L85" i="54"/>
  <c r="L86" i="54" s="1"/>
  <c r="I90" i="53"/>
  <c r="L85" i="53"/>
  <c r="L86" i="53" s="1"/>
  <c r="L85" i="52"/>
  <c r="L86" i="52" s="1"/>
  <c r="I90" i="52"/>
  <c r="I90" i="51"/>
  <c r="L85" i="51"/>
  <c r="L86" i="51" s="1"/>
  <c r="L85" i="50"/>
  <c r="L86" i="50" s="1"/>
  <c r="I90" i="50"/>
  <c r="I90" i="48"/>
  <c r="L85" i="48"/>
  <c r="L86" i="48" s="1"/>
  <c r="I90" i="47"/>
  <c r="L85" i="47"/>
  <c r="L86" i="47" s="1"/>
  <c r="I87" i="46"/>
  <c r="L81" i="46"/>
  <c r="L83" i="46" s="1"/>
  <c r="I87" i="45"/>
  <c r="L81" i="45"/>
  <c r="L83" i="45" s="1"/>
  <c r="I90" i="44"/>
  <c r="L85" i="44"/>
  <c r="L86" i="44" s="1"/>
  <c r="L85" i="43"/>
  <c r="L86" i="43" s="1"/>
  <c r="I90" i="43"/>
  <c r="I90" i="42"/>
  <c r="L85" i="42"/>
  <c r="L86" i="42" s="1"/>
  <c r="I87" i="41"/>
  <c r="L81" i="41"/>
  <c r="L83" i="41" s="1"/>
  <c r="I90" i="40"/>
  <c r="L85" i="40"/>
  <c r="L86" i="40" s="1"/>
  <c r="I90" i="39"/>
  <c r="L85" i="39"/>
  <c r="L86" i="39" s="1"/>
  <c r="I90" i="38"/>
  <c r="L85" i="38"/>
  <c r="L86" i="38" s="1"/>
  <c r="I90" i="37"/>
  <c r="L85" i="37"/>
  <c r="L86" i="37" s="1"/>
  <c r="I90" i="36"/>
  <c r="L85" i="36"/>
  <c r="L86" i="36" s="1"/>
  <c r="I90" i="35"/>
  <c r="L85" i="35"/>
  <c r="L86" i="35" s="1"/>
  <c r="I90" i="34"/>
  <c r="L85" i="34"/>
  <c r="L86" i="34" s="1"/>
  <c r="I90" i="33"/>
  <c r="L85" i="33"/>
  <c r="L86" i="33" s="1"/>
  <c r="I90" i="32"/>
  <c r="L85" i="32"/>
  <c r="L86" i="32" s="1"/>
  <c r="I90" i="31"/>
  <c r="L85" i="31"/>
  <c r="L86" i="31" s="1"/>
  <c r="I90" i="30"/>
  <c r="L85" i="30"/>
  <c r="L86" i="30" s="1"/>
  <c r="I90" i="29"/>
  <c r="L85" i="29"/>
  <c r="L86" i="29" s="1"/>
  <c r="I90" i="28"/>
  <c r="L85" i="28"/>
  <c r="L86" i="28" s="1"/>
  <c r="I90" i="27"/>
  <c r="L85" i="27"/>
  <c r="L86" i="27" s="1"/>
  <c r="I90" i="26"/>
  <c r="L85" i="26"/>
  <c r="L86" i="26" s="1"/>
  <c r="I90" i="25"/>
  <c r="L85" i="25"/>
  <c r="L86" i="25" s="1"/>
  <c r="I90" i="24"/>
  <c r="L85" i="24"/>
  <c r="L86" i="24" s="1"/>
  <c r="I90" i="60"/>
  <c r="L85" i="60"/>
  <c r="L86" i="60" s="1"/>
  <c r="I87" i="23"/>
  <c r="L81" i="23"/>
  <c r="L83" i="23" s="1"/>
  <c r="I90" i="22"/>
  <c r="L85" i="22"/>
  <c r="L86" i="22" s="1"/>
  <c r="I90" i="21"/>
  <c r="L85" i="21"/>
  <c r="L86" i="21" s="1"/>
  <c r="I90" i="19"/>
  <c r="L85" i="19"/>
  <c r="L86" i="19" s="1"/>
  <c r="L85" i="20"/>
  <c r="L86" i="20" s="1"/>
  <c r="I90" i="20"/>
  <c r="I90" i="18"/>
  <c r="L85" i="18"/>
  <c r="L86" i="18" s="1"/>
  <c r="I90" i="17"/>
  <c r="L85" i="17"/>
  <c r="L86" i="17" s="1"/>
  <c r="L85" i="16"/>
  <c r="L86" i="16" s="1"/>
  <c r="I90" i="16"/>
  <c r="I90" i="59"/>
  <c r="L85" i="59"/>
  <c r="L86" i="59" s="1"/>
  <c r="I90" i="15"/>
  <c r="L85" i="15"/>
  <c r="L86" i="15" s="1"/>
  <c r="I90" i="14"/>
  <c r="L85" i="14"/>
  <c r="L86" i="14" s="1"/>
  <c r="I87" i="13"/>
  <c r="L81" i="13"/>
  <c r="L83" i="13" s="1"/>
  <c r="I90" i="12"/>
  <c r="L85" i="12"/>
  <c r="L86" i="12" s="1"/>
  <c r="I90" i="11"/>
  <c r="L85" i="11"/>
  <c r="L86" i="11" s="1"/>
  <c r="I90" i="9"/>
  <c r="L85" i="9"/>
  <c r="L86" i="9" s="1"/>
  <c r="I95" i="58" l="1"/>
  <c r="L88" i="58"/>
  <c r="L89" i="58" s="1"/>
  <c r="I95" i="57"/>
  <c r="L88" i="57"/>
  <c r="L89" i="57" s="1"/>
  <c r="I95" i="56"/>
  <c r="L88" i="56"/>
  <c r="L89" i="56" s="1"/>
  <c r="I95" i="55"/>
  <c r="L88" i="55"/>
  <c r="L89" i="55" s="1"/>
  <c r="I95" i="54"/>
  <c r="L88" i="54"/>
  <c r="L89" i="54" s="1"/>
  <c r="I95" i="53"/>
  <c r="L88" i="53"/>
  <c r="L89" i="53" s="1"/>
  <c r="I95" i="52"/>
  <c r="L88" i="52"/>
  <c r="L89" i="52" s="1"/>
  <c r="I95" i="51"/>
  <c r="L88" i="51"/>
  <c r="L89" i="51" s="1"/>
  <c r="I95" i="50"/>
  <c r="L88" i="50"/>
  <c r="L89" i="50" s="1"/>
  <c r="I95" i="48"/>
  <c r="L88" i="48"/>
  <c r="L89" i="48" s="1"/>
  <c r="I95" i="47"/>
  <c r="L88" i="47"/>
  <c r="L89" i="47" s="1"/>
  <c r="I90" i="46"/>
  <c r="L85" i="46"/>
  <c r="L86" i="46" s="1"/>
  <c r="I90" i="45"/>
  <c r="L85" i="45"/>
  <c r="L86" i="45" s="1"/>
  <c r="I95" i="44"/>
  <c r="L88" i="44"/>
  <c r="L89" i="44" s="1"/>
  <c r="I95" i="43"/>
  <c r="L88" i="43"/>
  <c r="L89" i="43" s="1"/>
  <c r="I95" i="42"/>
  <c r="L88" i="42"/>
  <c r="L89" i="42" s="1"/>
  <c r="L85" i="41"/>
  <c r="L86" i="41" s="1"/>
  <c r="I90" i="41"/>
  <c r="L88" i="40"/>
  <c r="L89" i="40" s="1"/>
  <c r="I95" i="40"/>
  <c r="I95" i="39"/>
  <c r="L88" i="39"/>
  <c r="L89" i="39" s="1"/>
  <c r="I95" i="38"/>
  <c r="L88" i="38"/>
  <c r="L89" i="38" s="1"/>
  <c r="I95" i="37"/>
  <c r="L88" i="37"/>
  <c r="L89" i="37" s="1"/>
  <c r="I95" i="36"/>
  <c r="L88" i="36"/>
  <c r="L89" i="36" s="1"/>
  <c r="L88" i="35"/>
  <c r="L89" i="35" s="1"/>
  <c r="I95" i="35"/>
  <c r="I95" i="34"/>
  <c r="L88" i="34"/>
  <c r="L89" i="34" s="1"/>
  <c r="I95" i="33"/>
  <c r="L88" i="33"/>
  <c r="L89" i="33" s="1"/>
  <c r="I95" i="32"/>
  <c r="L88" i="32"/>
  <c r="L89" i="32" s="1"/>
  <c r="I95" i="31"/>
  <c r="L88" i="31"/>
  <c r="L89" i="31" s="1"/>
  <c r="I95" i="30"/>
  <c r="L88" i="30"/>
  <c r="L89" i="30" s="1"/>
  <c r="I95" i="29"/>
  <c r="L88" i="29"/>
  <c r="L89" i="29" s="1"/>
  <c r="I95" i="28"/>
  <c r="L88" i="28"/>
  <c r="L89" i="28" s="1"/>
  <c r="I95" i="27"/>
  <c r="L88" i="27"/>
  <c r="L89" i="27" s="1"/>
  <c r="I95" i="26"/>
  <c r="L88" i="26"/>
  <c r="L89" i="26" s="1"/>
  <c r="I95" i="25"/>
  <c r="L88" i="25"/>
  <c r="L89" i="25" s="1"/>
  <c r="I95" i="24"/>
  <c r="L88" i="24"/>
  <c r="L89" i="24" s="1"/>
  <c r="L88" i="60"/>
  <c r="L89" i="60" s="1"/>
  <c r="I95" i="60"/>
  <c r="I90" i="23"/>
  <c r="L85" i="23"/>
  <c r="L86" i="23" s="1"/>
  <c r="L88" i="22"/>
  <c r="L89" i="22" s="1"/>
  <c r="I95" i="22"/>
  <c r="I95" i="21"/>
  <c r="L88" i="21"/>
  <c r="L89" i="21" s="1"/>
  <c r="I95" i="19"/>
  <c r="L88" i="19"/>
  <c r="L89" i="19" s="1"/>
  <c r="I95" i="20"/>
  <c r="L88" i="20"/>
  <c r="L89" i="20" s="1"/>
  <c r="I95" i="18"/>
  <c r="L88" i="18"/>
  <c r="L89" i="18" s="1"/>
  <c r="I95" i="17"/>
  <c r="L88" i="17"/>
  <c r="L89" i="17" s="1"/>
  <c r="I95" i="16"/>
  <c r="L88" i="16"/>
  <c r="L89" i="16" s="1"/>
  <c r="I95" i="59"/>
  <c r="L88" i="59"/>
  <c r="L89" i="59" s="1"/>
  <c r="I95" i="15"/>
  <c r="L88" i="15"/>
  <c r="L89" i="15" s="1"/>
  <c r="I95" i="14"/>
  <c r="L88" i="14"/>
  <c r="L89" i="14" s="1"/>
  <c r="I90" i="13"/>
  <c r="L85" i="13"/>
  <c r="L86" i="13" s="1"/>
  <c r="I95" i="12"/>
  <c r="L88" i="12"/>
  <c r="L89" i="12" s="1"/>
  <c r="I95" i="11"/>
  <c r="L88" i="11"/>
  <c r="L89" i="11" s="1"/>
  <c r="I95" i="9"/>
  <c r="L88" i="9"/>
  <c r="L89" i="9" s="1"/>
  <c r="I98" i="58" l="1"/>
  <c r="L91" i="58"/>
  <c r="L94" i="58" s="1"/>
  <c r="I98" i="57"/>
  <c r="L91" i="57"/>
  <c r="L94" i="57" s="1"/>
  <c r="L91" i="56"/>
  <c r="L94" i="56" s="1"/>
  <c r="I98" i="56"/>
  <c r="I98" i="55"/>
  <c r="L91" i="55"/>
  <c r="L94" i="55" s="1"/>
  <c r="I98" i="54"/>
  <c r="L91" i="54"/>
  <c r="L94" i="54" s="1"/>
  <c r="I98" i="53"/>
  <c r="L91" i="53"/>
  <c r="L94" i="53" s="1"/>
  <c r="I98" i="52"/>
  <c r="L91" i="52"/>
  <c r="L94" i="52" s="1"/>
  <c r="I98" i="51"/>
  <c r="L91" i="51"/>
  <c r="L94" i="51" s="1"/>
  <c r="I98" i="50"/>
  <c r="L91" i="50"/>
  <c r="L94" i="50" s="1"/>
  <c r="I98" i="48"/>
  <c r="L91" i="48"/>
  <c r="L94" i="48" s="1"/>
  <c r="I98" i="47"/>
  <c r="L91" i="47"/>
  <c r="L94" i="47" s="1"/>
  <c r="I95" i="46"/>
  <c r="L88" i="46"/>
  <c r="L89" i="46" s="1"/>
  <c r="I95" i="45"/>
  <c r="L88" i="45"/>
  <c r="L89" i="45" s="1"/>
  <c r="I98" i="44"/>
  <c r="L91" i="44"/>
  <c r="L94" i="44" s="1"/>
  <c r="I98" i="43"/>
  <c r="L91" i="43"/>
  <c r="L94" i="43" s="1"/>
  <c r="I98" i="42"/>
  <c r="L91" i="42"/>
  <c r="L94" i="42" s="1"/>
  <c r="I95" i="41"/>
  <c r="L88" i="41"/>
  <c r="L89" i="41" s="1"/>
  <c r="I98" i="40"/>
  <c r="L91" i="40"/>
  <c r="L94" i="40" s="1"/>
  <c r="L91" i="39"/>
  <c r="L94" i="39" s="1"/>
  <c r="I98" i="39"/>
  <c r="I98" i="38"/>
  <c r="L91" i="38"/>
  <c r="L94" i="38" s="1"/>
  <c r="I98" i="37"/>
  <c r="L91" i="37"/>
  <c r="L94" i="37" s="1"/>
  <c r="L91" i="36"/>
  <c r="L94" i="36" s="1"/>
  <c r="I98" i="36"/>
  <c r="I98" i="35"/>
  <c r="L91" i="35"/>
  <c r="L94" i="35" s="1"/>
  <c r="I98" i="34"/>
  <c r="L91" i="34"/>
  <c r="L94" i="34" s="1"/>
  <c r="I98" i="33"/>
  <c r="L91" i="33"/>
  <c r="L94" i="33" s="1"/>
  <c r="I98" i="32"/>
  <c r="L91" i="32"/>
  <c r="L94" i="32" s="1"/>
  <c r="I98" i="31"/>
  <c r="L91" i="31"/>
  <c r="L94" i="31" s="1"/>
  <c r="I98" i="30"/>
  <c r="L91" i="30"/>
  <c r="L94" i="30" s="1"/>
  <c r="I98" i="29"/>
  <c r="L91" i="29"/>
  <c r="L94" i="29" s="1"/>
  <c r="L91" i="28"/>
  <c r="L94" i="28" s="1"/>
  <c r="I98" i="28"/>
  <c r="I98" i="27"/>
  <c r="L91" i="27"/>
  <c r="L94" i="27" s="1"/>
  <c r="I98" i="26"/>
  <c r="L91" i="26"/>
  <c r="L94" i="26" s="1"/>
  <c r="I98" i="25"/>
  <c r="L91" i="25"/>
  <c r="L94" i="25" s="1"/>
  <c r="I98" i="24"/>
  <c r="L91" i="24"/>
  <c r="L94" i="24" s="1"/>
  <c r="I98" i="60"/>
  <c r="L91" i="60"/>
  <c r="L94" i="60" s="1"/>
  <c r="I95" i="23"/>
  <c r="L88" i="23"/>
  <c r="L89" i="23" s="1"/>
  <c r="I98" i="22"/>
  <c r="L91" i="22"/>
  <c r="L94" i="22" s="1"/>
  <c r="I98" i="21"/>
  <c r="L91" i="21"/>
  <c r="L94" i="21" s="1"/>
  <c r="I98" i="19"/>
  <c r="L91" i="19"/>
  <c r="L94" i="19" s="1"/>
  <c r="I98" i="20"/>
  <c r="L91" i="20"/>
  <c r="L94" i="20" s="1"/>
  <c r="I98" i="18"/>
  <c r="L91" i="18"/>
  <c r="L94" i="18" s="1"/>
  <c r="I98" i="17"/>
  <c r="L91" i="17"/>
  <c r="L94" i="17" s="1"/>
  <c r="I98" i="16"/>
  <c r="L91" i="16"/>
  <c r="L94" i="16" s="1"/>
  <c r="I98" i="59"/>
  <c r="L91" i="59"/>
  <c r="L94" i="59" s="1"/>
  <c r="I98" i="15"/>
  <c r="L91" i="15"/>
  <c r="L94" i="15" s="1"/>
  <c r="I98" i="14"/>
  <c r="L91" i="14"/>
  <c r="L94" i="14" s="1"/>
  <c r="I95" i="13"/>
  <c r="L88" i="13"/>
  <c r="L89" i="13" s="1"/>
  <c r="I98" i="12"/>
  <c r="L91" i="12"/>
  <c r="L94" i="12" s="1"/>
  <c r="I98" i="11"/>
  <c r="L91" i="11"/>
  <c r="L94" i="11" s="1"/>
  <c r="I98" i="9"/>
  <c r="L91" i="9"/>
  <c r="L94" i="9" s="1"/>
  <c r="L96" i="58" l="1"/>
  <c r="L97" i="58" s="1"/>
  <c r="I103" i="58"/>
  <c r="I103" i="57"/>
  <c r="L96" i="57"/>
  <c r="L97" i="57" s="1"/>
  <c r="I103" i="56"/>
  <c r="L96" i="56"/>
  <c r="L97" i="56" s="1"/>
  <c r="I103" i="55"/>
  <c r="L96" i="55"/>
  <c r="L97" i="55" s="1"/>
  <c r="I103" i="54"/>
  <c r="L96" i="54"/>
  <c r="L97" i="54" s="1"/>
  <c r="I103" i="53"/>
  <c r="L96" i="53"/>
  <c r="L97" i="53" s="1"/>
  <c r="I103" i="52"/>
  <c r="L96" i="52"/>
  <c r="L97" i="52" s="1"/>
  <c r="I103" i="51"/>
  <c r="L96" i="51"/>
  <c r="L97" i="51" s="1"/>
  <c r="I103" i="50"/>
  <c r="L96" i="50"/>
  <c r="L97" i="50" s="1"/>
  <c r="I103" i="48"/>
  <c r="L96" i="48"/>
  <c r="L97" i="48" s="1"/>
  <c r="I103" i="47"/>
  <c r="L96" i="47"/>
  <c r="L97" i="47" s="1"/>
  <c r="I98" i="46"/>
  <c r="L91" i="46"/>
  <c r="L94" i="46" s="1"/>
  <c r="I98" i="45"/>
  <c r="L91" i="45"/>
  <c r="L94" i="45" s="1"/>
  <c r="I103" i="44"/>
  <c r="L96" i="44"/>
  <c r="L97" i="44" s="1"/>
  <c r="L96" i="43"/>
  <c r="L97" i="43" s="1"/>
  <c r="I103" i="43"/>
  <c r="I103" i="42"/>
  <c r="L96" i="42"/>
  <c r="L97" i="42" s="1"/>
  <c r="I98" i="41"/>
  <c r="L91" i="41"/>
  <c r="L94" i="41" s="1"/>
  <c r="I103" i="40"/>
  <c r="L96" i="40"/>
  <c r="L97" i="40" s="1"/>
  <c r="I103" i="39"/>
  <c r="L96" i="39"/>
  <c r="L97" i="39" s="1"/>
  <c r="I103" i="38"/>
  <c r="L96" i="38"/>
  <c r="L97" i="38" s="1"/>
  <c r="I103" i="37"/>
  <c r="L96" i="37"/>
  <c r="L97" i="37" s="1"/>
  <c r="I103" i="36"/>
  <c r="L96" i="36"/>
  <c r="L97" i="36" s="1"/>
  <c r="I103" i="35"/>
  <c r="L96" i="35"/>
  <c r="L97" i="35" s="1"/>
  <c r="I103" i="34"/>
  <c r="L96" i="34"/>
  <c r="L97" i="34" s="1"/>
  <c r="L96" i="33"/>
  <c r="L97" i="33" s="1"/>
  <c r="I103" i="33"/>
  <c r="I103" i="32"/>
  <c r="L96" i="32"/>
  <c r="L97" i="32" s="1"/>
  <c r="I103" i="31"/>
  <c r="L96" i="31"/>
  <c r="L97" i="31" s="1"/>
  <c r="I103" i="30"/>
  <c r="L96" i="30"/>
  <c r="L97" i="30" s="1"/>
  <c r="I103" i="29"/>
  <c r="L96" i="29"/>
  <c r="L97" i="29" s="1"/>
  <c r="I103" i="28"/>
  <c r="L96" i="28"/>
  <c r="L97" i="28" s="1"/>
  <c r="I103" i="27"/>
  <c r="L96" i="27"/>
  <c r="L97" i="27" s="1"/>
  <c r="I103" i="26"/>
  <c r="L96" i="26"/>
  <c r="L97" i="26" s="1"/>
  <c r="L96" i="25"/>
  <c r="L97" i="25" s="1"/>
  <c r="I103" i="25"/>
  <c r="I103" i="24"/>
  <c r="L96" i="24"/>
  <c r="L97" i="24" s="1"/>
  <c r="I103" i="60"/>
  <c r="L96" i="60"/>
  <c r="L97" i="60" s="1"/>
  <c r="L91" i="23"/>
  <c r="L94" i="23" s="1"/>
  <c r="I98" i="23"/>
  <c r="I103" i="22"/>
  <c r="L96" i="22"/>
  <c r="L97" i="22" s="1"/>
  <c r="I103" i="21"/>
  <c r="L96" i="21"/>
  <c r="L97" i="21" s="1"/>
  <c r="I103" i="19"/>
  <c r="L96" i="19"/>
  <c r="L97" i="19" s="1"/>
  <c r="L96" i="20"/>
  <c r="L97" i="20" s="1"/>
  <c r="I103" i="20"/>
  <c r="I103" i="18"/>
  <c r="L96" i="18"/>
  <c r="L97" i="18" s="1"/>
  <c r="I103" i="17"/>
  <c r="L96" i="17"/>
  <c r="L97" i="17" s="1"/>
  <c r="I103" i="16"/>
  <c r="L96" i="16"/>
  <c r="L97" i="16" s="1"/>
  <c r="I103" i="59"/>
  <c r="L96" i="59"/>
  <c r="L97" i="59" s="1"/>
  <c r="I103" i="15"/>
  <c r="L96" i="15"/>
  <c r="L97" i="15" s="1"/>
  <c r="I103" i="14"/>
  <c r="L96" i="14"/>
  <c r="L97" i="14" s="1"/>
  <c r="I98" i="13"/>
  <c r="L91" i="13"/>
  <c r="L94" i="13" s="1"/>
  <c r="I103" i="12"/>
  <c r="L96" i="12"/>
  <c r="L97" i="12" s="1"/>
  <c r="I103" i="11"/>
  <c r="L96" i="11"/>
  <c r="L97" i="11" s="1"/>
  <c r="I103" i="9"/>
  <c r="L96" i="9"/>
  <c r="L97" i="9" s="1"/>
  <c r="L104" i="58" l="1"/>
  <c r="L105" i="58" s="1"/>
  <c r="I106" i="58" s="1"/>
  <c r="L99" i="58"/>
  <c r="L102" i="58" s="1"/>
  <c r="L104" i="57"/>
  <c r="L105" i="57" s="1"/>
  <c r="I106" i="57" s="1"/>
  <c r="L99" i="57"/>
  <c r="L102" i="57" s="1"/>
  <c r="L104" i="56"/>
  <c r="L105" i="56" s="1"/>
  <c r="I106" i="56" s="1"/>
  <c r="L99" i="56"/>
  <c r="L102" i="56" s="1"/>
  <c r="L104" i="55"/>
  <c r="L105" i="55" s="1"/>
  <c r="I106" i="55" s="1"/>
  <c r="L99" i="55"/>
  <c r="L102" i="55" s="1"/>
  <c r="L104" i="54"/>
  <c r="L105" i="54" s="1"/>
  <c r="I106" i="54" s="1"/>
  <c r="L99" i="54"/>
  <c r="L102" i="54" s="1"/>
  <c r="L104" i="53"/>
  <c r="L105" i="53" s="1"/>
  <c r="I106" i="53" s="1"/>
  <c r="L99" i="53"/>
  <c r="L102" i="53" s="1"/>
  <c r="L104" i="52"/>
  <c r="L105" i="52" s="1"/>
  <c r="I106" i="52" s="1"/>
  <c r="L99" i="52"/>
  <c r="L102" i="52" s="1"/>
  <c r="L104" i="51"/>
  <c r="L105" i="51" s="1"/>
  <c r="I106" i="51" s="1"/>
  <c r="L99" i="51"/>
  <c r="L102" i="51" s="1"/>
  <c r="L99" i="50"/>
  <c r="L102" i="50" s="1"/>
  <c r="L104" i="50"/>
  <c r="L105" i="50" s="1"/>
  <c r="I106" i="50" s="1"/>
  <c r="L104" i="48"/>
  <c r="L105" i="48" s="1"/>
  <c r="I106" i="48" s="1"/>
  <c r="L99" i="48"/>
  <c r="L102" i="48" s="1"/>
  <c r="L99" i="47"/>
  <c r="L102" i="47" s="1"/>
  <c r="L104" i="47"/>
  <c r="L105" i="47" s="1"/>
  <c r="I106" i="47" s="1"/>
  <c r="I103" i="46"/>
  <c r="L96" i="46"/>
  <c r="L97" i="46" s="1"/>
  <c r="I103" i="45"/>
  <c r="L96" i="45"/>
  <c r="L97" i="45" s="1"/>
  <c r="L104" i="44"/>
  <c r="L105" i="44" s="1"/>
  <c r="I106" i="44" s="1"/>
  <c r="L99" i="44"/>
  <c r="L102" i="44" s="1"/>
  <c r="L104" i="43"/>
  <c r="L105" i="43" s="1"/>
  <c r="I106" i="43" s="1"/>
  <c r="L99" i="43"/>
  <c r="L102" i="43" s="1"/>
  <c r="L104" i="42"/>
  <c r="L105" i="42" s="1"/>
  <c r="I106" i="42" s="1"/>
  <c r="L99" i="42"/>
  <c r="L102" i="42" s="1"/>
  <c r="I103" i="41"/>
  <c r="L96" i="41"/>
  <c r="L97" i="41" s="1"/>
  <c r="L104" i="40"/>
  <c r="L105" i="40" s="1"/>
  <c r="I106" i="40" s="1"/>
  <c r="L99" i="40"/>
  <c r="L102" i="40" s="1"/>
  <c r="L104" i="39"/>
  <c r="L105" i="39" s="1"/>
  <c r="I106" i="39" s="1"/>
  <c r="L99" i="39"/>
  <c r="L102" i="39" s="1"/>
  <c r="L99" i="38"/>
  <c r="L102" i="38" s="1"/>
  <c r="L104" i="38"/>
  <c r="L105" i="38" s="1"/>
  <c r="I106" i="38" s="1"/>
  <c r="L104" i="37"/>
  <c r="L105" i="37" s="1"/>
  <c r="I106" i="37" s="1"/>
  <c r="L99" i="37"/>
  <c r="L102" i="37" s="1"/>
  <c r="L104" i="36"/>
  <c r="L105" i="36" s="1"/>
  <c r="I106" i="36" s="1"/>
  <c r="L99" i="36"/>
  <c r="L102" i="36" s="1"/>
  <c r="L99" i="35"/>
  <c r="L102" i="35" s="1"/>
  <c r="L104" i="35"/>
  <c r="L105" i="35" s="1"/>
  <c r="I106" i="35" s="1"/>
  <c r="L104" i="34"/>
  <c r="L105" i="34" s="1"/>
  <c r="I106" i="34" s="1"/>
  <c r="L99" i="34"/>
  <c r="L102" i="34" s="1"/>
  <c r="L104" i="33"/>
  <c r="L105" i="33" s="1"/>
  <c r="I106" i="33" s="1"/>
  <c r="L99" i="33"/>
  <c r="L102" i="33" s="1"/>
  <c r="L99" i="32"/>
  <c r="L102" i="32" s="1"/>
  <c r="L104" i="32"/>
  <c r="L105" i="32" s="1"/>
  <c r="I106" i="32" s="1"/>
  <c r="L104" i="31"/>
  <c r="L105" i="31" s="1"/>
  <c r="I106" i="31" s="1"/>
  <c r="L99" i="31"/>
  <c r="L102" i="31" s="1"/>
  <c r="L104" i="30"/>
  <c r="L105" i="30" s="1"/>
  <c r="I106" i="30" s="1"/>
  <c r="L99" i="30"/>
  <c r="L102" i="30" s="1"/>
  <c r="L104" i="29"/>
  <c r="L105" i="29" s="1"/>
  <c r="I106" i="29" s="1"/>
  <c r="L99" i="29"/>
  <c r="L102" i="29" s="1"/>
  <c r="L104" i="28"/>
  <c r="L105" i="28" s="1"/>
  <c r="I106" i="28" s="1"/>
  <c r="L99" i="28"/>
  <c r="L102" i="28" s="1"/>
  <c r="L104" i="27"/>
  <c r="L105" i="27" s="1"/>
  <c r="I106" i="27" s="1"/>
  <c r="L99" i="27"/>
  <c r="L102" i="27" s="1"/>
  <c r="L104" i="26"/>
  <c r="L105" i="26" s="1"/>
  <c r="I106" i="26" s="1"/>
  <c r="L99" i="26"/>
  <c r="L102" i="26" s="1"/>
  <c r="L104" i="25"/>
  <c r="L105" i="25" s="1"/>
  <c r="I106" i="25" s="1"/>
  <c r="L99" i="25"/>
  <c r="L102" i="25" s="1"/>
  <c r="L104" i="24"/>
  <c r="L105" i="24" s="1"/>
  <c r="I106" i="24" s="1"/>
  <c r="L99" i="24"/>
  <c r="L102" i="24" s="1"/>
  <c r="L104" i="60"/>
  <c r="L105" i="60" s="1"/>
  <c r="I106" i="60" s="1"/>
  <c r="L99" i="60"/>
  <c r="L102" i="60" s="1"/>
  <c r="I103" i="23"/>
  <c r="L96" i="23"/>
  <c r="L97" i="23" s="1"/>
  <c r="L99" i="22"/>
  <c r="L102" i="22" s="1"/>
  <c r="L104" i="22"/>
  <c r="L105" i="22" s="1"/>
  <c r="I106" i="22" s="1"/>
  <c r="L104" i="21"/>
  <c r="L105" i="21" s="1"/>
  <c r="I106" i="21" s="1"/>
  <c r="L99" i="21"/>
  <c r="L102" i="21" s="1"/>
  <c r="L99" i="19"/>
  <c r="L102" i="19" s="1"/>
  <c r="L104" i="19"/>
  <c r="L105" i="19" s="1"/>
  <c r="I106" i="19" s="1"/>
  <c r="L99" i="20"/>
  <c r="L102" i="20" s="1"/>
  <c r="L104" i="20"/>
  <c r="L105" i="20" s="1"/>
  <c r="I106" i="20" s="1"/>
  <c r="L104" i="18"/>
  <c r="L105" i="18" s="1"/>
  <c r="I106" i="18" s="1"/>
  <c r="L99" i="18"/>
  <c r="L102" i="18" s="1"/>
  <c r="L104" i="17"/>
  <c r="L105" i="17" s="1"/>
  <c r="I106" i="17" s="1"/>
  <c r="L99" i="17"/>
  <c r="L102" i="17" s="1"/>
  <c r="L104" i="16"/>
  <c r="L105" i="16" s="1"/>
  <c r="I106" i="16" s="1"/>
  <c r="L99" i="16"/>
  <c r="L102" i="16" s="1"/>
  <c r="L104" i="59"/>
  <c r="L105" i="59" s="1"/>
  <c r="I106" i="59" s="1"/>
  <c r="L99" i="59"/>
  <c r="L102" i="59" s="1"/>
  <c r="L99" i="15"/>
  <c r="L102" i="15" s="1"/>
  <c r="L104" i="15"/>
  <c r="L105" i="15" s="1"/>
  <c r="I106" i="15" s="1"/>
  <c r="L104" i="14"/>
  <c r="L105" i="14" s="1"/>
  <c r="I106" i="14" s="1"/>
  <c r="L99" i="14"/>
  <c r="L102" i="14" s="1"/>
  <c r="I103" i="13"/>
  <c r="L96" i="13"/>
  <c r="L97" i="13" s="1"/>
  <c r="L104" i="12"/>
  <c r="L105" i="12" s="1"/>
  <c r="I106" i="12" s="1"/>
  <c r="L99" i="12"/>
  <c r="L102" i="12" s="1"/>
  <c r="L104" i="11"/>
  <c r="L105" i="11" s="1"/>
  <c r="I106" i="11" s="1"/>
  <c r="L99" i="11"/>
  <c r="L102" i="11" s="1"/>
  <c r="L104" i="9"/>
  <c r="L105" i="9" s="1"/>
  <c r="I106" i="9" s="1"/>
  <c r="L99" i="9"/>
  <c r="L102" i="9" s="1"/>
  <c r="L99" i="46" l="1"/>
  <c r="L102" i="46" s="1"/>
  <c r="L104" i="46"/>
  <c r="L105" i="46" s="1"/>
  <c r="I106" i="46" s="1"/>
  <c r="L104" i="45"/>
  <c r="L105" i="45" s="1"/>
  <c r="I106" i="45" s="1"/>
  <c r="L99" i="45"/>
  <c r="L102" i="45" s="1"/>
  <c r="L99" i="41"/>
  <c r="L102" i="41" s="1"/>
  <c r="L104" i="41"/>
  <c r="L105" i="41" s="1"/>
  <c r="I106" i="41" s="1"/>
  <c r="L104" i="23"/>
  <c r="L105" i="23" s="1"/>
  <c r="I106" i="23" s="1"/>
  <c r="L99" i="23"/>
  <c r="L102" i="23" s="1"/>
  <c r="L104" i="13"/>
  <c r="L105" i="13" s="1"/>
  <c r="I106" i="13" s="1"/>
  <c r="L99" i="13"/>
  <c r="L102" i="13" s="1"/>
  <c r="H2" i="1" l="1"/>
  <c r="H6" i="3"/>
  <c r="H68" i="3" l="1"/>
  <c r="H105" i="3"/>
  <c r="H74" i="3"/>
  <c r="H26" i="3"/>
  <c r="H34" i="3" s="1"/>
  <c r="H5" i="3"/>
  <c r="I9" i="3" s="1"/>
  <c r="H20" i="3"/>
  <c r="K5" i="1"/>
  <c r="H29" i="3"/>
  <c r="H45" i="3" s="1"/>
  <c r="J5" i="1"/>
  <c r="H28" i="3"/>
  <c r="I5" i="1"/>
  <c r="G5" i="1" l="1"/>
  <c r="N55" i="1" l="1"/>
  <c r="N71" i="1"/>
  <c r="N87" i="1"/>
  <c r="N73" i="1"/>
  <c r="N89" i="1"/>
  <c r="N77" i="1"/>
  <c r="N93" i="1"/>
  <c r="N91" i="1"/>
  <c r="N57" i="1"/>
  <c r="N47" i="1"/>
  <c r="N63" i="1"/>
  <c r="N95" i="1"/>
  <c r="N59" i="1"/>
  <c r="N65" i="1"/>
  <c r="N81" i="1"/>
  <c r="N97" i="1"/>
  <c r="N75" i="1"/>
  <c r="N49" i="1"/>
  <c r="N51" i="1"/>
  <c r="N67" i="1"/>
  <c r="N83" i="1"/>
  <c r="N99" i="1"/>
  <c r="N53" i="1"/>
  <c r="N101" i="1"/>
  <c r="N37" i="1"/>
  <c r="N35" i="1"/>
  <c r="N19" i="1"/>
  <c r="N15" i="1"/>
  <c r="N9" i="1"/>
  <c r="N11" i="1"/>
  <c r="N7" i="1"/>
  <c r="N23" i="1"/>
  <c r="N25" i="1"/>
  <c r="N31" i="1"/>
  <c r="N27" i="1"/>
  <c r="N45" i="1" l="1"/>
  <c r="N61" i="1"/>
  <c r="N79" i="1"/>
  <c r="N69" i="1"/>
  <c r="N43" i="1"/>
  <c r="N39" i="1"/>
  <c r="N41" i="1"/>
  <c r="N13" i="1"/>
  <c r="N17" i="1"/>
  <c r="N29" i="1"/>
  <c r="N33" i="1"/>
  <c r="N21" i="1"/>
  <c r="H17" i="3"/>
  <c r="H22" i="3" s="1"/>
  <c r="H12" i="3"/>
  <c r="H11" i="3"/>
  <c r="H13" i="3" s="1"/>
  <c r="H31" i="3"/>
  <c r="H37" i="3"/>
  <c r="H42" i="3"/>
  <c r="H49" i="3"/>
  <c r="H54" i="3"/>
  <c r="H61" i="3"/>
  <c r="H65" i="3"/>
  <c r="H69" i="3"/>
  <c r="H76" i="3"/>
  <c r="H79" i="3"/>
  <c r="H83" i="3"/>
  <c r="H86" i="3"/>
  <c r="H89" i="3"/>
  <c r="H94" i="3"/>
  <c r="H97" i="3"/>
  <c r="H102" i="3"/>
  <c r="H37" i="1"/>
  <c r="H35" i="1"/>
  <c r="H73" i="1"/>
  <c r="H69" i="1"/>
  <c r="H63" i="1"/>
  <c r="H53" i="1"/>
  <c r="H47" i="1"/>
  <c r="H7" i="1"/>
  <c r="H5" i="1"/>
  <c r="H83" i="1"/>
  <c r="H67" i="1"/>
  <c r="H51" i="1"/>
  <c r="H45" i="1"/>
  <c r="H41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N85" i="1" l="1"/>
  <c r="I15" i="3"/>
  <c r="L11" i="3" s="1"/>
  <c r="G19" i="1"/>
  <c r="G101" i="1"/>
  <c r="G85" i="1"/>
  <c r="G99" i="1"/>
  <c r="G95" i="1"/>
  <c r="G89" i="1"/>
  <c r="G77" i="1"/>
  <c r="G93" i="1"/>
  <c r="G91" i="1"/>
  <c r="G87" i="1"/>
  <c r="G75" i="1"/>
  <c r="G55" i="1"/>
  <c r="G49" i="1"/>
  <c r="G43" i="1"/>
  <c r="G37" i="1"/>
  <c r="G35" i="1"/>
  <c r="G73" i="1"/>
  <c r="G69" i="1"/>
  <c r="G63" i="1"/>
  <c r="G53" i="1"/>
  <c r="G47" i="1"/>
  <c r="G7" i="1"/>
  <c r="G83" i="1"/>
  <c r="G67" i="1"/>
  <c r="G51" i="1"/>
  <c r="G45" i="1"/>
  <c r="G41" i="1"/>
  <c r="G97" i="1"/>
  <c r="G71" i="1"/>
  <c r="G59" i="1"/>
  <c r="G57" i="1"/>
  <c r="I55" i="1"/>
  <c r="I53" i="1"/>
  <c r="I51" i="1"/>
  <c r="I41" i="1"/>
  <c r="I39" i="1"/>
  <c r="I7" i="1"/>
  <c r="J25" i="1"/>
  <c r="J101" i="1"/>
  <c r="J95" i="1"/>
  <c r="J93" i="1"/>
  <c r="J89" i="1"/>
  <c r="J87" i="1"/>
  <c r="J85" i="1"/>
  <c r="J83" i="1"/>
  <c r="J81" i="1"/>
  <c r="J77" i="1"/>
  <c r="J75" i="1"/>
  <c r="J67" i="1"/>
  <c r="J65" i="1"/>
  <c r="J43" i="1"/>
  <c r="J41" i="1"/>
  <c r="J39" i="1"/>
  <c r="J19" i="1"/>
  <c r="J99" i="1"/>
  <c r="J97" i="1"/>
  <c r="J71" i="1"/>
  <c r="J59" i="1"/>
  <c r="J57" i="1"/>
  <c r="J33" i="1"/>
  <c r="J31" i="1"/>
  <c r="J29" i="1"/>
  <c r="J23" i="1"/>
  <c r="J17" i="1"/>
  <c r="J15" i="1"/>
  <c r="J13" i="1"/>
  <c r="J11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49" i="1"/>
  <c r="I47" i="1"/>
  <c r="I45" i="1"/>
  <c r="I43" i="1"/>
  <c r="I17" i="1"/>
  <c r="I15" i="1"/>
  <c r="I13" i="1"/>
  <c r="I11" i="1"/>
  <c r="I9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C5" i="1" s="1"/>
  <c r="K37" i="1"/>
  <c r="K35" i="1"/>
  <c r="K33" i="1"/>
  <c r="K31" i="1"/>
  <c r="K29" i="1"/>
  <c r="K27" i="1"/>
  <c r="C27" i="1" s="1"/>
  <c r="K25" i="1"/>
  <c r="C25" i="1" s="1"/>
  <c r="K23" i="1"/>
  <c r="K21" i="1"/>
  <c r="C21" i="1" s="1"/>
  <c r="K19" i="1"/>
  <c r="K17" i="1"/>
  <c r="K15" i="1"/>
  <c r="K13" i="1"/>
  <c r="K11" i="1"/>
  <c r="K9" i="1"/>
  <c r="K7" i="1"/>
  <c r="F101" i="1"/>
  <c r="F99" i="1"/>
  <c r="F97" i="1"/>
  <c r="F95" i="1"/>
  <c r="F93" i="1"/>
  <c r="C93" i="1" s="1"/>
  <c r="F91" i="1"/>
  <c r="C91" i="1" s="1"/>
  <c r="F89" i="1"/>
  <c r="C89" i="1" s="1"/>
  <c r="F87" i="1"/>
  <c r="F85" i="1"/>
  <c r="C85" i="1" s="1"/>
  <c r="F83" i="1"/>
  <c r="F81" i="1"/>
  <c r="F79" i="1"/>
  <c r="F77" i="1"/>
  <c r="F75" i="1"/>
  <c r="C75" i="1" s="1"/>
  <c r="F73" i="1"/>
  <c r="C73" i="1" s="1"/>
  <c r="F71" i="1"/>
  <c r="F69" i="1"/>
  <c r="C69" i="1" s="1"/>
  <c r="F67" i="1"/>
  <c r="F65" i="1"/>
  <c r="F63" i="1"/>
  <c r="F61" i="1"/>
  <c r="F59" i="1"/>
  <c r="F57" i="1"/>
  <c r="C57" i="1" s="1"/>
  <c r="F55" i="1"/>
  <c r="F53" i="1"/>
  <c r="C53" i="1" s="1"/>
  <c r="F51" i="1"/>
  <c r="F49" i="1"/>
  <c r="F47" i="1"/>
  <c r="F45" i="1"/>
  <c r="F43" i="1"/>
  <c r="F41" i="1"/>
  <c r="F39" i="1"/>
  <c r="C81" i="1" l="1"/>
  <c r="C49" i="1"/>
  <c r="C51" i="1"/>
  <c r="C19" i="1"/>
  <c r="C101" i="1"/>
  <c r="C99" i="1"/>
  <c r="C83" i="1"/>
  <c r="C61" i="1"/>
  <c r="C9" i="1"/>
  <c r="C11" i="1"/>
  <c r="C65" i="1"/>
  <c r="C67" i="1"/>
  <c r="C63" i="1"/>
  <c r="C95" i="1"/>
  <c r="C17" i="1"/>
  <c r="C29" i="1"/>
  <c r="C33" i="1"/>
  <c r="C13" i="1"/>
  <c r="C77" i="1"/>
  <c r="C43" i="1"/>
  <c r="C35" i="1"/>
  <c r="C37" i="1"/>
  <c r="C41" i="1"/>
  <c r="C45" i="1"/>
  <c r="C59" i="1"/>
  <c r="C97" i="1"/>
  <c r="C55" i="1"/>
  <c r="C87" i="1"/>
  <c r="C23" i="1"/>
  <c r="C31" i="1"/>
  <c r="C39" i="1"/>
  <c r="C71" i="1"/>
  <c r="C7" i="1"/>
  <c r="C47" i="1"/>
  <c r="C79" i="1"/>
  <c r="C15" i="1"/>
  <c r="I24" i="3"/>
  <c r="L21" i="3" s="1"/>
  <c r="L12" i="3"/>
  <c r="L13" i="3" s="1"/>
  <c r="L20" i="3" l="1"/>
  <c r="L19" i="3"/>
  <c r="L18" i="3"/>
  <c r="L17" i="3"/>
  <c r="I32" i="3"/>
  <c r="L30" i="3" s="1"/>
  <c r="L22" i="3" l="1"/>
  <c r="L29" i="3"/>
  <c r="L28" i="3"/>
  <c r="L27" i="3"/>
  <c r="L26" i="3"/>
  <c r="I38" i="3"/>
  <c r="L34" i="3" s="1"/>
  <c r="L31" i="3" l="1"/>
  <c r="I43" i="3"/>
  <c r="L40" i="3" s="1"/>
  <c r="L42" i="3" s="1"/>
  <c r="L35" i="3"/>
  <c r="L37" i="3" s="1"/>
  <c r="I50" i="3" l="1"/>
  <c r="L48" i="3" s="1"/>
  <c r="L47" i="3" l="1"/>
  <c r="L46" i="3"/>
  <c r="I55" i="3"/>
  <c r="L52" i="3" s="1"/>
  <c r="L54" i="3" s="1"/>
  <c r="L45" i="3"/>
  <c r="I62" i="3" l="1"/>
  <c r="L58" i="3" s="1"/>
  <c r="L49" i="3"/>
  <c r="I66" i="3" l="1"/>
  <c r="L64" i="3" s="1"/>
  <c r="L65" i="3" s="1"/>
  <c r="L57" i="3"/>
  <c r="L60" i="3"/>
  <c r="L59" i="3"/>
  <c r="L61" i="3" l="1"/>
  <c r="I70" i="3"/>
  <c r="L68" i="3" s="1"/>
  <c r="L69" i="3" s="1"/>
  <c r="I77" i="3" l="1"/>
  <c r="I80" i="3" s="1"/>
  <c r="L74" i="3" l="1"/>
  <c r="L73" i="3"/>
  <c r="L72" i="3"/>
  <c r="L76" i="3" s="1"/>
  <c r="I84" i="3"/>
  <c r="L78" i="3"/>
  <c r="L79" i="3" s="1"/>
  <c r="I87" i="3" l="1"/>
  <c r="L81" i="3"/>
  <c r="L83" i="3" s="1"/>
  <c r="L85" i="3" l="1"/>
  <c r="L86" i="3" s="1"/>
  <c r="I90" i="3"/>
  <c r="I95" i="3" l="1"/>
  <c r="L88" i="3"/>
  <c r="L89" i="3" s="1"/>
  <c r="I98" i="3" l="1"/>
  <c r="L91" i="3"/>
  <c r="L94" i="3" s="1"/>
  <c r="L96" i="3" l="1"/>
  <c r="L97" i="3" s="1"/>
  <c r="I103" i="3"/>
  <c r="L104" i="3" l="1"/>
  <c r="L105" i="3" s="1"/>
  <c r="I106" i="3" s="1"/>
  <c r="L99" i="3"/>
  <c r="L102" i="3" s="1"/>
  <c r="N5" i="1"/>
</calcChain>
</file>

<file path=xl/sharedStrings.xml><?xml version="1.0" encoding="utf-8"?>
<sst xmlns="http://schemas.openxmlformats.org/spreadsheetml/2006/main" count="6022" uniqueCount="168">
  <si>
    <t xml:space="preserve"> </t>
  </si>
  <si>
    <t>ROAD</t>
  </si>
  <si>
    <t>FIRE</t>
  </si>
  <si>
    <t>LIBRARY</t>
  </si>
  <si>
    <t>HOSPITAL</t>
  </si>
  <si>
    <t xml:space="preserve">CITY </t>
  </si>
  <si>
    <t xml:space="preserve">COUNTY </t>
  </si>
  <si>
    <t>B-1</t>
  </si>
  <si>
    <t xml:space="preserve">  </t>
  </si>
  <si>
    <t>B-4</t>
  </si>
  <si>
    <t>K-0</t>
  </si>
  <si>
    <t>K-1</t>
  </si>
  <si>
    <t>K-18</t>
  </si>
  <si>
    <t>K-24</t>
  </si>
  <si>
    <t>K-26</t>
  </si>
  <si>
    <t>P-1</t>
  </si>
  <si>
    <t>R-1</t>
  </si>
  <si>
    <t>R-2</t>
  </si>
  <si>
    <t>R-3</t>
  </si>
  <si>
    <t>R-5</t>
  </si>
  <si>
    <t>R-8</t>
  </si>
  <si>
    <t>R-11</t>
  </si>
  <si>
    <t>R-12</t>
  </si>
  <si>
    <t>W-1</t>
  </si>
  <si>
    <t>W-6</t>
  </si>
  <si>
    <t>CONSOLIDATED</t>
  </si>
  <si>
    <t>TCA</t>
  </si>
  <si>
    <t>City of Benton City</t>
  </si>
  <si>
    <t>City of Kennewick</t>
  </si>
  <si>
    <t>City of Prosser</t>
  </si>
  <si>
    <t>City of Richland</t>
  </si>
  <si>
    <t>City of West Richland</t>
  </si>
  <si>
    <t>County Benton</t>
  </si>
  <si>
    <t>County Benton Road</t>
  </si>
  <si>
    <t>Fire 1</t>
  </si>
  <si>
    <t>Fire 2</t>
  </si>
  <si>
    <t>Fire 4</t>
  </si>
  <si>
    <t>Fire 5</t>
  </si>
  <si>
    <t>Fire 6</t>
  </si>
  <si>
    <t>Kennewick Hospital</t>
  </si>
  <si>
    <t>Mid-Columbia Library</t>
  </si>
  <si>
    <t>Prosser Hospital</t>
  </si>
  <si>
    <t>West Benton Regional Fire Authority</t>
  </si>
  <si>
    <t>Tax District</t>
  </si>
  <si>
    <t>Levy Rate</t>
  </si>
  <si>
    <t>State School 1</t>
  </si>
  <si>
    <t>State School 2</t>
  </si>
  <si>
    <t>EMS</t>
  </si>
  <si>
    <t>State School Part 1</t>
  </si>
  <si>
    <t>State School Part 2</t>
  </si>
  <si>
    <t>EMS 2</t>
  </si>
  <si>
    <t>EMS 4</t>
  </si>
  <si>
    <t>=</t>
  </si>
  <si>
    <t>÷</t>
  </si>
  <si>
    <t>Capacity Available / Total in the Level</t>
  </si>
  <si>
    <t>For Level #</t>
  </si>
  <si>
    <t>Proration Factor Calculation</t>
  </si>
  <si>
    <t>Aggregate of Levy Rates</t>
  </si>
  <si>
    <t>Remaining Capacity After Level 1</t>
  </si>
  <si>
    <t>Total Level 1</t>
  </si>
  <si>
    <t>(Portion, if any, protected from $5.90 proration                    under RCW 84.52.125)</t>
  </si>
  <si>
    <t>Flood Control Zone District</t>
  </si>
  <si>
    <t>Level 1</t>
  </si>
  <si>
    <t>Remaining Capacity After Level 2</t>
  </si>
  <si>
    <t>Total Level 2</t>
  </si>
  <si>
    <t>Transit Levy</t>
  </si>
  <si>
    <t>Level 2</t>
  </si>
  <si>
    <t>Total Level 3</t>
  </si>
  <si>
    <t>Fire Protection District</t>
  </si>
  <si>
    <t>Level 3</t>
  </si>
  <si>
    <t>Remaining Capacity After Level 4</t>
  </si>
  <si>
    <t>Total Level 4</t>
  </si>
  <si>
    <t>Criminal Justice</t>
  </si>
  <si>
    <t>Level 4</t>
  </si>
  <si>
    <t>Remaining Capacity After Level 5</t>
  </si>
  <si>
    <t>Total Level 5</t>
  </si>
  <si>
    <t>County Ferry District</t>
  </si>
  <si>
    <t>Level 5</t>
  </si>
  <si>
    <t>Remaining Capacity After Level 6</t>
  </si>
  <si>
    <t>Total Level 6</t>
  </si>
  <si>
    <t>(District population must be 150,000 or more)</t>
  </si>
  <si>
    <t>Metropolitan Park (If protected under the $5.90 Limit)</t>
  </si>
  <si>
    <t>Level 6</t>
  </si>
  <si>
    <t>Remaining Capacity After Level 7</t>
  </si>
  <si>
    <t>Total Level 7</t>
  </si>
  <si>
    <t>Park &amp; Rec. Dist. Located on an island in King County</t>
  </si>
  <si>
    <t>Level 7</t>
  </si>
  <si>
    <t>Total Level 8</t>
  </si>
  <si>
    <t>Emergency Medical Svc. (Remainfer after Level 9)</t>
  </si>
  <si>
    <t>Affordable Housing</t>
  </si>
  <si>
    <t>Conservation Futures</t>
  </si>
  <si>
    <t>Level 8</t>
  </si>
  <si>
    <t>Remaining Capacity After Level 9</t>
  </si>
  <si>
    <t>Total Level 9</t>
  </si>
  <si>
    <t>Emergency Medical Services (up to 30¢)</t>
  </si>
  <si>
    <t>Level 9</t>
  </si>
  <si>
    <t>Remaining Capacity After Level 10</t>
  </si>
  <si>
    <t>Cultural Access Program</t>
  </si>
  <si>
    <t>Level 10</t>
  </si>
  <si>
    <t>Remaining Capacity After Level 11</t>
  </si>
  <si>
    <t>Total Levy 11</t>
  </si>
  <si>
    <t>City Transportation Authority</t>
  </si>
  <si>
    <t>Cultural Arts, Stadium &amp; Convention District</t>
  </si>
  <si>
    <t>Park &amp; Recreation Service Area</t>
  </si>
  <si>
    <t>Park &amp; Recreation District</t>
  </si>
  <si>
    <t>Level 11</t>
  </si>
  <si>
    <t>Remaining Capacity After Level 12</t>
  </si>
  <si>
    <t>(Portion of levy not protected RCW 84.52.815)</t>
  </si>
  <si>
    <t>Flood Control Zone</t>
  </si>
  <si>
    <t>Level 12</t>
  </si>
  <si>
    <t>Remaining Capacity After Level 13</t>
  </si>
  <si>
    <t>Total Level 13</t>
  </si>
  <si>
    <t>Other Junior Taxing Districts (excluding exceptions)</t>
  </si>
  <si>
    <t>Cemetry District</t>
  </si>
  <si>
    <t>Level 13</t>
  </si>
  <si>
    <t>Remaining Capacity After Level 14</t>
  </si>
  <si>
    <t>Total Level 14</t>
  </si>
  <si>
    <t>(Portion not protected under $5.90)</t>
  </si>
  <si>
    <t>Metro Park created on or after 1/01/02 (up to 50¢)</t>
  </si>
  <si>
    <t>Level 14</t>
  </si>
  <si>
    <t>Remaining Capacity After Level 15</t>
  </si>
  <si>
    <t>Total Level 15</t>
  </si>
  <si>
    <t>Level 15</t>
  </si>
  <si>
    <t>Remaining Capacity After Level 16</t>
  </si>
  <si>
    <t>Total Level 16</t>
  </si>
  <si>
    <t>Metro Park created beofre 1/01/02 (up to 50¢)</t>
  </si>
  <si>
    <t>Library District</t>
  </si>
  <si>
    <t>Fire Prot. Svc. Authority (up to 50¢)</t>
  </si>
  <si>
    <t>Fire District (up to 50¢)</t>
  </si>
  <si>
    <t>Level 16</t>
  </si>
  <si>
    <t>Remaining Capacity After Level 17</t>
  </si>
  <si>
    <t>Total Level 17</t>
  </si>
  <si>
    <t>Regional Transit Authority</t>
  </si>
  <si>
    <t>City</t>
  </si>
  <si>
    <t>County Road</t>
  </si>
  <si>
    <t>County Dissolved Special Purpose Levy</t>
  </si>
  <si>
    <t>County General</t>
  </si>
  <si>
    <t>Level 17</t>
  </si>
  <si>
    <t>Total Level 18</t>
  </si>
  <si>
    <t>State Levy Part 2</t>
  </si>
  <si>
    <t>State Levy Part 1</t>
  </si>
  <si>
    <t>Level 18</t>
  </si>
  <si>
    <t>Final Rate</t>
  </si>
  <si>
    <t>Original Rate</t>
  </si>
  <si>
    <r>
      <rPr>
        <b/>
        <sz val="11"/>
        <color theme="1"/>
        <rFont val="Calibri"/>
        <family val="2"/>
        <scheme val="minor"/>
      </rPr>
      <t xml:space="preserve">Effective Rate </t>
    </r>
    <r>
      <rPr>
        <sz val="11"/>
        <color theme="1"/>
        <rFont val="Calibri"/>
        <family val="2"/>
        <scheme val="minor"/>
      </rPr>
      <t>($10 divided by the greater of the real and personal property ratio)</t>
    </r>
  </si>
  <si>
    <t>Personal Property Ratio</t>
  </si>
  <si>
    <t>Real Property Ratio</t>
  </si>
  <si>
    <t>Calculation of an Effective Rate</t>
  </si>
  <si>
    <t>Exceptions: Ports, Public Utility Districts, and Excess Levies</t>
  </si>
  <si>
    <t>Prorationing Worksheet for the 1% Constitutional Limit</t>
  </si>
  <si>
    <t xml:space="preserve">CONSTITUTIONAL 1% LEVY LIMIT FOR THE </t>
  </si>
  <si>
    <t>TAXES</t>
  </si>
  <si>
    <t>K-27</t>
  </si>
  <si>
    <t>R-13</t>
  </si>
  <si>
    <t>Level 19</t>
  </si>
  <si>
    <t>Total Level 19</t>
  </si>
  <si>
    <r>
      <rPr>
        <b/>
        <sz val="11"/>
        <color theme="1"/>
        <rFont val="Calibri"/>
        <family val="2"/>
        <scheme val="minor"/>
      </rPr>
      <t>Remaining Capacity After Level 19</t>
    </r>
    <r>
      <rPr>
        <sz val="11"/>
        <color theme="1"/>
        <rFont val="Calibri"/>
        <family val="2"/>
        <scheme val="minor"/>
      </rPr>
      <t xml:space="preserve"> (Effective rate minus Total Level 19)</t>
    </r>
  </si>
  <si>
    <t>Remaining Capacity After Level 18</t>
  </si>
  <si>
    <t>Public Hospital District (up to 50¢)</t>
  </si>
  <si>
    <t>Fire District (Remainder of rate after Level 17)*</t>
  </si>
  <si>
    <t>Fire Prot. Svc. Authority (Rem. Of rate after Level 17)</t>
  </si>
  <si>
    <t>*Fire district rate in level 16 &amp; 17 must balance with unprotected $5.90 rate</t>
  </si>
  <si>
    <t>Public Hospital District (Remainder of rate after Level 17)</t>
  </si>
  <si>
    <t>Metro Park (Remainder of rate after Level 15 or 17)</t>
  </si>
  <si>
    <t>Total Levy 12</t>
  </si>
  <si>
    <t>Total Level 10</t>
  </si>
  <si>
    <t xml:space="preserve">County Hospital </t>
  </si>
  <si>
    <t xml:space="preserve">Rate in excess of statutory maximum rate limit resulting from levy error at no fault of the taxing district.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</si>
</sst>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00000000"/>
    <numFmt numFmtId="165" formatCode="_(&quot;$&quot;* #,##0.0000000000000_);_(&quot;$&quot;* \(#,##0.0000000000000\);_(&quot;$&quot;* &quot;-&quot;??_);_(@_)"/>
    <numFmt numFmtId="166" formatCode="_(&quot;$&quot;* #,##0.000000000000_);_(&quot;$&quot;* \(#,##0.000000000000\);_(&quot;$&quot;* &quot;-&quot;??_);_(@_)"/>
    <numFmt numFmtId="167" formatCode="0.00000%"/>
    <numFmt numFmtId="168" formatCode="0.00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2" borderId="3" xfId="0" applyFill="1" applyBorder="1"/>
    <xf numFmtId="164" fontId="6" fillId="0" borderId="0" xfId="0" applyNumberFormat="1" applyFont="1" applyAlignment="1">
      <alignment horizontal="center"/>
    </xf>
    <xf numFmtId="0" fontId="0" fillId="0" borderId="5" xfId="0" applyBorder="1"/>
    <xf numFmtId="164" fontId="0" fillId="0" borderId="6" xfId="0" applyNumberFormat="1" applyBorder="1"/>
    <xf numFmtId="0" fontId="1" fillId="0" borderId="5" xfId="0" applyFont="1" applyBorder="1"/>
    <xf numFmtId="164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1" fillId="0" borderId="3" xfId="0" applyFont="1" applyBorder="1"/>
    <xf numFmtId="164" fontId="0" fillId="2" borderId="3" xfId="0" applyNumberFormat="1" applyFill="1" applyBorder="1"/>
    <xf numFmtId="165" fontId="0" fillId="0" borderId="3" xfId="0" applyNumberFormat="1" applyBorder="1"/>
    <xf numFmtId="166" fontId="0" fillId="0" borderId="3" xfId="0" applyNumberFormat="1" applyBorder="1"/>
    <xf numFmtId="164" fontId="0" fillId="2" borderId="1" xfId="0" applyNumberFormat="1" applyFill="1" applyBorder="1"/>
    <xf numFmtId="164" fontId="0" fillId="2" borderId="11" xfId="0" applyNumberFormat="1" applyFill="1" applyBorder="1"/>
    <xf numFmtId="164" fontId="1" fillId="0" borderId="3" xfId="0" applyNumberFormat="1" applyFont="1" applyBorder="1" applyAlignment="1">
      <alignment horizontal="center"/>
    </xf>
    <xf numFmtId="166" fontId="0" fillId="0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0" fontId="9" fillId="0" borderId="0" xfId="0" applyFont="1" applyAlignment="1">
      <alignment horizontal="center"/>
    </xf>
    <xf numFmtId="0" fontId="10" fillId="0" borderId="5" xfId="0" applyFont="1" applyBorder="1" applyAlignment="1">
      <alignment vertical="top"/>
    </xf>
    <xf numFmtId="164" fontId="12" fillId="3" borderId="8" xfId="0" applyNumberFormat="1" applyFont="1" applyFill="1" applyBorder="1"/>
    <xf numFmtId="164" fontId="12" fillId="0" borderId="0" xfId="0" applyNumberFormat="1" applyFont="1" applyAlignment="1">
      <alignment horizontal="center"/>
    </xf>
    <xf numFmtId="167" fontId="12" fillId="0" borderId="3" xfId="0" applyNumberFormat="1" applyFont="1" applyBorder="1"/>
    <xf numFmtId="167" fontId="12" fillId="0" borderId="0" xfId="0" applyNumberFormat="1" applyFont="1" applyProtection="1">
      <protection hidden="1"/>
    </xf>
    <xf numFmtId="164" fontId="12" fillId="0" borderId="7" xfId="0" applyNumberFormat="1" applyFont="1" applyBorder="1"/>
    <xf numFmtId="0" fontId="12" fillId="0" borderId="5" xfId="0" applyFont="1" applyBorder="1" applyAlignment="1">
      <alignment vertical="top"/>
    </xf>
    <xf numFmtId="0" fontId="12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164" fontId="12" fillId="0" borderId="3" xfId="0" applyNumberFormat="1" applyFont="1" applyBorder="1"/>
    <xf numFmtId="164" fontId="12" fillId="0" borderId="3" xfId="0" applyNumberFormat="1" applyFont="1" applyBorder="1" applyAlignment="1">
      <alignment horizontal="center"/>
    </xf>
    <xf numFmtId="164" fontId="12" fillId="0" borderId="6" xfId="0" applyNumberFormat="1" applyFont="1" applyBorder="1"/>
    <xf numFmtId="0" fontId="12" fillId="0" borderId="4" xfId="0" applyFont="1" applyBorder="1"/>
    <xf numFmtId="0" fontId="10" fillId="0" borderId="3" xfId="0" applyFont="1" applyBorder="1"/>
    <xf numFmtId="0" fontId="12" fillId="0" borderId="3" xfId="0" applyFont="1" applyBorder="1"/>
    <xf numFmtId="167" fontId="12" fillId="0" borderId="3" xfId="0" applyNumberFormat="1" applyFont="1" applyBorder="1" applyProtection="1">
      <protection hidden="1"/>
    </xf>
    <xf numFmtId="164" fontId="12" fillId="0" borderId="2" xfId="0" applyNumberFormat="1" applyFont="1" applyBorder="1"/>
    <xf numFmtId="168" fontId="13" fillId="0" borderId="0" xfId="0" applyNumberFormat="1" applyFont="1"/>
    <xf numFmtId="0" fontId="1" fillId="0" borderId="0" xfId="0" applyFont="1"/>
    <xf numFmtId="0" fontId="10" fillId="0" borderId="0" xfId="0" applyFont="1" applyAlignment="1">
      <alignment horizontal="left" wrapText="1"/>
    </xf>
    <xf numFmtId="0" fontId="0" fillId="0" borderId="0" xfId="0"/>
    <xf numFmtId="0" fontId="0" fillId="0" borderId="0" xfId="0" applyAlignment="1">
      <alignment horizontal="left"/>
    </xf>
    <xf numFmtId="0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/>
    <xf numFmtId="0" fontId="11" fillId="0" borderId="10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0" xfId="0" applyBorder="1"/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4D1A25-065E-4BA1-96C0-A43D41F67CAE}" name="Table2" displayName="Table2" ref="B4:L101" totalsRowShown="0" headerRowDxfId="5" headerRowBorderDxfId="4">
  <tableColumns count="11">
    <tableColumn id="1" xr3:uid="{4B858862-C672-46B8-A409-AEF69D9C1D3F}" name="TCA" dataDxfId="3"/>
    <tableColumn id="2" xr3:uid="{1AF8DDC5-7483-4E92-B910-C5874FD7F79E}" name="CONSOLIDATED" dataDxfId="2">
      <calculatedColumnFormula>SUM(Table2[[#This Row],[State School 1]:[COUNTY ]])</calculatedColumnFormula>
    </tableColumn>
    <tableColumn id="9" xr3:uid="{3295F72F-A9A9-4F6E-ACE4-D9FF4EF79D41}" name="State School 1" dataDxfId="1"/>
    <tableColumn id="10" xr3:uid="{0AADFA92-7B19-4E90-A37D-23E01C7746AD}" name="State School 2" dataDxfId="0"/>
    <tableColumn id="3" xr3:uid="{E27AF457-2C87-4586-AAE8-F0104899539E}" name="ROAD"/>
    <tableColumn id="4" xr3:uid="{CB56AE5E-E871-42E9-9EFB-D5F647E0EF8A}" name="FIRE"/>
    <tableColumn id="11" xr3:uid="{236EE86C-483F-4D21-A6E7-DC55C65FD791}" name="EMS"/>
    <tableColumn id="5" xr3:uid="{1E4D7779-A26B-46E8-A296-5B4F2E3A5778}" name="LIBRARY"/>
    <tableColumn id="6" xr3:uid="{B9F1B4C6-B036-4FA5-9E27-46D50BEDA7FA}" name="HOSPITAL"/>
    <tableColumn id="7" xr3:uid="{AC222DDF-E3F6-4252-8FBC-4158CFF32E92}" name="CITY "/>
    <tableColumn id="8" xr3:uid="{8CFD5396-31A8-42DB-9736-9056F1C22B20}" name="COUNTY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07F4-7FCF-4704-AB41-81B82C48B201}">
  <dimension ref="A1:F43"/>
  <sheetViews>
    <sheetView workbookViewId="0">
      <selection activeCell="C29" sqref="C29"/>
    </sheetView>
  </sheetViews>
  <sheetFormatPr defaultRowHeight="15" x14ac:dyDescent="0.25"/>
  <cols>
    <col min="2" max="2" width="34.140625" bestFit="1" customWidth="1"/>
    <col min="3" max="3" width="15.42578125" customWidth="1"/>
    <col min="5" max="5" width="24.42578125" customWidth="1"/>
  </cols>
  <sheetData>
    <row r="1" spans="1:6" x14ac:dyDescent="0.25">
      <c r="A1">
        <v>2025</v>
      </c>
    </row>
    <row r="2" spans="1:6" x14ac:dyDescent="0.25">
      <c r="B2" s="5"/>
      <c r="C2" s="5"/>
    </row>
    <row r="3" spans="1:6" x14ac:dyDescent="0.25">
      <c r="B3" s="3" t="s">
        <v>43</v>
      </c>
      <c r="C3" s="3" t="s">
        <v>44</v>
      </c>
    </row>
    <row r="4" spans="1:6" x14ac:dyDescent="0.25">
      <c r="B4" s="4"/>
    </row>
    <row r="5" spans="1:6" x14ac:dyDescent="0.25">
      <c r="B5" s="4" t="s">
        <v>27</v>
      </c>
      <c r="C5" s="49">
        <v>0.7143547026</v>
      </c>
      <c r="E5" t="s">
        <v>146</v>
      </c>
      <c r="F5" s="54">
        <v>95.8</v>
      </c>
    </row>
    <row r="6" spans="1:6" x14ac:dyDescent="0.25">
      <c r="B6" s="4"/>
    </row>
    <row r="7" spans="1:6" x14ac:dyDescent="0.25">
      <c r="B7" s="4" t="s">
        <v>28</v>
      </c>
      <c r="C7" s="49">
        <v>1.3046932416999999</v>
      </c>
      <c r="E7" t="s">
        <v>145</v>
      </c>
      <c r="F7" s="54">
        <v>95.5</v>
      </c>
    </row>
    <row r="8" spans="1:6" x14ac:dyDescent="0.25">
      <c r="B8" s="4"/>
    </row>
    <row r="9" spans="1:6" x14ac:dyDescent="0.25">
      <c r="B9" s="4" t="s">
        <v>29</v>
      </c>
      <c r="C9" s="49">
        <v>1.8112974033</v>
      </c>
    </row>
    <row r="10" spans="1:6" x14ac:dyDescent="0.25">
      <c r="B10" s="4"/>
    </row>
    <row r="11" spans="1:6" x14ac:dyDescent="0.25">
      <c r="B11" s="4" t="s">
        <v>30</v>
      </c>
      <c r="C11" s="49">
        <v>1.7581796528</v>
      </c>
    </row>
    <row r="12" spans="1:6" x14ac:dyDescent="0.25">
      <c r="B12" s="4"/>
    </row>
    <row r="13" spans="1:6" x14ac:dyDescent="0.25">
      <c r="B13" s="4" t="s">
        <v>31</v>
      </c>
      <c r="C13" s="49">
        <v>1.1419540122</v>
      </c>
    </row>
    <row r="14" spans="1:6" x14ac:dyDescent="0.25">
      <c r="B14" s="4"/>
    </row>
    <row r="15" spans="1:6" x14ac:dyDescent="0.25">
      <c r="B15" s="4" t="s">
        <v>32</v>
      </c>
      <c r="C15" s="49">
        <v>0.78525005260000003</v>
      </c>
    </row>
    <row r="16" spans="1:6" x14ac:dyDescent="0.25">
      <c r="B16" s="4"/>
    </row>
    <row r="17" spans="2:3" x14ac:dyDescent="0.25">
      <c r="B17" s="4" t="s">
        <v>33</v>
      </c>
      <c r="C17" s="49">
        <v>1.0033788883600001</v>
      </c>
    </row>
    <row r="18" spans="2:3" x14ac:dyDescent="0.25">
      <c r="B18" s="4"/>
    </row>
    <row r="19" spans="2:3" x14ac:dyDescent="0.25">
      <c r="B19" s="4" t="s">
        <v>34</v>
      </c>
      <c r="C19" s="49">
        <v>1.2780547163</v>
      </c>
    </row>
    <row r="20" spans="2:3" x14ac:dyDescent="0.25">
      <c r="B20" s="4"/>
    </row>
    <row r="21" spans="2:3" x14ac:dyDescent="0.25">
      <c r="B21" s="4" t="s">
        <v>35</v>
      </c>
      <c r="C21" s="49">
        <v>1.5</v>
      </c>
    </row>
    <row r="22" spans="2:3" x14ac:dyDescent="0.25">
      <c r="B22" s="4"/>
    </row>
    <row r="23" spans="2:3" x14ac:dyDescent="0.25">
      <c r="B23" s="4" t="s">
        <v>36</v>
      </c>
      <c r="C23" s="49">
        <v>1.3298356531</v>
      </c>
    </row>
    <row r="24" spans="2:3" x14ac:dyDescent="0.25">
      <c r="B24" s="4"/>
    </row>
    <row r="25" spans="2:3" x14ac:dyDescent="0.25">
      <c r="B25" s="4" t="s">
        <v>37</v>
      </c>
      <c r="C25" s="49">
        <v>0.67075918759999997</v>
      </c>
    </row>
    <row r="26" spans="2:3" x14ac:dyDescent="0.25">
      <c r="B26" s="4"/>
    </row>
    <row r="27" spans="2:3" x14ac:dyDescent="0.25">
      <c r="B27" s="4" t="s">
        <v>38</v>
      </c>
      <c r="C27" s="49">
        <v>1.2273099492999999</v>
      </c>
    </row>
    <row r="28" spans="2:3" x14ac:dyDescent="0.25">
      <c r="B28" s="4"/>
    </row>
    <row r="29" spans="2:3" x14ac:dyDescent="0.25">
      <c r="B29" s="4" t="s">
        <v>39</v>
      </c>
      <c r="C29" s="49">
        <v>7.9882049199999999E-2</v>
      </c>
    </row>
    <row r="30" spans="2:3" x14ac:dyDescent="0.25">
      <c r="B30" s="4"/>
    </row>
    <row r="31" spans="2:3" x14ac:dyDescent="0.25">
      <c r="B31" s="4" t="s">
        <v>40</v>
      </c>
      <c r="C31" s="49">
        <v>0.2380463407</v>
      </c>
    </row>
    <row r="32" spans="2:3" x14ac:dyDescent="0.25">
      <c r="B32" s="4"/>
    </row>
    <row r="33" spans="2:3" x14ac:dyDescent="0.25">
      <c r="B33" s="4" t="s">
        <v>41</v>
      </c>
      <c r="C33" s="49">
        <v>0.25560132079999998</v>
      </c>
    </row>
    <row r="34" spans="2:3" x14ac:dyDescent="0.25">
      <c r="B34" s="4"/>
    </row>
    <row r="35" spans="2:3" x14ac:dyDescent="0.25">
      <c r="B35" s="4" t="s">
        <v>42</v>
      </c>
      <c r="C35" s="49">
        <v>1.115494209</v>
      </c>
    </row>
    <row r="37" spans="2:3" x14ac:dyDescent="0.25">
      <c r="B37" s="4" t="s">
        <v>48</v>
      </c>
      <c r="C37" s="49">
        <v>1.474393402</v>
      </c>
    </row>
    <row r="38" spans="2:3" x14ac:dyDescent="0.25">
      <c r="B38" s="4"/>
    </row>
    <row r="39" spans="2:3" x14ac:dyDescent="0.25">
      <c r="B39" s="4" t="s">
        <v>49</v>
      </c>
      <c r="C39" s="49">
        <v>0.79363167450000005</v>
      </c>
    </row>
    <row r="40" spans="2:3" x14ac:dyDescent="0.25">
      <c r="B40" s="4"/>
    </row>
    <row r="41" spans="2:3" x14ac:dyDescent="0.25">
      <c r="B41" s="4" t="s">
        <v>50</v>
      </c>
      <c r="C41" s="49">
        <v>0.37688561920000002</v>
      </c>
    </row>
    <row r="42" spans="2:3" x14ac:dyDescent="0.25">
      <c r="B42" s="4"/>
    </row>
    <row r="43" spans="2:3" x14ac:dyDescent="0.25">
      <c r="B43" s="4" t="s">
        <v>51</v>
      </c>
      <c r="C43" s="49">
        <v>0.5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BDAB-CCA3-4C41-BE7D-9BE627FF3653}">
  <dimension ref="A1:M112"/>
  <sheetViews>
    <sheetView topLeftCell="A45" zoomScaleNormal="100" workbookViewId="0">
      <selection activeCell="R70" sqref="R70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152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Worksheet!C7</f>
        <v>1.3046932416999999</v>
      </c>
      <c r="L20" s="7">
        <f>IF($I$24&gt;0,H20,(I15/H22)*H20)</f>
        <v>1.3046932416999999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2.0899432942999998</v>
      </c>
      <c r="L22" s="7">
        <f>SUM(L17:L21)</f>
        <v>2.0899432942999998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6.0804449903691022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0.3179283899</v>
      </c>
      <c r="L31" s="7">
        <f>SUM(L26:L30)</f>
        <v>0.3179283899</v>
      </c>
    </row>
    <row r="32" spans="1:12" x14ac:dyDescent="0.25">
      <c r="A32" s="13"/>
      <c r="B32" s="50" t="s">
        <v>130</v>
      </c>
      <c r="I32" s="8">
        <f>I24-H31</f>
        <v>5.7625166004691026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5.7625166004691026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5.7625166004691026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5.7625166004691026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5.7625166004691026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5.7625166004691026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5.7625166004691026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5.7625166004691026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5.7625166004691026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5.7625166004691026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5.7625166004691026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5.7625166004691026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5.7625166004691026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5.7625166004691026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5.7625166004691026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5.7625166004691026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5.7625166004691026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30A4-FC3C-4CF2-86A4-05D21FCB58D3}">
  <sheetPr codeName="Sheet8"/>
  <dimension ref="A1:M112"/>
  <sheetViews>
    <sheetView topLeftCell="A48" workbookViewId="0">
      <selection activeCell="H68" sqref="H68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15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Worksheet!C9</f>
        <v>1.8112974033</v>
      </c>
      <c r="L20" s="7">
        <f>IF($I$24&gt;0,H20,(I15/H22)*H20)</f>
        <v>1.8112974033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2.5965474559000001</v>
      </c>
      <c r="L22" s="7">
        <f>SUM(L17:L21)</f>
        <v>2.5965474559000001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5.5738408287691019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IF(Worksheet!C35&gt;0.5,0.5,Worksheet!C35)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0.75560132079999998</v>
      </c>
      <c r="L31" s="7">
        <f>SUM(L26:L30)</f>
        <v>0.75560132079999998</v>
      </c>
    </row>
    <row r="32" spans="1:12" x14ac:dyDescent="0.25">
      <c r="A32" s="13"/>
      <c r="B32" s="50" t="s">
        <v>130</v>
      </c>
      <c r="I32" s="8">
        <f>I24-H31</f>
        <v>4.8182395079691016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Worksheet!C35-H26</f>
        <v>0.61549420899999996</v>
      </c>
      <c r="L34" s="7">
        <f>IF($I$38&gt;0,H34,(I32/H37)*H34)</f>
        <v>0.61549420899999996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0.61549420899999996</v>
      </c>
      <c r="L37" s="7">
        <f>SUM(L34:L35)</f>
        <v>0.61549420899999996</v>
      </c>
    </row>
    <row r="38" spans="1:12" x14ac:dyDescent="0.25">
      <c r="A38" s="13"/>
      <c r="B38" s="50" t="s">
        <v>123</v>
      </c>
      <c r="I38" s="9">
        <f>I32-H37</f>
        <v>4.2027452989691021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4.2027452989691021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4.2027452989691021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4.2027452989691021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4.2027452989691021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4.2027452989691021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4.2027452989691021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4.2027452989691021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4.2027452989691021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4.2027452989691021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4.2027452989691021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4.2027452989691021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4.2027452989691021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4.2027452989691021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4.2027452989691021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4.2027452989691021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3E69-7173-4C17-A65F-BE57DF0A7B3F}">
  <sheetPr codeName="Sheet9"/>
  <dimension ref="A1:M112"/>
  <sheetViews>
    <sheetView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16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Worksheet!C11</f>
        <v>1.7581796528</v>
      </c>
      <c r="L20" s="7">
        <f>IF($I$24&gt;0,H20,(I15/H22)*H20)</f>
        <v>1.7581796528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2.5434297053999999</v>
      </c>
      <c r="L22" s="7">
        <f>SUM(L17:L21)</f>
        <v>2.5434297053999999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5.6269585792691021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</v>
      </c>
      <c r="L31" s="7">
        <f>SUM(L26:L30)</f>
        <v>0</v>
      </c>
    </row>
    <row r="32" spans="1:12" x14ac:dyDescent="0.25">
      <c r="A32" s="13"/>
      <c r="B32" s="50" t="s">
        <v>130</v>
      </c>
      <c r="I32" s="8">
        <f>I24-H31</f>
        <v>5.6269585792691021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5.6269585792691021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5.6269585792691021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5.6269585792691021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5.6269585792691021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5.6269585792691021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5.6269585792691021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5.6269585792691021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5.6269585792691021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5.6269585792691021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5.6269585792691021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5.6269585792691021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5.6269585792691021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5.6269585792691021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5.6269585792691021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5.6269585792691021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5.6269585792691021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5634-857C-4110-B493-4D74CCD47462}">
  <sheetPr codeName="Sheet10"/>
  <dimension ref="A1:M112"/>
  <sheetViews>
    <sheetView topLeftCell="A24" zoomScaleNormal="100" workbookViewId="0">
      <selection activeCell="H30" sqref="H30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17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Worksheet!C11</f>
        <v>1.7581796528</v>
      </c>
      <c r="L20" s="7">
        <f>IF($I$24&gt;0,H20,(I15/H22)*H20)</f>
        <v>1.7581796528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2.5434297053999999</v>
      </c>
      <c r="L22" s="7">
        <f>SUM(L17:L21)</f>
        <v>2.5434297053999999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5.6269585792691021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7.9882049199999999E-2</v>
      </c>
      <c r="L31" s="7">
        <f>SUM(L26:L30)</f>
        <v>7.9882049199999999E-2</v>
      </c>
    </row>
    <row r="32" spans="1:12" x14ac:dyDescent="0.25">
      <c r="A32" s="13"/>
      <c r="B32" s="50" t="s">
        <v>130</v>
      </c>
      <c r="I32" s="8">
        <f>I24-H31</f>
        <v>5.5470765300691021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5.5470765300691021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5.5470765300691021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5.5470765300691021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5.5470765300691021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5.5470765300691021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5.5470765300691021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5.5470765300691021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5.5470765300691021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5.5470765300691021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5.5470765300691021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5.5470765300691021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5.5470765300691021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5.5470765300691021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5.5470765300691021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5.5470765300691021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5.5470765300691021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2F4-AF43-4E95-8D0C-0F2DE2AE0C4F}">
  <sheetPr codeName="Sheet12"/>
  <dimension ref="A1:M112"/>
  <sheetViews>
    <sheetView topLeftCell="A84" zoomScaleNormal="100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18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Worksheet!C11</f>
        <v>1.7581796528</v>
      </c>
      <c r="L20" s="7">
        <f>IF($I$24&gt;0,H20,(I15/H22)*H20)</f>
        <v>1.7581796528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2.5434297053999999</v>
      </c>
      <c r="L22" s="7">
        <f>SUM(L17:L21)</f>
        <v>2.5434297053999999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5.6269585792691021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7.9882049199999999E-2</v>
      </c>
      <c r="L31" s="7">
        <f>SUM(L26:L30)</f>
        <v>7.9882049199999999E-2</v>
      </c>
    </row>
    <row r="32" spans="1:12" x14ac:dyDescent="0.25">
      <c r="A32" s="13"/>
      <c r="B32" s="50" t="s">
        <v>130</v>
      </c>
      <c r="I32" s="8">
        <f>I24-H31</f>
        <v>5.5470765300691021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5.5470765300691021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5.5470765300691021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5.5470765300691021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5.5470765300691021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5.5470765300691021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5.5470765300691021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5.5470765300691021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5.5470765300691021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5.5470765300691021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5.5470765300691021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5.5470765300691021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5.5470765300691021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5.5470765300691021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5.5470765300691021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5.5470765300691021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5.5470765300691021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9A45-6897-4026-A7FF-2491B805D274}">
  <sheetPr codeName="Sheet11"/>
  <dimension ref="A1:M112"/>
  <sheetViews>
    <sheetView topLeftCell="A93" zoomScaleNormal="100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19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Worksheet!C11</f>
        <v>1.7581796528</v>
      </c>
      <c r="L20" s="7">
        <f>IF($I$24&gt;0,H20,(I15/H22)*H20)</f>
        <v>1.7581796528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2.5434297053999999</v>
      </c>
      <c r="L22" s="7">
        <f>SUM(L17:L21)</f>
        <v>2.5434297053999999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5.6269585792691021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</v>
      </c>
      <c r="L31" s="7">
        <f>SUM(L26:L30)</f>
        <v>0</v>
      </c>
    </row>
    <row r="32" spans="1:12" x14ac:dyDescent="0.25">
      <c r="A32" s="13"/>
      <c r="B32" s="50" t="s">
        <v>130</v>
      </c>
      <c r="I32" s="8">
        <f>I24-H31</f>
        <v>5.6269585792691021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5.6269585792691021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5.6269585792691021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5.6269585792691021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5.6269585792691021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5.6269585792691021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5.6269585792691021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5.6269585792691021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5.6269585792691021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5.6269585792691021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5.6269585792691021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5.6269585792691021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5.6269585792691021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5.6269585792691021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5.6269585792691021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5.6269585792691021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5.6269585792691021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AECE-175A-4613-9AB0-BF1D307A5DF8}">
  <sheetPr codeName="Sheet13"/>
  <dimension ref="A1:M112"/>
  <sheetViews>
    <sheetView topLeftCell="A15" zoomScaleNormal="100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20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Worksheet!C11</f>
        <v>1.7581796528</v>
      </c>
      <c r="L20" s="7">
        <f>IF($I$24&gt;0,H20,(I15/H22)*H20)</f>
        <v>1.7581796528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2.5434297053999999</v>
      </c>
      <c r="L22" s="7">
        <f>SUM(L17:L21)</f>
        <v>2.5434297053999999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5.6269585792691021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7.9882049199999999E-2</v>
      </c>
      <c r="L31" s="7">
        <f>SUM(L26:L30)</f>
        <v>7.9882049199999999E-2</v>
      </c>
    </row>
    <row r="32" spans="1:12" x14ac:dyDescent="0.25">
      <c r="A32" s="13"/>
      <c r="B32" s="50" t="s">
        <v>130</v>
      </c>
      <c r="I32" s="8">
        <f>I24-H31</f>
        <v>5.5470765300691021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5.5470765300691021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5.5470765300691021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5.5470765300691021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5.5470765300691021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5.5470765300691021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5.5470765300691021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5.5470765300691021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5.5470765300691021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5.5470765300691021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5.5470765300691021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5.5470765300691021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5.5470765300691021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5.5470765300691021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5.5470765300691021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5.5470765300691021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5.5470765300691021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36A9-E196-4348-ABAB-D4A2F459C73D}">
  <sheetPr codeName="Sheet14"/>
  <dimension ref="A1:M112"/>
  <sheetViews>
    <sheetView topLeftCell="A45" zoomScaleNormal="100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21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Worksheet!C11</f>
        <v>1.7581796528</v>
      </c>
      <c r="L20" s="7">
        <f>IF($I$24&gt;0,H20,(I15/H22)*H20)</f>
        <v>1.7581796528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2.5434297053999999</v>
      </c>
      <c r="L22" s="7">
        <f>SUM(L17:L21)</f>
        <v>2.5434297053999999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5.6269585792691021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7.9882049199999999E-2</v>
      </c>
      <c r="L31" s="7">
        <f>SUM(L26:L30)</f>
        <v>7.9882049199999999E-2</v>
      </c>
    </row>
    <row r="32" spans="1:12" x14ac:dyDescent="0.25">
      <c r="A32" s="13"/>
      <c r="B32" s="50" t="s">
        <v>130</v>
      </c>
      <c r="I32" s="8">
        <f>I24-H31</f>
        <v>5.5470765300691021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5.5470765300691021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5.5470765300691021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5.5470765300691021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5.5470765300691021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5.5470765300691021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5.5470765300691021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5.5470765300691021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5.5470765300691021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5.5470765300691021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5.5470765300691021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5.5470765300691021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5.5470765300691021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5.5470765300691021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5.5470765300691021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5.5470765300691021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5.5470765300691021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5FD2-0963-4A65-9241-34D9ECE1B0F3}">
  <sheetPr codeName="Sheet15"/>
  <dimension ref="A1:M112"/>
  <sheetViews>
    <sheetView topLeftCell="A78" zoomScaleNormal="100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22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Worksheet!C11</f>
        <v>1.7581796528</v>
      </c>
      <c r="L20" s="7">
        <f>IF($I$24&gt;0,H20,(I15/H22)*H20)</f>
        <v>1.7581796528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2.5434297053999999</v>
      </c>
      <c r="L22" s="7">
        <f>SUM(L17:L21)</f>
        <v>2.5434297053999999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5.6269585792691021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7.9882049199999999E-2</v>
      </c>
      <c r="L31" s="7">
        <f>SUM(L26:L30)</f>
        <v>7.9882049199999999E-2</v>
      </c>
    </row>
    <row r="32" spans="1:12" x14ac:dyDescent="0.25">
      <c r="A32" s="13"/>
      <c r="B32" s="50" t="s">
        <v>130</v>
      </c>
      <c r="I32" s="8">
        <f>I24-H31</f>
        <v>5.5470765300691021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5.5470765300691021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5.5470765300691021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5.5470765300691021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5.5470765300691021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5.5470765300691021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5.5470765300691021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5.5470765300691021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5.5470765300691021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5.5470765300691021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5.5470765300691021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5.5470765300691021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5.5470765300691021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5.5470765300691021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5.5470765300691021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5.5470765300691021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5.5470765300691021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6DCE-1B66-452E-B9B9-3EB93B3B926B}">
  <dimension ref="A1:M112"/>
  <sheetViews>
    <sheetView topLeftCell="A21" zoomScaleNormal="100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153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Worksheet!C11</f>
        <v>1.7581796528</v>
      </c>
      <c r="L20" s="7">
        <f>IF($I$24&gt;0,H20,(I15/H22)*H20)</f>
        <v>1.7581796528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2.5434297053999999</v>
      </c>
      <c r="L22" s="7">
        <f>SUM(L17:L21)</f>
        <v>2.5434297053999999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5.6269585792691021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7.9882049199999999E-2</v>
      </c>
      <c r="L31" s="7">
        <f>SUM(L26:L30)</f>
        <v>7.9882049199999999E-2</v>
      </c>
    </row>
    <row r="32" spans="1:12" x14ac:dyDescent="0.25">
      <c r="A32" s="13"/>
      <c r="B32" s="50" t="s">
        <v>130</v>
      </c>
      <c r="I32" s="8">
        <f>I24-H31</f>
        <v>5.5470765300691021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5.5470765300691021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5.5470765300691021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5.5470765300691021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5.5470765300691021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5.5470765300691021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5.5470765300691021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5.5470765300691021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5.5470765300691021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5.5470765300691021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5.5470765300691021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5.5470765300691021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5.5470765300691021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5.5470765300691021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5.5470765300691021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5.5470765300691021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5.5470765300691021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003B-4A14-4011-A119-D3A0CF76A5C5}">
  <dimension ref="B2:N103"/>
  <sheetViews>
    <sheetView workbookViewId="0">
      <pane ySplit="4" topLeftCell="A71" activePane="bottomLeft" state="frozen"/>
      <selection pane="bottomLeft" activeCell="D35" sqref="D35"/>
    </sheetView>
  </sheetViews>
  <sheetFormatPr defaultRowHeight="15" x14ac:dyDescent="0.25"/>
  <cols>
    <col min="3" max="5" width="16.85546875" customWidth="1"/>
    <col min="6" max="6" width="11" bestFit="1" customWidth="1"/>
    <col min="7" max="7" width="12" bestFit="1" customWidth="1"/>
    <col min="8" max="8" width="12" customWidth="1"/>
    <col min="9" max="12" width="12" bestFit="1" customWidth="1"/>
  </cols>
  <sheetData>
    <row r="2" spans="2:14" ht="23.25" x14ac:dyDescent="0.35">
      <c r="B2" s="30"/>
      <c r="C2" s="55" t="s">
        <v>150</v>
      </c>
      <c r="D2" s="55"/>
      <c r="E2" s="55"/>
      <c r="F2" s="55"/>
      <c r="G2" s="55"/>
      <c r="H2" s="31">
        <f>Worksheet!A1</f>
        <v>2025</v>
      </c>
      <c r="I2" s="30" t="s">
        <v>151</v>
      </c>
      <c r="J2" s="30"/>
      <c r="K2" s="30"/>
      <c r="L2" s="30"/>
    </row>
    <row r="4" spans="2:14" x14ac:dyDescent="0.25">
      <c r="B4" s="3" t="s">
        <v>26</v>
      </c>
      <c r="C4" s="3" t="s">
        <v>25</v>
      </c>
      <c r="D4" s="3" t="s">
        <v>45</v>
      </c>
      <c r="E4" s="3" t="s">
        <v>46</v>
      </c>
      <c r="F4" s="3" t="s">
        <v>1</v>
      </c>
      <c r="G4" s="3" t="s">
        <v>2</v>
      </c>
      <c r="H4" s="3" t="s">
        <v>47</v>
      </c>
      <c r="I4" s="3" t="s">
        <v>3</v>
      </c>
      <c r="J4" s="3" t="s">
        <v>4</v>
      </c>
      <c r="K4" s="3" t="s">
        <v>5</v>
      </c>
      <c r="L4" s="3" t="s">
        <v>6</v>
      </c>
    </row>
    <row r="5" spans="2:14" x14ac:dyDescent="0.25">
      <c r="B5" s="2" t="s">
        <v>7</v>
      </c>
      <c r="C5" s="1">
        <f>SUM(Table2[[#This Row],[State School 1]:[COUNTY ]])</f>
        <v>6.1381631124000009</v>
      </c>
      <c r="D5">
        <f>Worksheet!C37</f>
        <v>1.474393402</v>
      </c>
      <c r="E5">
        <f>Worksheet!C39</f>
        <v>0.79363167450000005</v>
      </c>
      <c r="G5">
        <f>Worksheet!C21</f>
        <v>1.5</v>
      </c>
      <c r="H5">
        <f>Worksheet!C41</f>
        <v>0.37688561920000002</v>
      </c>
      <c r="I5">
        <f>Worksheet!C31</f>
        <v>0.2380463407</v>
      </c>
      <c r="J5">
        <f>Worksheet!C33</f>
        <v>0.25560132079999998</v>
      </c>
      <c r="K5">
        <f>Worksheet!C5</f>
        <v>0.7143547026</v>
      </c>
      <c r="L5">
        <f>Worksheet!C15</f>
        <v>0.78525005260000003</v>
      </c>
      <c r="N5" t="str">
        <f>IF('B-1'!I103&lt;0,"Look at this one - went over the limit","okay - not over the limit")</f>
        <v>okay - not over the limit</v>
      </c>
    </row>
    <row r="6" spans="2:14" x14ac:dyDescent="0.25">
      <c r="B6" s="2" t="s">
        <v>8</v>
      </c>
      <c r="C6" s="1"/>
    </row>
    <row r="7" spans="2:14" x14ac:dyDescent="0.25">
      <c r="B7" s="2" t="s">
        <v>9</v>
      </c>
      <c r="C7" s="1">
        <f>SUM(Table2[[#This Row],[State School 1]:[COUNTY ]])</f>
        <v>5.8825617916000006</v>
      </c>
      <c r="D7">
        <f>Worksheet!C37</f>
        <v>1.474393402</v>
      </c>
      <c r="E7">
        <f>Worksheet!C39</f>
        <v>0.79363167450000005</v>
      </c>
      <c r="G7">
        <f>Worksheet!C21</f>
        <v>1.5</v>
      </c>
      <c r="H7">
        <f>Worksheet!C41</f>
        <v>0.37688561920000002</v>
      </c>
      <c r="I7">
        <f>Worksheet!C31</f>
        <v>0.2380463407</v>
      </c>
      <c r="K7">
        <f>Worksheet!C5</f>
        <v>0.7143547026</v>
      </c>
      <c r="L7">
        <f>Worksheet!C15</f>
        <v>0.78525005260000003</v>
      </c>
      <c r="N7" t="str">
        <f>IF('B-4'!I102&lt;0,"Look at this one - went over the limit","okay - not over the limit")</f>
        <v>okay - not over the limit</v>
      </c>
    </row>
    <row r="8" spans="2:14" x14ac:dyDescent="0.25">
      <c r="B8" s="2" t="s">
        <v>0</v>
      </c>
      <c r="C8" s="1"/>
    </row>
    <row r="9" spans="2:14" x14ac:dyDescent="0.25">
      <c r="B9" s="2" t="s">
        <v>10</v>
      </c>
      <c r="C9" s="1">
        <f>SUM(Table2[[#This Row],[State School 1]:[COUNTY ]])</f>
        <v>4.5960147114999996</v>
      </c>
      <c r="D9">
        <f>Worksheet!C37</f>
        <v>1.474393402</v>
      </c>
      <c r="E9">
        <f>Worksheet!C39</f>
        <v>0.79363167450000005</v>
      </c>
      <c r="I9">
        <f>Worksheet!C31</f>
        <v>0.2380463407</v>
      </c>
      <c r="K9">
        <f>Worksheet!C7</f>
        <v>1.3046932416999999</v>
      </c>
      <c r="L9">
        <f>Worksheet!C15</f>
        <v>0.78525005260000003</v>
      </c>
      <c r="N9" t="str">
        <f>IF('K-0'!I102&lt;0,"Look at this one - went over the limit","okay - not over the limit")</f>
        <v>okay - not over the limit</v>
      </c>
    </row>
    <row r="10" spans="2:14" x14ac:dyDescent="0.25">
      <c r="B10" s="2" t="s">
        <v>0</v>
      </c>
      <c r="C10" s="1"/>
    </row>
    <row r="11" spans="2:14" x14ac:dyDescent="0.25">
      <c r="B11" s="2" t="s">
        <v>11</v>
      </c>
      <c r="C11" s="1">
        <f>SUM(Table2[[#This Row],[State School 1]:[COUNTY ]])</f>
        <v>4.6758967606999997</v>
      </c>
      <c r="D11">
        <f>Worksheet!C37</f>
        <v>1.474393402</v>
      </c>
      <c r="E11">
        <f>Worksheet!C39</f>
        <v>0.79363167450000005</v>
      </c>
      <c r="I11">
        <f>Worksheet!C31</f>
        <v>0.2380463407</v>
      </c>
      <c r="J11">
        <f>Worksheet!C29</f>
        <v>7.9882049199999999E-2</v>
      </c>
      <c r="K11">
        <f>Worksheet!C7</f>
        <v>1.3046932416999999</v>
      </c>
      <c r="L11">
        <f>Worksheet!C15</f>
        <v>0.78525005260000003</v>
      </c>
      <c r="N11" t="str">
        <f>IF('K-1'!I102&lt;0,"Look at this one - went over the limit","okay - not over the limit")</f>
        <v>okay - not over the limit</v>
      </c>
    </row>
    <row r="12" spans="2:14" x14ac:dyDescent="0.25">
      <c r="B12" s="2" t="s">
        <v>0</v>
      </c>
      <c r="C12" s="1"/>
    </row>
    <row r="13" spans="2:14" x14ac:dyDescent="0.25">
      <c r="B13" s="2" t="s">
        <v>12</v>
      </c>
      <c r="C13" s="1">
        <f>SUM(Table2[[#This Row],[State School 1]:[COUNTY ]])</f>
        <v>4.6758967606999997</v>
      </c>
      <c r="D13">
        <f>Worksheet!C37</f>
        <v>1.474393402</v>
      </c>
      <c r="E13">
        <f>Worksheet!C39</f>
        <v>0.79363167450000005</v>
      </c>
      <c r="I13">
        <f>Worksheet!C31</f>
        <v>0.2380463407</v>
      </c>
      <c r="J13">
        <f>Worksheet!C29</f>
        <v>7.9882049199999999E-2</v>
      </c>
      <c r="K13">
        <f>Worksheet!C7</f>
        <v>1.3046932416999999</v>
      </c>
      <c r="L13">
        <f>Worksheet!C15</f>
        <v>0.78525005260000003</v>
      </c>
      <c r="N13" t="str">
        <f>IF('K-18'!I102&lt;0,"Look at this one - went over the limit","okay - not over the limit")</f>
        <v>okay - not over the limit</v>
      </c>
    </row>
    <row r="14" spans="2:14" x14ac:dyDescent="0.25">
      <c r="B14" s="2" t="s">
        <v>0</v>
      </c>
      <c r="C14" s="1"/>
    </row>
    <row r="15" spans="2:14" x14ac:dyDescent="0.25">
      <c r="B15" s="2" t="s">
        <v>13</v>
      </c>
      <c r="C15" s="1">
        <f>SUM(Table2[[#This Row],[State School 1]:[COUNTY ]])</f>
        <v>4.6758967606999997</v>
      </c>
      <c r="D15">
        <f>Worksheet!C37</f>
        <v>1.474393402</v>
      </c>
      <c r="E15">
        <f>Worksheet!C39</f>
        <v>0.79363167450000005</v>
      </c>
      <c r="I15">
        <f>Worksheet!C31</f>
        <v>0.2380463407</v>
      </c>
      <c r="J15">
        <f>Worksheet!C29</f>
        <v>7.9882049199999999E-2</v>
      </c>
      <c r="K15">
        <f>Worksheet!C7</f>
        <v>1.3046932416999999</v>
      </c>
      <c r="L15">
        <f>Worksheet!C15</f>
        <v>0.78525005260000003</v>
      </c>
      <c r="N15" t="str">
        <f>IF('K-24'!I102&lt;0,"Look at this one - went over the limit","okay - not over the limit")</f>
        <v>okay - not over the limit</v>
      </c>
    </row>
    <row r="16" spans="2:14" x14ac:dyDescent="0.25">
      <c r="B16" s="2"/>
      <c r="C16" s="1"/>
    </row>
    <row r="17" spans="2:14" x14ac:dyDescent="0.25">
      <c r="B17" s="2" t="s">
        <v>14</v>
      </c>
      <c r="C17" s="1">
        <f>SUM(Table2[[#This Row],[State School 1]:[COUNTY ]])</f>
        <v>4.6758967606999997</v>
      </c>
      <c r="D17">
        <f>Worksheet!C37</f>
        <v>1.474393402</v>
      </c>
      <c r="E17">
        <f>Worksheet!C39</f>
        <v>0.79363167450000005</v>
      </c>
      <c r="I17">
        <f>Worksheet!C31</f>
        <v>0.2380463407</v>
      </c>
      <c r="J17">
        <f>Worksheet!C29</f>
        <v>7.9882049199999999E-2</v>
      </c>
      <c r="K17">
        <f>Worksheet!C7</f>
        <v>1.3046932416999999</v>
      </c>
      <c r="L17">
        <f>Worksheet!C15</f>
        <v>0.78525005260000003</v>
      </c>
      <c r="N17" t="str">
        <f>IF('K-26'!I102&lt;0,"Look at this one - went over the limit","okay - not over the limit")</f>
        <v>okay - not over the limit</v>
      </c>
    </row>
    <row r="18" spans="2:14" x14ac:dyDescent="0.25">
      <c r="B18" s="2"/>
      <c r="C18" s="1"/>
    </row>
    <row r="19" spans="2:14" x14ac:dyDescent="0.25">
      <c r="B19" s="2" t="s">
        <v>15</v>
      </c>
      <c r="C19" s="1">
        <f>SUM(Table2[[#This Row],[State School 1]:[COUNTY ]])</f>
        <v>6.2356680622000003</v>
      </c>
      <c r="D19">
        <f>Worksheet!C37</f>
        <v>1.474393402</v>
      </c>
      <c r="E19">
        <f>Worksheet!C39</f>
        <v>0.79363167450000005</v>
      </c>
      <c r="G19">
        <f>Worksheet!C35</f>
        <v>1.115494209</v>
      </c>
      <c r="J19">
        <f>Worksheet!C33</f>
        <v>0.25560132079999998</v>
      </c>
      <c r="K19">
        <f>Worksheet!C9</f>
        <v>1.8112974033</v>
      </c>
      <c r="L19">
        <f>Worksheet!C15</f>
        <v>0.78525005260000003</v>
      </c>
      <c r="N19" t="str">
        <f>IF('P-1'!I102&lt;0,"Look at this one - went over the limit","okay - not over the limit")</f>
        <v>okay - not over the limit</v>
      </c>
    </row>
    <row r="20" spans="2:14" x14ac:dyDescent="0.25">
      <c r="B20" s="2" t="s">
        <v>0</v>
      </c>
      <c r="C20" s="1"/>
    </row>
    <row r="21" spans="2:14" x14ac:dyDescent="0.25">
      <c r="B21" s="2" t="s">
        <v>16</v>
      </c>
      <c r="C21" s="1">
        <f>SUM(Table2[[#This Row],[State School 1]:[COUNTY ]])</f>
        <v>4.8114547819000002</v>
      </c>
      <c r="D21">
        <f>Worksheet!C37</f>
        <v>1.474393402</v>
      </c>
      <c r="E21">
        <f>Worksheet!C39</f>
        <v>0.79363167450000005</v>
      </c>
      <c r="K21">
        <f>Worksheet!C11</f>
        <v>1.7581796528</v>
      </c>
      <c r="L21">
        <f>Worksheet!C15</f>
        <v>0.78525005260000003</v>
      </c>
      <c r="N21" t="str">
        <f>IF('R-1'!I102&lt;0,"Look at this one - went over the limit","okay - not over the limit")</f>
        <v>okay - not over the limit</v>
      </c>
    </row>
    <row r="22" spans="2:14" x14ac:dyDescent="0.25">
      <c r="B22" s="2" t="s">
        <v>8</v>
      </c>
      <c r="C22" s="1"/>
    </row>
    <row r="23" spans="2:14" x14ac:dyDescent="0.25">
      <c r="B23" s="2" t="s">
        <v>17</v>
      </c>
      <c r="C23" s="1">
        <f>SUM(Table2[[#This Row],[State School 1]:[COUNTY ]])</f>
        <v>4.8913368311000003</v>
      </c>
      <c r="D23">
        <f>Worksheet!C37</f>
        <v>1.474393402</v>
      </c>
      <c r="E23">
        <f>Worksheet!C39</f>
        <v>0.79363167450000005</v>
      </c>
      <c r="J23">
        <f>Worksheet!C29</f>
        <v>7.9882049199999999E-2</v>
      </c>
      <c r="K23">
        <f>Worksheet!C11</f>
        <v>1.7581796528</v>
      </c>
      <c r="L23">
        <f>Worksheet!C15</f>
        <v>0.78525005260000003</v>
      </c>
      <c r="N23" t="str">
        <f>IF('R-2'!I102&lt;0,"Look at this one - went over the limit","okay - not over the limit")</f>
        <v>okay - not over the limit</v>
      </c>
    </row>
    <row r="24" spans="2:14" x14ac:dyDescent="0.25">
      <c r="B24" s="2" t="s">
        <v>0</v>
      </c>
      <c r="C24" s="1"/>
    </row>
    <row r="25" spans="2:14" x14ac:dyDescent="0.25">
      <c r="B25" s="2" t="s">
        <v>18</v>
      </c>
      <c r="C25" s="1">
        <f>SUM(Table2[[#This Row],[State School 1]:[COUNTY ]])</f>
        <v>4.8913368311000003</v>
      </c>
      <c r="D25">
        <f>Worksheet!C37</f>
        <v>1.474393402</v>
      </c>
      <c r="E25">
        <f>Worksheet!C39</f>
        <v>0.79363167450000005</v>
      </c>
      <c r="J25">
        <f>Worksheet!C29</f>
        <v>7.9882049199999999E-2</v>
      </c>
      <c r="K25">
        <f>Worksheet!C11</f>
        <v>1.7581796528</v>
      </c>
      <c r="L25">
        <f>Worksheet!C15</f>
        <v>0.78525005260000003</v>
      </c>
      <c r="N25" t="str">
        <f>IF('R-3'!I102&lt;0,"Look at this one - went over the limit","okay - not over the limit")</f>
        <v>okay - not over the limit</v>
      </c>
    </row>
    <row r="26" spans="2:14" x14ac:dyDescent="0.25">
      <c r="B26" s="2" t="s">
        <v>0</v>
      </c>
      <c r="C26" s="1"/>
    </row>
    <row r="27" spans="2:14" x14ac:dyDescent="0.25">
      <c r="B27" s="2" t="s">
        <v>19</v>
      </c>
      <c r="C27" s="1">
        <f>SUM(Table2[[#This Row],[State School 1]:[COUNTY ]])</f>
        <v>4.8114547819000002</v>
      </c>
      <c r="D27">
        <f>Worksheet!C37</f>
        <v>1.474393402</v>
      </c>
      <c r="E27">
        <f>Worksheet!C39</f>
        <v>0.79363167450000005</v>
      </c>
      <c r="K27">
        <f>Worksheet!C11</f>
        <v>1.7581796528</v>
      </c>
      <c r="L27">
        <f>Worksheet!C15</f>
        <v>0.78525005260000003</v>
      </c>
      <c r="N27" t="str">
        <f>IF('R-5'!I102&lt;0,"Look at this one - went over the limit","okay - not over the limit")</f>
        <v>okay - not over the limit</v>
      </c>
    </row>
    <row r="28" spans="2:14" x14ac:dyDescent="0.25">
      <c r="B28" s="2"/>
      <c r="C28" s="1"/>
    </row>
    <row r="29" spans="2:14" x14ac:dyDescent="0.25">
      <c r="B29" s="2" t="s">
        <v>20</v>
      </c>
      <c r="C29" s="1">
        <f>SUM(Table2[[#This Row],[State School 1]:[COUNTY ]])</f>
        <v>4.8913368311000003</v>
      </c>
      <c r="D29">
        <f>Worksheet!C37</f>
        <v>1.474393402</v>
      </c>
      <c r="E29">
        <f>Worksheet!C39</f>
        <v>0.79363167450000005</v>
      </c>
      <c r="J29">
        <f>Worksheet!C29</f>
        <v>7.9882049199999999E-2</v>
      </c>
      <c r="K29">
        <f>Worksheet!C11</f>
        <v>1.7581796528</v>
      </c>
      <c r="L29">
        <f>Worksheet!C15</f>
        <v>0.78525005260000003</v>
      </c>
      <c r="N29" t="str">
        <f>IF('R-8'!I102&lt;0,"Look at this one - went over the limit","okay - not over the limit")</f>
        <v>okay - not over the limit</v>
      </c>
    </row>
    <row r="30" spans="2:14" x14ac:dyDescent="0.25">
      <c r="B30" s="2"/>
      <c r="C30" s="1"/>
    </row>
    <row r="31" spans="2:14" x14ac:dyDescent="0.25">
      <c r="B31" s="2" t="s">
        <v>21</v>
      </c>
      <c r="C31" s="1">
        <f>SUM(Table2[[#This Row],[State School 1]:[COUNTY ]])</f>
        <v>4.8913368311000003</v>
      </c>
      <c r="D31">
        <f>Worksheet!C37</f>
        <v>1.474393402</v>
      </c>
      <c r="E31">
        <f>Worksheet!C39</f>
        <v>0.79363167450000005</v>
      </c>
      <c r="J31">
        <f>Worksheet!C29</f>
        <v>7.9882049199999999E-2</v>
      </c>
      <c r="K31">
        <f>Worksheet!C11</f>
        <v>1.7581796528</v>
      </c>
      <c r="L31">
        <f>Worksheet!C15</f>
        <v>0.78525005260000003</v>
      </c>
      <c r="N31" t="str">
        <f>IF('R-11'!I102&lt;0,"Look at this one - went over the limit","okay - not over the limit")</f>
        <v>okay - not over the limit</v>
      </c>
    </row>
    <row r="32" spans="2:14" x14ac:dyDescent="0.25">
      <c r="B32" s="2"/>
      <c r="C32" s="1"/>
    </row>
    <row r="33" spans="2:14" x14ac:dyDescent="0.25">
      <c r="B33" s="2" t="s">
        <v>22</v>
      </c>
      <c r="C33" s="1">
        <f>SUM(Table2[[#This Row],[State School 1]:[COUNTY ]])</f>
        <v>4.8913368311000003</v>
      </c>
      <c r="D33">
        <f>Worksheet!C37</f>
        <v>1.474393402</v>
      </c>
      <c r="E33">
        <f>Worksheet!C39</f>
        <v>0.79363167450000005</v>
      </c>
      <c r="J33">
        <f>Worksheet!C29</f>
        <v>7.9882049199999999E-2</v>
      </c>
      <c r="K33">
        <f>Worksheet!C11</f>
        <v>1.7581796528</v>
      </c>
      <c r="L33">
        <f>Worksheet!C15</f>
        <v>0.78525005260000003</v>
      </c>
      <c r="N33" t="str">
        <f>IF('R-12'!I102&lt;0,"Look at this one - went over the limit","okay - not over the limit")</f>
        <v>okay - not over the limit</v>
      </c>
    </row>
    <row r="34" spans="2:14" x14ac:dyDescent="0.25">
      <c r="B34" s="2" t="s">
        <v>0</v>
      </c>
      <c r="C34" s="1"/>
    </row>
    <row r="35" spans="2:14" x14ac:dyDescent="0.25">
      <c r="B35" s="2" t="s">
        <v>23</v>
      </c>
      <c r="C35" s="1">
        <f>SUM(Table2[[#This Row],[State School 1]:[COUNTY ]])</f>
        <v>6.0250647944000004</v>
      </c>
      <c r="D35">
        <f>Worksheet!C37</f>
        <v>1.474393402</v>
      </c>
      <c r="E35">
        <f>Worksheet!C39</f>
        <v>0.79363167450000005</v>
      </c>
      <c r="G35">
        <f>Worksheet!C23</f>
        <v>1.3298356531</v>
      </c>
      <c r="H35">
        <f>Worksheet!C43</f>
        <v>0.5</v>
      </c>
      <c r="K35">
        <f>Worksheet!C13</f>
        <v>1.1419540122</v>
      </c>
      <c r="L35">
        <f>Worksheet!C15</f>
        <v>0.78525005260000003</v>
      </c>
      <c r="N35" t="str">
        <f>IF('W-1'!I102&lt;0,"Look at this one - went over the limit","okay - not over the limit")</f>
        <v>okay - not over the limit</v>
      </c>
    </row>
    <row r="36" spans="2:14" x14ac:dyDescent="0.25">
      <c r="B36" s="2" t="s">
        <v>0</v>
      </c>
      <c r="C36" s="1"/>
    </row>
    <row r="37" spans="2:14" x14ac:dyDescent="0.25">
      <c r="B37" s="2" t="s">
        <v>24</v>
      </c>
      <c r="C37" s="1">
        <f>SUM(Table2[[#This Row],[State School 1]:[COUNTY ]])</f>
        <v>6.0250647944000004</v>
      </c>
      <c r="D37">
        <f>Worksheet!C37</f>
        <v>1.474393402</v>
      </c>
      <c r="E37">
        <f>Worksheet!C39</f>
        <v>0.79363167450000005</v>
      </c>
      <c r="G37">
        <f>Worksheet!C23</f>
        <v>1.3298356531</v>
      </c>
      <c r="H37">
        <f>Worksheet!C43</f>
        <v>0.5</v>
      </c>
      <c r="K37">
        <f>Worksheet!C13</f>
        <v>1.1419540122</v>
      </c>
      <c r="L37">
        <f>Worksheet!C15</f>
        <v>0.78525005260000003</v>
      </c>
      <c r="N37" t="str">
        <f>IF('W-6'!I102&lt;0,"Look at this one - went over the limit","okay - not over the limit")</f>
        <v>okay - not over the limit</v>
      </c>
    </row>
    <row r="38" spans="2:14" x14ac:dyDescent="0.25">
      <c r="B38" s="2"/>
      <c r="C38" s="1"/>
    </row>
    <row r="39" spans="2:14" x14ac:dyDescent="0.25">
      <c r="B39" s="2">
        <v>1210</v>
      </c>
      <c r="C39" s="1">
        <f>SUM(Table2[[#This Row],[State School 1]:[COUNTY ]])</f>
        <v>4.5503016789600004</v>
      </c>
      <c r="D39">
        <f>Worksheet!C37</f>
        <v>1.474393402</v>
      </c>
      <c r="E39">
        <f>Worksheet!C39</f>
        <v>0.79363167450000005</v>
      </c>
      <c r="F39">
        <f>Worksheet!C17</f>
        <v>1.0033788883600001</v>
      </c>
      <c r="I39">
        <f>Worksheet!C31</f>
        <v>0.2380463407</v>
      </c>
      <c r="J39">
        <f>Worksheet!C33</f>
        <v>0.25560132079999998</v>
      </c>
      <c r="L39">
        <f>Worksheet!C15</f>
        <v>0.78525005260000003</v>
      </c>
      <c r="N39" t="str">
        <f>IF('1210'!I102&lt;0,"Look at this one - went over the limit","okay - not over the limit")</f>
        <v>okay - not over the limit</v>
      </c>
    </row>
    <row r="40" spans="2:14" x14ac:dyDescent="0.25">
      <c r="B40" s="2" t="s">
        <v>0</v>
      </c>
      <c r="C40" s="1"/>
    </row>
    <row r="41" spans="2:14" x14ac:dyDescent="0.25">
      <c r="B41" s="2">
        <v>1212</v>
      </c>
      <c r="C41" s="1">
        <f>SUM(Table2[[#This Row],[State School 1]:[COUNTY ]])</f>
        <v>6.4271872981600016</v>
      </c>
      <c r="D41">
        <f>Worksheet!C37</f>
        <v>1.474393402</v>
      </c>
      <c r="E41">
        <f>Worksheet!C39</f>
        <v>0.79363167450000005</v>
      </c>
      <c r="F41">
        <f>Worksheet!C17</f>
        <v>1.0033788883600001</v>
      </c>
      <c r="G41">
        <f>Worksheet!C21</f>
        <v>1.5</v>
      </c>
      <c r="H41">
        <f>Worksheet!C41</f>
        <v>0.37688561920000002</v>
      </c>
      <c r="I41">
        <f>Worksheet!C31</f>
        <v>0.2380463407</v>
      </c>
      <c r="J41">
        <f>Worksheet!C33</f>
        <v>0.25560132079999998</v>
      </c>
      <c r="L41">
        <f>Worksheet!C15</f>
        <v>0.78525005260000003</v>
      </c>
      <c r="N41" t="str">
        <f>IF('1212'!I102&lt;0,"Look at this one - went over the limit","okay - not over the limit")</f>
        <v>okay - not over the limit</v>
      </c>
    </row>
    <row r="42" spans="2:14" x14ac:dyDescent="0.25">
      <c r="B42" s="2" t="s">
        <v>0</v>
      </c>
      <c r="C42" s="1"/>
    </row>
    <row r="43" spans="2:14" x14ac:dyDescent="0.25">
      <c r="B43" s="2">
        <v>1215</v>
      </c>
      <c r="C43" s="1">
        <f>SUM(Table2[[#This Row],[State School 1]:[COUNTY ]])</f>
        <v>5.2210608665600011</v>
      </c>
      <c r="D43">
        <f>Worksheet!C37</f>
        <v>1.474393402</v>
      </c>
      <c r="E43">
        <f>Worksheet!C39</f>
        <v>0.79363167450000005</v>
      </c>
      <c r="F43">
        <f>Worksheet!C17</f>
        <v>1.0033788883600001</v>
      </c>
      <c r="G43">
        <f>Worksheet!C25</f>
        <v>0.67075918759999997</v>
      </c>
      <c r="I43">
        <f>Worksheet!C31</f>
        <v>0.2380463407</v>
      </c>
      <c r="J43">
        <f>Worksheet!C33</f>
        <v>0.25560132079999998</v>
      </c>
      <c r="L43">
        <f>Worksheet!C15</f>
        <v>0.78525005260000003</v>
      </c>
      <c r="N43" t="str">
        <f>IF('1215'!I102&lt;0,"Look at this one - went over the limit","okay - not over the limit")</f>
        <v>okay - not over the limit</v>
      </c>
    </row>
    <row r="44" spans="2:14" x14ac:dyDescent="0.25">
      <c r="B44" s="2"/>
      <c r="C44" s="1"/>
    </row>
    <row r="45" spans="2:14" x14ac:dyDescent="0.25">
      <c r="B45" s="2">
        <v>1222</v>
      </c>
      <c r="C45" s="1">
        <f>SUM(Table2[[#This Row],[State School 1]:[COUNTY ]])</f>
        <v>6.1715859773600013</v>
      </c>
      <c r="D45">
        <f>Worksheet!C37</f>
        <v>1.474393402</v>
      </c>
      <c r="E45">
        <f>Worksheet!C39</f>
        <v>0.79363167450000005</v>
      </c>
      <c r="F45">
        <f>Worksheet!C17</f>
        <v>1.0033788883600001</v>
      </c>
      <c r="G45">
        <f>Worksheet!C21</f>
        <v>1.5</v>
      </c>
      <c r="H45">
        <f>Worksheet!C41</f>
        <v>0.37688561920000002</v>
      </c>
      <c r="I45">
        <f>Worksheet!C31</f>
        <v>0.2380463407</v>
      </c>
      <c r="L45">
        <f>Worksheet!C15</f>
        <v>0.78525005260000003</v>
      </c>
      <c r="N45" t="str">
        <f>IF('1222'!I102&lt;0,"Look at this one - went over the limit","okay - not over the limit")</f>
        <v>okay - not over the limit</v>
      </c>
    </row>
    <row r="46" spans="2:14" x14ac:dyDescent="0.25">
      <c r="B46" s="2" t="s">
        <v>0</v>
      </c>
      <c r="C46" s="1"/>
    </row>
    <row r="47" spans="2:14" x14ac:dyDescent="0.25">
      <c r="B47" s="2">
        <v>1224</v>
      </c>
      <c r="C47" s="1">
        <f>SUM(Table2[[#This Row],[State School 1]:[COUNTY ]])</f>
        <v>6.1245360112600009</v>
      </c>
      <c r="D47">
        <f>Worksheet!C37</f>
        <v>1.474393402</v>
      </c>
      <c r="E47">
        <f>Worksheet!C39</f>
        <v>0.79363167450000005</v>
      </c>
      <c r="F47">
        <f>Worksheet!C17</f>
        <v>1.0033788883600001</v>
      </c>
      <c r="G47">
        <f>Worksheet!C23</f>
        <v>1.3298356531</v>
      </c>
      <c r="H47">
        <f>Worksheet!C43</f>
        <v>0.5</v>
      </c>
      <c r="I47">
        <f>Worksheet!C31</f>
        <v>0.2380463407</v>
      </c>
      <c r="L47">
        <f>Worksheet!C15</f>
        <v>0.78525005260000003</v>
      </c>
      <c r="N47" t="str">
        <f>IF('1224'!I102&lt;0,"Look at this one - went over the limit","okay - not over the limit")</f>
        <v>okay - not over the limit</v>
      </c>
    </row>
    <row r="48" spans="2:14" x14ac:dyDescent="0.25">
      <c r="B48" s="2" t="s">
        <v>0</v>
      </c>
      <c r="C48" s="1"/>
    </row>
    <row r="49" spans="2:14" x14ac:dyDescent="0.25">
      <c r="B49" s="2">
        <v>1225</v>
      </c>
      <c r="C49" s="1">
        <f>SUM(Table2[[#This Row],[State School 1]:[COUNTY ]])</f>
        <v>4.9654595457600008</v>
      </c>
      <c r="D49">
        <f>Worksheet!C37</f>
        <v>1.474393402</v>
      </c>
      <c r="E49">
        <f>Worksheet!C39</f>
        <v>0.79363167450000005</v>
      </c>
      <c r="F49">
        <f>Worksheet!C17</f>
        <v>1.0033788883600001</v>
      </c>
      <c r="G49">
        <f>Worksheet!C25</f>
        <v>0.67075918759999997</v>
      </c>
      <c r="I49">
        <f>Worksheet!C31</f>
        <v>0.2380463407</v>
      </c>
      <c r="L49">
        <f>Worksheet!C15</f>
        <v>0.78525005260000003</v>
      </c>
      <c r="N49" t="str">
        <f>IF('1225'!I102&lt;0,"Look at this one - went over the limit","okay - not over the limit")</f>
        <v>okay - not over the limit</v>
      </c>
    </row>
    <row r="50" spans="2:14" x14ac:dyDescent="0.25">
      <c r="B50" s="2" t="s">
        <v>0</v>
      </c>
      <c r="C50" s="1"/>
    </row>
    <row r="51" spans="2:14" x14ac:dyDescent="0.25">
      <c r="B51" s="2">
        <v>1226</v>
      </c>
      <c r="C51" s="1">
        <f>SUM(Table2[[#This Row],[State School 1]:[COUNTY ]])</f>
        <v>6.1715859773600013</v>
      </c>
      <c r="D51">
        <f>Worksheet!C37</f>
        <v>1.474393402</v>
      </c>
      <c r="E51">
        <f>Worksheet!C39</f>
        <v>0.79363167450000005</v>
      </c>
      <c r="F51">
        <f>Worksheet!C17</f>
        <v>1.0033788883600001</v>
      </c>
      <c r="G51">
        <f>Worksheet!C21</f>
        <v>1.5</v>
      </c>
      <c r="H51">
        <f>Worksheet!C41</f>
        <v>0.37688561920000002</v>
      </c>
      <c r="I51">
        <f>Worksheet!C31</f>
        <v>0.2380463407</v>
      </c>
      <c r="L51">
        <f>Worksheet!C15</f>
        <v>0.78525005260000003</v>
      </c>
      <c r="N51" t="str">
        <f>IF('1226'!I102&lt;0,"Look at this one - went over the limit","okay - not over the limit")</f>
        <v>okay - not over the limit</v>
      </c>
    </row>
    <row r="52" spans="2:14" x14ac:dyDescent="0.25">
      <c r="B52" s="2"/>
      <c r="C52" s="1"/>
    </row>
    <row r="53" spans="2:14" x14ac:dyDescent="0.25">
      <c r="B53" s="2">
        <v>1227</v>
      </c>
      <c r="C53" s="1">
        <f>SUM(Table2[[#This Row],[State School 1]:[COUNTY ]])</f>
        <v>6.1245360112600009</v>
      </c>
      <c r="D53">
        <f>Worksheet!C37</f>
        <v>1.474393402</v>
      </c>
      <c r="E53">
        <f>Worksheet!C39</f>
        <v>0.79363167450000005</v>
      </c>
      <c r="F53">
        <f>Worksheet!C17</f>
        <v>1.0033788883600001</v>
      </c>
      <c r="G53">
        <f>Worksheet!C23</f>
        <v>1.3298356531</v>
      </c>
      <c r="H53">
        <f>Worksheet!C43</f>
        <v>0.5</v>
      </c>
      <c r="I53">
        <f>Worksheet!C31</f>
        <v>0.2380463407</v>
      </c>
      <c r="L53">
        <f>Worksheet!C15</f>
        <v>0.78525005260000003</v>
      </c>
      <c r="N53" t="str">
        <f>IF('1227'!I102&lt;0,"Look at this one - went over the limit","okay - not over the limit")</f>
        <v>okay - not over the limit</v>
      </c>
    </row>
    <row r="54" spans="2:14" x14ac:dyDescent="0.25">
      <c r="B54" s="2"/>
      <c r="C54" s="1"/>
    </row>
    <row r="55" spans="2:14" x14ac:dyDescent="0.25">
      <c r="B55" s="2">
        <v>1228</v>
      </c>
      <c r="C55" s="1">
        <f>SUM(Table2[[#This Row],[State School 1]:[COUNTY ]])</f>
        <v>4.9654595457600008</v>
      </c>
      <c r="D55">
        <f>Worksheet!C37</f>
        <v>1.474393402</v>
      </c>
      <c r="E55">
        <f>Worksheet!C39</f>
        <v>0.79363167450000005</v>
      </c>
      <c r="F55">
        <f>Worksheet!C17</f>
        <v>1.0033788883600001</v>
      </c>
      <c r="G55">
        <f>Worksheet!C25</f>
        <v>0.67075918759999997</v>
      </c>
      <c r="I55">
        <f>Worksheet!C31</f>
        <v>0.2380463407</v>
      </c>
      <c r="L55">
        <f>Worksheet!C15</f>
        <v>0.78525005260000003</v>
      </c>
      <c r="N55" t="str">
        <f>IF('1228'!I102&lt;0,"Look at this one - went over the limit","okay - not over the limit")</f>
        <v>okay - not over the limit</v>
      </c>
    </row>
    <row r="56" spans="2:14" x14ac:dyDescent="0.25">
      <c r="B56" s="2"/>
      <c r="C56" s="1"/>
    </row>
    <row r="57" spans="2:14" x14ac:dyDescent="0.25">
      <c r="B57" s="2">
        <v>1231</v>
      </c>
      <c r="C57" s="1">
        <f>SUM(Table2[[#This Row],[State School 1]:[COUNTY ]])</f>
        <v>5.6526371236600008</v>
      </c>
      <c r="D57">
        <f>Worksheet!C37</f>
        <v>1.474393402</v>
      </c>
      <c r="E57">
        <f>Worksheet!C39</f>
        <v>0.79363167450000005</v>
      </c>
      <c r="F57">
        <f>Worksheet!C17</f>
        <v>1.0033788883600001</v>
      </c>
      <c r="G57">
        <f>Worksheet!C19</f>
        <v>1.2780547163</v>
      </c>
      <c r="I57">
        <f>Worksheet!C31</f>
        <v>0.2380463407</v>
      </c>
      <c r="J57">
        <f>Worksheet!C29</f>
        <v>7.9882049199999999E-2</v>
      </c>
      <c r="L57">
        <f>Worksheet!C15</f>
        <v>0.78525005260000003</v>
      </c>
      <c r="N57" t="str">
        <f>IF('1231'!I102&lt;0,"Look at this one - went over the limit","okay - not over the limit")</f>
        <v>okay - not over the limit</v>
      </c>
    </row>
    <row r="58" spans="2:14" x14ac:dyDescent="0.25">
      <c r="B58" s="2" t="s">
        <v>0</v>
      </c>
      <c r="C58" s="1"/>
    </row>
    <row r="59" spans="2:14" x14ac:dyDescent="0.25">
      <c r="B59" s="2">
        <v>1331</v>
      </c>
      <c r="C59" s="1">
        <f>SUM(Table2[[#This Row],[State School 1]:[COUNTY ]])</f>
        <v>5.6526371236600008</v>
      </c>
      <c r="D59">
        <f>Worksheet!C37</f>
        <v>1.474393402</v>
      </c>
      <c r="E59">
        <f>Worksheet!C39</f>
        <v>0.79363167450000005</v>
      </c>
      <c r="F59">
        <f>Worksheet!C17</f>
        <v>1.0033788883600001</v>
      </c>
      <c r="G59">
        <f>Worksheet!C19</f>
        <v>1.2780547163</v>
      </c>
      <c r="I59">
        <f>Worksheet!C31</f>
        <v>0.2380463407</v>
      </c>
      <c r="J59">
        <f>Worksheet!C29</f>
        <v>7.9882049199999999E-2</v>
      </c>
      <c r="L59">
        <f>Worksheet!C15</f>
        <v>0.78525005260000003</v>
      </c>
      <c r="N59" t="str">
        <f>IF('1331'!I102&lt;0,"Look at this one - went over the limit","okay - not over the limit")</f>
        <v>okay - not over the limit</v>
      </c>
    </row>
    <row r="60" spans="2:14" x14ac:dyDescent="0.25">
      <c r="B60" s="2" t="s">
        <v>0</v>
      </c>
      <c r="C60" s="1"/>
    </row>
    <row r="61" spans="2:14" x14ac:dyDescent="0.25">
      <c r="B61" s="2">
        <v>1400</v>
      </c>
      <c r="C61" s="1">
        <f>SUM(Table2[[#This Row],[State School 1]:[COUNTY ]])</f>
        <v>4.2947003581600001</v>
      </c>
      <c r="D61">
        <f>Worksheet!C37</f>
        <v>1.474393402</v>
      </c>
      <c r="E61">
        <f>Worksheet!C39</f>
        <v>0.79363167450000005</v>
      </c>
      <c r="F61">
        <f>Worksheet!C17</f>
        <v>1.0033788883600001</v>
      </c>
      <c r="I61">
        <f>Worksheet!C31</f>
        <v>0.2380463407</v>
      </c>
      <c r="L61">
        <f>Worksheet!C15</f>
        <v>0.78525005260000003</v>
      </c>
      <c r="N61" t="str">
        <f>IF('1400'!I102&lt;0,"Look at this one - went over the limit","okay - not over the limit")</f>
        <v>okay - not over the limit</v>
      </c>
    </row>
    <row r="62" spans="2:14" x14ac:dyDescent="0.25">
      <c r="B62" s="2"/>
      <c r="C62" s="1"/>
    </row>
    <row r="63" spans="2:14" x14ac:dyDescent="0.25">
      <c r="B63" s="2">
        <v>1404</v>
      </c>
      <c r="C63" s="1">
        <f>SUM(Table2[[#This Row],[State School 1]:[COUNTY ]])</f>
        <v>6.1245360112600009</v>
      </c>
      <c r="D63">
        <f>Worksheet!C37</f>
        <v>1.474393402</v>
      </c>
      <c r="E63">
        <f>Worksheet!C39</f>
        <v>0.79363167450000005</v>
      </c>
      <c r="F63">
        <f>Worksheet!C17</f>
        <v>1.0033788883600001</v>
      </c>
      <c r="G63">
        <f>Worksheet!C23</f>
        <v>1.3298356531</v>
      </c>
      <c r="H63">
        <f>Worksheet!C43</f>
        <v>0.5</v>
      </c>
      <c r="I63">
        <f>Worksheet!C31</f>
        <v>0.2380463407</v>
      </c>
      <c r="L63">
        <f>Worksheet!C15</f>
        <v>0.78525005260000003</v>
      </c>
      <c r="N63" t="str">
        <f>IF('1404'!I102&lt;0,"Look at this one - went over the limit","okay - not over the limit")</f>
        <v>okay - not over the limit</v>
      </c>
    </row>
    <row r="64" spans="2:14" x14ac:dyDescent="0.25">
      <c r="B64" s="2"/>
      <c r="C64" s="1"/>
    </row>
    <row r="65" spans="2:14" x14ac:dyDescent="0.25">
      <c r="B65" s="2">
        <v>1410</v>
      </c>
      <c r="C65" s="1">
        <f>SUM(Table2[[#This Row],[State School 1]:[COUNTY ]])</f>
        <v>4.5503016789600004</v>
      </c>
      <c r="D65">
        <f>Worksheet!C37</f>
        <v>1.474393402</v>
      </c>
      <c r="E65">
        <f>Worksheet!C39</f>
        <v>0.79363167450000005</v>
      </c>
      <c r="F65">
        <f>Worksheet!C17</f>
        <v>1.0033788883600001</v>
      </c>
      <c r="I65">
        <f>Worksheet!C31</f>
        <v>0.2380463407</v>
      </c>
      <c r="J65">
        <f>Worksheet!C33</f>
        <v>0.25560132079999998</v>
      </c>
      <c r="L65">
        <f>Worksheet!C15</f>
        <v>0.78525005260000003</v>
      </c>
      <c r="N65" t="str">
        <f>IF('1410'!I102&lt;0,"Look at this one - went over the limit","okay - not over the limit")</f>
        <v>okay - not over the limit</v>
      </c>
    </row>
    <row r="66" spans="2:14" x14ac:dyDescent="0.25">
      <c r="B66" s="2" t="s">
        <v>0</v>
      </c>
      <c r="C66" s="1"/>
    </row>
    <row r="67" spans="2:14" x14ac:dyDescent="0.25">
      <c r="B67" s="2">
        <v>1412</v>
      </c>
      <c r="C67" s="1">
        <f>SUM(Table2[[#This Row],[State School 1]:[COUNTY ]])</f>
        <v>6.4271872981600016</v>
      </c>
      <c r="D67">
        <f>Worksheet!C37</f>
        <v>1.474393402</v>
      </c>
      <c r="E67">
        <f>Worksheet!C39</f>
        <v>0.79363167450000005</v>
      </c>
      <c r="F67">
        <f>Worksheet!C17</f>
        <v>1.0033788883600001</v>
      </c>
      <c r="G67">
        <f>Worksheet!C21</f>
        <v>1.5</v>
      </c>
      <c r="H67">
        <f>Worksheet!C41</f>
        <v>0.37688561920000002</v>
      </c>
      <c r="I67">
        <f>Worksheet!C31</f>
        <v>0.2380463407</v>
      </c>
      <c r="J67">
        <f>Worksheet!C33</f>
        <v>0.25560132079999998</v>
      </c>
      <c r="L67">
        <f>Worksheet!C15</f>
        <v>0.78525005260000003</v>
      </c>
      <c r="N67" t="str">
        <f>IF('1412'!I102&lt;0,"Look at this one - went over the limit","okay - not over the limit")</f>
        <v>okay - not over the limit</v>
      </c>
    </row>
    <row r="68" spans="2:14" x14ac:dyDescent="0.25">
      <c r="B68" s="2" t="s">
        <v>0</v>
      </c>
      <c r="C68" s="1"/>
    </row>
    <row r="69" spans="2:14" x14ac:dyDescent="0.25">
      <c r="B69" s="2">
        <v>1424</v>
      </c>
      <c r="C69" s="1">
        <f>SUM(Table2[[#This Row],[State School 1]:[COUNTY ]])</f>
        <v>6.1245360112600009</v>
      </c>
      <c r="D69">
        <f>Worksheet!C37</f>
        <v>1.474393402</v>
      </c>
      <c r="E69">
        <f>Worksheet!C39</f>
        <v>0.79363167450000005</v>
      </c>
      <c r="F69">
        <f>Worksheet!C17</f>
        <v>1.0033788883600001</v>
      </c>
      <c r="G69">
        <f>Worksheet!C23</f>
        <v>1.3298356531</v>
      </c>
      <c r="H69">
        <f>Worksheet!C43</f>
        <v>0.5</v>
      </c>
      <c r="I69">
        <f>Worksheet!C31</f>
        <v>0.2380463407</v>
      </c>
      <c r="L69">
        <f>Worksheet!C15</f>
        <v>0.78525005260000003</v>
      </c>
      <c r="N69" t="str">
        <f>IF('1424'!I102&lt;0,"Look at this one - went over the limit","okay - not over the limit")</f>
        <v>okay - not over the limit</v>
      </c>
    </row>
    <row r="70" spans="2:14" x14ac:dyDescent="0.25">
      <c r="B70" s="2"/>
      <c r="C70" s="1"/>
    </row>
    <row r="71" spans="2:14" x14ac:dyDescent="0.25">
      <c r="B71" s="2">
        <v>1431</v>
      </c>
      <c r="C71" s="1">
        <f>SUM(Table2[[#This Row],[State School 1]:[COUNTY ]])</f>
        <v>5.6526371236600008</v>
      </c>
      <c r="D71">
        <f>Worksheet!C37</f>
        <v>1.474393402</v>
      </c>
      <c r="E71">
        <f>Worksheet!C39</f>
        <v>0.79363167450000005</v>
      </c>
      <c r="F71">
        <f>Worksheet!C17</f>
        <v>1.0033788883600001</v>
      </c>
      <c r="G71">
        <f>Worksheet!C19</f>
        <v>1.2780547163</v>
      </c>
      <c r="I71">
        <f>Worksheet!C31</f>
        <v>0.2380463407</v>
      </c>
      <c r="J71">
        <f>Worksheet!C29</f>
        <v>7.9882049199999999E-2</v>
      </c>
      <c r="L71">
        <f>Worksheet!C15</f>
        <v>0.78525005260000003</v>
      </c>
      <c r="N71" t="str">
        <f>IF('1431'!I102&lt;0,"Look at this one - went over the limit","okay - not over the limit")</f>
        <v>okay - not over the limit</v>
      </c>
    </row>
    <row r="72" spans="2:14" x14ac:dyDescent="0.25">
      <c r="B72" s="2" t="s">
        <v>0</v>
      </c>
      <c r="C72" s="1"/>
    </row>
    <row r="73" spans="2:14" x14ac:dyDescent="0.25">
      <c r="B73" s="2">
        <v>1444</v>
      </c>
      <c r="C73" s="1">
        <f>SUM(Table2[[#This Row],[State School 1]:[COUNTY ]])</f>
        <v>6.1245360112600009</v>
      </c>
      <c r="D73">
        <f>Worksheet!C37</f>
        <v>1.474393402</v>
      </c>
      <c r="E73">
        <f>Worksheet!C39</f>
        <v>0.79363167450000005</v>
      </c>
      <c r="F73">
        <f>Worksheet!C17</f>
        <v>1.0033788883600001</v>
      </c>
      <c r="G73">
        <f>Worksheet!C23</f>
        <v>1.3298356531</v>
      </c>
      <c r="H73">
        <f>Worksheet!C43</f>
        <v>0.5</v>
      </c>
      <c r="I73">
        <f>Worksheet!C31</f>
        <v>0.2380463407</v>
      </c>
      <c r="L73">
        <f>Worksheet!C15</f>
        <v>0.78525005260000003</v>
      </c>
      <c r="N73" t="str">
        <f>IF('1444'!I102&lt;0,"Look at this one - went over the limit","okay - not over the limit")</f>
        <v>okay - not over the limit</v>
      </c>
    </row>
    <row r="74" spans="2:14" x14ac:dyDescent="0.25">
      <c r="B74" s="2"/>
      <c r="C74" s="1"/>
    </row>
    <row r="75" spans="2:14" x14ac:dyDescent="0.25">
      <c r="B75" s="2">
        <v>1515</v>
      </c>
      <c r="C75" s="1">
        <f>SUM(Table2[[#This Row],[State School 1]:[COUNTY ]])</f>
        <v>5.2210608665600011</v>
      </c>
      <c r="D75">
        <f>Worksheet!C37</f>
        <v>1.474393402</v>
      </c>
      <c r="E75">
        <f>Worksheet!C39</f>
        <v>0.79363167450000005</v>
      </c>
      <c r="F75">
        <f>Worksheet!C17</f>
        <v>1.0033788883600001</v>
      </c>
      <c r="G75">
        <f>Worksheet!C25</f>
        <v>0.67075918759999997</v>
      </c>
      <c r="I75">
        <f>Worksheet!C31</f>
        <v>0.2380463407</v>
      </c>
      <c r="J75">
        <f>Worksheet!C33</f>
        <v>0.25560132079999998</v>
      </c>
      <c r="L75">
        <f>Worksheet!C15</f>
        <v>0.78525005260000003</v>
      </c>
      <c r="N75" t="str">
        <f>IF('1515'!I102&lt;0,"Look at this one - went over the limit","okay - not over the limit")</f>
        <v>okay - not over the limit</v>
      </c>
    </row>
    <row r="76" spans="2:14" x14ac:dyDescent="0.25">
      <c r="B76" s="2"/>
      <c r="C76" s="1"/>
    </row>
    <row r="77" spans="2:14" x14ac:dyDescent="0.25">
      <c r="B77" s="2">
        <v>1516</v>
      </c>
      <c r="C77" s="1">
        <f>SUM(Table2[[#This Row],[State School 1]:[COUNTY ]])</f>
        <v>5.7776116282600007</v>
      </c>
      <c r="D77">
        <f>Worksheet!C37</f>
        <v>1.474393402</v>
      </c>
      <c r="E77">
        <f>Worksheet!C39</f>
        <v>0.79363167450000005</v>
      </c>
      <c r="F77">
        <f>Worksheet!C17</f>
        <v>1.0033788883600001</v>
      </c>
      <c r="G77">
        <f>Worksheet!C27</f>
        <v>1.2273099492999999</v>
      </c>
      <c r="I77">
        <f>Worksheet!C31</f>
        <v>0.2380463407</v>
      </c>
      <c r="J77">
        <f>Worksheet!C33</f>
        <v>0.25560132079999998</v>
      </c>
      <c r="L77">
        <f>Worksheet!C15</f>
        <v>0.78525005260000003</v>
      </c>
      <c r="N77" t="str">
        <f>IF('1516'!I102&lt;0,"Look at this one - went over the limit","okay - not over the limit")</f>
        <v>okay - not over the limit</v>
      </c>
    </row>
    <row r="78" spans="2:14" x14ac:dyDescent="0.25">
      <c r="B78" s="2"/>
      <c r="C78" s="1"/>
    </row>
    <row r="79" spans="2:14" x14ac:dyDescent="0.25">
      <c r="B79" s="2">
        <v>1600</v>
      </c>
      <c r="C79" s="1">
        <f>SUM(Table2[[#This Row],[State School 1]:[COUNTY ]])</f>
        <v>4.2947003581600001</v>
      </c>
      <c r="D79">
        <f>Worksheet!C37</f>
        <v>1.474393402</v>
      </c>
      <c r="E79">
        <f>Worksheet!C39</f>
        <v>0.79363167450000005</v>
      </c>
      <c r="F79">
        <f>Worksheet!C17</f>
        <v>1.0033788883600001</v>
      </c>
      <c r="I79">
        <f>Worksheet!C31</f>
        <v>0.2380463407</v>
      </c>
      <c r="L79">
        <f>Worksheet!C15</f>
        <v>0.78525005260000003</v>
      </c>
      <c r="N79" t="str">
        <f>IF('1600'!I102&lt;0,"Look at this one - went over the limit","okay - not over the limit")</f>
        <v>okay - not over the limit</v>
      </c>
    </row>
    <row r="80" spans="2:14" x14ac:dyDescent="0.25">
      <c r="B80" s="2"/>
      <c r="C80" s="1"/>
    </row>
    <row r="81" spans="2:14" x14ac:dyDescent="0.25">
      <c r="B81" s="2">
        <v>1610</v>
      </c>
      <c r="C81" s="1">
        <f>SUM(Table2[[#This Row],[State School 1]:[COUNTY ]])</f>
        <v>4.5503016789600004</v>
      </c>
      <c r="D81">
        <f>Worksheet!C37</f>
        <v>1.474393402</v>
      </c>
      <c r="E81">
        <f>Worksheet!C39</f>
        <v>0.79363167450000005</v>
      </c>
      <c r="F81">
        <f>Worksheet!C17</f>
        <v>1.0033788883600001</v>
      </c>
      <c r="I81">
        <f>Worksheet!C31</f>
        <v>0.2380463407</v>
      </c>
      <c r="J81">
        <f>Worksheet!C33</f>
        <v>0.25560132079999998</v>
      </c>
      <c r="L81">
        <f>Worksheet!C15</f>
        <v>0.78525005260000003</v>
      </c>
      <c r="N81" t="str">
        <f>IF('1610'!I102&lt;0,"Look at this one - went over the limit","okay - not over the limit")</f>
        <v>okay - not over the limit</v>
      </c>
    </row>
    <row r="82" spans="2:14" x14ac:dyDescent="0.25">
      <c r="B82" s="2" t="s">
        <v>0</v>
      </c>
      <c r="C82" s="1"/>
    </row>
    <row r="83" spans="2:14" x14ac:dyDescent="0.25">
      <c r="B83" s="2">
        <v>1612</v>
      </c>
      <c r="C83" s="1">
        <f>SUM(Table2[[#This Row],[State School 1]:[COUNTY ]])</f>
        <v>6.4271872981600016</v>
      </c>
      <c r="D83">
        <f>Worksheet!C37</f>
        <v>1.474393402</v>
      </c>
      <c r="E83">
        <f>Worksheet!C39</f>
        <v>0.79363167450000005</v>
      </c>
      <c r="F83">
        <f>Worksheet!C17</f>
        <v>1.0033788883600001</v>
      </c>
      <c r="G83">
        <f>Worksheet!C21</f>
        <v>1.5</v>
      </c>
      <c r="H83">
        <f>Worksheet!C41</f>
        <v>0.37688561920000002</v>
      </c>
      <c r="I83">
        <f>Worksheet!C31</f>
        <v>0.2380463407</v>
      </c>
      <c r="J83">
        <f>Worksheet!C33</f>
        <v>0.25560132079999998</v>
      </c>
      <c r="L83">
        <f>Worksheet!C15</f>
        <v>0.78525005260000003</v>
      </c>
      <c r="N83" t="str">
        <f>IF('1612'!I102&lt;0,"Look at this one - went over the limit","okay - not over the limit")</f>
        <v>okay - not over the limit</v>
      </c>
    </row>
    <row r="84" spans="2:14" x14ac:dyDescent="0.25">
      <c r="B84" s="2" t="s">
        <v>0</v>
      </c>
      <c r="C84" s="1"/>
    </row>
    <row r="85" spans="2:14" x14ac:dyDescent="0.25">
      <c r="B85" s="2">
        <v>1613</v>
      </c>
      <c r="C85" s="1">
        <f>SUM(Table2[[#This Row],[State School 1]:[COUNTY ]])</f>
        <v>5.6657958879600017</v>
      </c>
      <c r="D85">
        <f>Worksheet!C37</f>
        <v>1.474393402</v>
      </c>
      <c r="E85">
        <f>Worksheet!C39</f>
        <v>0.79363167450000005</v>
      </c>
      <c r="F85">
        <f>Worksheet!C17</f>
        <v>1.0033788883600001</v>
      </c>
      <c r="G85">
        <f>Worksheet!C35</f>
        <v>1.115494209</v>
      </c>
      <c r="I85">
        <f>Worksheet!C31</f>
        <v>0.2380463407</v>
      </c>
      <c r="J85">
        <f>Worksheet!C33</f>
        <v>0.25560132079999998</v>
      </c>
      <c r="L85">
        <f>Worksheet!C15</f>
        <v>0.78525005260000003</v>
      </c>
      <c r="N85" t="str">
        <f>IF('1613'!I102&lt;0,"Look at this one - went over the limit","okay - not over the limit")</f>
        <v>okay - not over the limit</v>
      </c>
    </row>
    <row r="86" spans="2:14" x14ac:dyDescent="0.25">
      <c r="B86" s="2" t="s">
        <v>0</v>
      </c>
      <c r="C86" s="1"/>
    </row>
    <row r="87" spans="2:14" x14ac:dyDescent="0.25">
      <c r="B87" s="2">
        <v>1615</v>
      </c>
      <c r="C87" s="1">
        <f>SUM(Table2[[#This Row],[State School 1]:[COUNTY ]])</f>
        <v>5.2210608665600011</v>
      </c>
      <c r="D87">
        <f>Worksheet!C37</f>
        <v>1.474393402</v>
      </c>
      <c r="E87">
        <f>Worksheet!C39</f>
        <v>0.79363167450000005</v>
      </c>
      <c r="F87">
        <f>Worksheet!C17</f>
        <v>1.0033788883600001</v>
      </c>
      <c r="G87">
        <f>Worksheet!C25</f>
        <v>0.67075918759999997</v>
      </c>
      <c r="I87">
        <f>Worksheet!C31</f>
        <v>0.2380463407</v>
      </c>
      <c r="J87">
        <f>Worksheet!C33</f>
        <v>0.25560132079999998</v>
      </c>
      <c r="L87">
        <f>Worksheet!C15</f>
        <v>0.78525005260000003</v>
      </c>
      <c r="N87" t="str">
        <f>IF('1615'!I102&lt;0,"Look at this one - went over the limit","okay - not over the limit")</f>
        <v>okay - not over the limit</v>
      </c>
    </row>
    <row r="88" spans="2:14" x14ac:dyDescent="0.25">
      <c r="B88" s="2" t="s">
        <v>0</v>
      </c>
      <c r="C88" s="1"/>
    </row>
    <row r="89" spans="2:14" x14ac:dyDescent="0.25">
      <c r="B89" s="2">
        <v>1616</v>
      </c>
      <c r="C89" s="1">
        <f>SUM(Table2[[#This Row],[State School 1]:[COUNTY ]])</f>
        <v>5.7776116282600007</v>
      </c>
      <c r="D89">
        <f>Worksheet!C37</f>
        <v>1.474393402</v>
      </c>
      <c r="E89">
        <f>Worksheet!C39</f>
        <v>0.79363167450000005</v>
      </c>
      <c r="F89">
        <f>Worksheet!C17</f>
        <v>1.0033788883600001</v>
      </c>
      <c r="G89">
        <f>Worksheet!C27</f>
        <v>1.2273099492999999</v>
      </c>
      <c r="I89">
        <f>Worksheet!C31</f>
        <v>0.2380463407</v>
      </c>
      <c r="J89">
        <f>Worksheet!C33</f>
        <v>0.25560132079999998</v>
      </c>
      <c r="L89">
        <f>Worksheet!C15</f>
        <v>0.78525005260000003</v>
      </c>
      <c r="N89" t="str">
        <f>IF('1616'!I102&lt;0,"Look at this one - went over the limit","okay - not over the limit")</f>
        <v>okay - not over the limit</v>
      </c>
    </row>
    <row r="90" spans="2:14" x14ac:dyDescent="0.25">
      <c r="B90" s="2"/>
      <c r="C90" s="1"/>
      <c r="M90" t="s">
        <v>0</v>
      </c>
    </row>
    <row r="91" spans="2:14" x14ac:dyDescent="0.25">
      <c r="B91" s="2">
        <v>1625</v>
      </c>
      <c r="C91" s="1">
        <f>SUM(Table2[[#This Row],[State School 1]:[COUNTY ]])</f>
        <v>4.9654595457600008</v>
      </c>
      <c r="D91">
        <f>Worksheet!C37</f>
        <v>1.474393402</v>
      </c>
      <c r="E91">
        <f>Worksheet!C39</f>
        <v>0.79363167450000005</v>
      </c>
      <c r="F91">
        <f>Worksheet!C17</f>
        <v>1.0033788883600001</v>
      </c>
      <c r="G91">
        <f>Worksheet!C25</f>
        <v>0.67075918759999997</v>
      </c>
      <c r="I91">
        <f>Worksheet!C31</f>
        <v>0.2380463407</v>
      </c>
      <c r="L91">
        <f>Worksheet!C15</f>
        <v>0.78525005260000003</v>
      </c>
      <c r="N91" t="str">
        <f>IF('1625'!I102&lt;0,"Look at this one - went over the limit","okay - not over the limit")</f>
        <v>okay - not over the limit</v>
      </c>
    </row>
    <row r="92" spans="2:14" x14ac:dyDescent="0.25">
      <c r="B92" s="2"/>
      <c r="C92" s="1"/>
    </row>
    <row r="93" spans="2:14" x14ac:dyDescent="0.25">
      <c r="B93" s="2">
        <v>1715</v>
      </c>
      <c r="C93" s="1">
        <f>SUM(Table2[[#This Row],[State School 1]:[COUNTY ]])</f>
        <v>5.2210608665600011</v>
      </c>
      <c r="D93">
        <f>Worksheet!C37</f>
        <v>1.474393402</v>
      </c>
      <c r="E93">
        <f>Worksheet!C39</f>
        <v>0.79363167450000005</v>
      </c>
      <c r="F93">
        <f>Worksheet!C17</f>
        <v>1.0033788883600001</v>
      </c>
      <c r="G93">
        <f>Worksheet!C25</f>
        <v>0.67075918759999997</v>
      </c>
      <c r="I93">
        <f>Worksheet!C31</f>
        <v>0.2380463407</v>
      </c>
      <c r="J93">
        <f>Worksheet!C33</f>
        <v>0.25560132079999998</v>
      </c>
      <c r="L93">
        <f>Worksheet!C15</f>
        <v>0.78525005260000003</v>
      </c>
      <c r="N93" t="str">
        <f>IF('1715'!I102&lt;0,"Look at this one - went over the limit","okay - not over the limit")</f>
        <v>okay - not over the limit</v>
      </c>
    </row>
    <row r="94" spans="2:14" x14ac:dyDescent="0.25">
      <c r="B94" s="2"/>
      <c r="C94" s="1"/>
    </row>
    <row r="95" spans="2:14" x14ac:dyDescent="0.25">
      <c r="B95" s="2">
        <v>1716</v>
      </c>
      <c r="C95" s="1">
        <f>SUM(Table2[[#This Row],[State School 1]:[COUNTY ]])</f>
        <v>5.7776116282600007</v>
      </c>
      <c r="D95">
        <f>Worksheet!C37</f>
        <v>1.474393402</v>
      </c>
      <c r="E95">
        <f>Worksheet!C39</f>
        <v>0.79363167450000005</v>
      </c>
      <c r="F95">
        <f>Worksheet!C17</f>
        <v>1.0033788883600001</v>
      </c>
      <c r="G95">
        <f>Worksheet!C27</f>
        <v>1.2273099492999999</v>
      </c>
      <c r="I95">
        <f>Worksheet!C31</f>
        <v>0.2380463407</v>
      </c>
      <c r="J95">
        <f>Worksheet!C33</f>
        <v>0.25560132079999998</v>
      </c>
      <c r="L95">
        <f>Worksheet!C15</f>
        <v>0.78525005260000003</v>
      </c>
      <c r="N95" t="str">
        <f>IF('1716'!I102&lt;0,"Look at this one - went over the limit","okay - not over the limit")</f>
        <v>okay - not over the limit</v>
      </c>
    </row>
    <row r="96" spans="2:14" x14ac:dyDescent="0.25">
      <c r="B96" s="2"/>
      <c r="C96" s="1"/>
    </row>
    <row r="97" spans="2:14" x14ac:dyDescent="0.25">
      <c r="B97" s="2">
        <v>1731</v>
      </c>
      <c r="C97" s="1">
        <f>SUM(Table2[[#This Row],[State School 1]:[COUNTY ]])</f>
        <v>5.6526371236600008</v>
      </c>
      <c r="D97">
        <f>Worksheet!C37</f>
        <v>1.474393402</v>
      </c>
      <c r="E97">
        <f>Worksheet!C39</f>
        <v>0.79363167450000005</v>
      </c>
      <c r="F97">
        <f>Worksheet!C17</f>
        <v>1.0033788883600001</v>
      </c>
      <c r="G97">
        <f>Worksheet!C19</f>
        <v>1.2780547163</v>
      </c>
      <c r="I97">
        <f>Worksheet!C31</f>
        <v>0.2380463407</v>
      </c>
      <c r="J97">
        <f>Worksheet!C29</f>
        <v>7.9882049199999999E-2</v>
      </c>
      <c r="L97">
        <f>Worksheet!C15</f>
        <v>0.78525005260000003</v>
      </c>
      <c r="N97" t="str">
        <f>IF('1731'!I102&lt;0,"Look at this one - went over the limit","okay - not over the limit")</f>
        <v>okay - not over the limit</v>
      </c>
    </row>
    <row r="98" spans="2:14" x14ac:dyDescent="0.25">
      <c r="B98" s="2" t="s">
        <v>0</v>
      </c>
      <c r="C98" s="1"/>
    </row>
    <row r="99" spans="2:14" x14ac:dyDescent="0.25">
      <c r="B99" s="2">
        <v>1736</v>
      </c>
      <c r="C99" s="1">
        <f>SUM(Table2[[#This Row],[State School 1]:[COUNTY ]])</f>
        <v>5.6018923566600005</v>
      </c>
      <c r="D99">
        <f>Worksheet!C37</f>
        <v>1.474393402</v>
      </c>
      <c r="E99">
        <f>Worksheet!C39</f>
        <v>0.79363167450000005</v>
      </c>
      <c r="F99">
        <f>Worksheet!C17</f>
        <v>1.0033788883600001</v>
      </c>
      <c r="G99">
        <f>Worksheet!C27</f>
        <v>1.2273099492999999</v>
      </c>
      <c r="I99">
        <f>Worksheet!C31</f>
        <v>0.2380463407</v>
      </c>
      <c r="J99">
        <f>Worksheet!C29</f>
        <v>7.9882049199999999E-2</v>
      </c>
      <c r="L99">
        <f>Worksheet!C15</f>
        <v>0.78525005260000003</v>
      </c>
      <c r="N99" t="str">
        <f>IF('1736'!I102&lt;0,"Look at this one - went over the limit","okay - not over the limit")</f>
        <v>okay - not over the limit</v>
      </c>
    </row>
    <row r="100" spans="2:14" x14ac:dyDescent="0.25">
      <c r="B100" s="2"/>
      <c r="C100" s="1"/>
    </row>
    <row r="101" spans="2:14" x14ac:dyDescent="0.25">
      <c r="B101" s="2">
        <v>1813</v>
      </c>
      <c r="C101" s="1">
        <f>SUM(Table2[[#This Row],[State School 1]:[COUNTY ]])</f>
        <v>5.6657958879600017</v>
      </c>
      <c r="D101">
        <f>Worksheet!C37</f>
        <v>1.474393402</v>
      </c>
      <c r="E101">
        <f>Worksheet!C39</f>
        <v>0.79363167450000005</v>
      </c>
      <c r="F101">
        <f>Worksheet!C17</f>
        <v>1.0033788883600001</v>
      </c>
      <c r="G101">
        <f>Worksheet!C35</f>
        <v>1.115494209</v>
      </c>
      <c r="I101">
        <f>Worksheet!C31</f>
        <v>0.2380463407</v>
      </c>
      <c r="J101">
        <f>Worksheet!C33</f>
        <v>0.25560132079999998</v>
      </c>
      <c r="L101">
        <f>Worksheet!C15</f>
        <v>0.78525005260000003</v>
      </c>
      <c r="N101" t="str">
        <f>IF('1813'!I102&lt;0,"Look at this one - went over the limit","okay - not over the limit")</f>
        <v>okay - not over the limit</v>
      </c>
    </row>
    <row r="103" spans="2:14" x14ac:dyDescent="0.25">
      <c r="B103" t="s">
        <v>0</v>
      </c>
      <c r="C103" t="s">
        <v>0</v>
      </c>
      <c r="F103" t="s">
        <v>0</v>
      </c>
      <c r="I103" t="s">
        <v>0</v>
      </c>
      <c r="J103" t="s">
        <v>0</v>
      </c>
      <c r="L103" t="s">
        <v>0</v>
      </c>
    </row>
  </sheetData>
  <mergeCells count="1">
    <mergeCell ref="C2:G2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8AA7-2123-41EA-8738-276EC31253D1}">
  <sheetPr codeName="Sheet16"/>
  <dimension ref="A1:M112"/>
  <sheetViews>
    <sheetView topLeftCell="A81" workbookViewId="0">
      <selection activeCell="H75" sqref="H75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23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Worksheet!C13</f>
        <v>1.1419540122</v>
      </c>
      <c r="L20" s="7">
        <f>IF($I$24&gt;0,H20,(I15/H22)*H20)</f>
        <v>1.1419540122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1.9272040648000002</v>
      </c>
      <c r="L22" s="7">
        <f>SUM(L17:L21)</f>
        <v>1.9272040648000002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6.2431842198691019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IF(Worksheet!C23&gt;0.5,0.5,Worksheet!C23)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0.5</v>
      </c>
      <c r="L31" s="7">
        <f>SUM(L26:L30)</f>
        <v>0.5</v>
      </c>
    </row>
    <row r="32" spans="1:12" x14ac:dyDescent="0.25">
      <c r="A32" s="13"/>
      <c r="B32" s="50" t="s">
        <v>130</v>
      </c>
      <c r="I32" s="8">
        <f>I24-H31</f>
        <v>5.7431842198691019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Worksheet!C23-H26</f>
        <v>0.82983565309999996</v>
      </c>
      <c r="L34" s="7">
        <f>IF($I$38&gt;0,H34,(I32/H37)*H34)</f>
        <v>0.82983565309999996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0.82983565309999996</v>
      </c>
      <c r="L37" s="7">
        <f>SUM(L34:L35)</f>
        <v>0.82983565309999996</v>
      </c>
    </row>
    <row r="38" spans="1:12" x14ac:dyDescent="0.25">
      <c r="A38" s="13"/>
      <c r="B38" s="50" t="s">
        <v>123</v>
      </c>
      <c r="I38" s="9">
        <f>I32-H37</f>
        <v>4.9133485667691019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4.9133485667691019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4.9133485667691019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4.9133485667691019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4.9133485667691019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4.9133485667691019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IF(Worksheet!C43&gt;0.3,0.3,Worksheet!C43)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4.6133485667691021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Worksheet!C43-H68</f>
        <v>0.2</v>
      </c>
      <c r="L74" s="7">
        <f>IF($I$77&gt;0,H74,(I70/H76)*H74)</f>
        <v>0.2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0.2</v>
      </c>
      <c r="L76" s="7">
        <f>SUM(L72:L74)</f>
        <v>0.2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4.4133485667691019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4.4133485667691019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4.4133485667691019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4.4133485667691019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4.4133485667691019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4.4133485667691019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4.4133485667691019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4.4133485667691019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4.4133485667691019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DDD1-E9B6-4914-AC94-24ECF55E7003}">
  <sheetPr codeName="Sheet17"/>
  <dimension ref="A1:M112"/>
  <sheetViews>
    <sheetView topLeftCell="A39" workbookViewId="0">
      <selection activeCell="S68" sqref="S68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24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Worksheet!C13</f>
        <v>1.1419540122</v>
      </c>
      <c r="L20" s="7">
        <f>IF($I$24&gt;0,H20,(I15/H22)*H20)</f>
        <v>1.1419540122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1.9272040648000002</v>
      </c>
      <c r="L22" s="7">
        <f>SUM(L17:L21)</f>
        <v>1.9272040648000002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6.2431842198691019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IF(Worksheet!C23&gt;0.5,0.5,Worksheet!C23)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/>
      <c r="L28" s="7">
        <f>IF($I$32&gt;0,H28,(I24/H31)*H28)</f>
        <v>0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0.5</v>
      </c>
      <c r="L31" s="7">
        <f>SUM(L26:L30)</f>
        <v>0.5</v>
      </c>
    </row>
    <row r="32" spans="1:12" x14ac:dyDescent="0.25">
      <c r="A32" s="13"/>
      <c r="B32" s="50" t="s">
        <v>130</v>
      </c>
      <c r="I32" s="8">
        <f>I24-H31</f>
        <v>5.7431842198691019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Worksheet!C23-H26</f>
        <v>0.82983565309999996</v>
      </c>
      <c r="L34" s="7">
        <f>IF($I$38&gt;0,H34,(I32/H37)*H34)</f>
        <v>0.82983565309999996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0.82983565309999996</v>
      </c>
      <c r="L37" s="7">
        <f>SUM(L34:L35)</f>
        <v>0.82983565309999996</v>
      </c>
    </row>
    <row r="38" spans="1:12" x14ac:dyDescent="0.25">
      <c r="A38" s="13"/>
      <c r="B38" s="50" t="s">
        <v>123</v>
      </c>
      <c r="I38" s="9">
        <f>I32-H37</f>
        <v>4.9133485667691019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4.9133485667691019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4.9133485667691019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4.9133485667691019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4.9133485667691019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4.9133485667691019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IF(Worksheet!C43&gt;0.3,0.3,Worksheet!C43)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4.6133485667691021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Worksheet!C43-H68</f>
        <v>0.2</v>
      </c>
      <c r="L74" s="7">
        <f>IF($I$77&gt;0,H74,(I70/H76)*H74)</f>
        <v>0.2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0.2</v>
      </c>
      <c r="L76" s="7">
        <f>SUM(L72:L74)</f>
        <v>0.2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4.4133485667691019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4.4133485667691019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4.4133485667691019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4.4133485667691019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4.4133485667691019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4.4133485667691019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4.4133485667691019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4.4133485667691019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4.4133485667691019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4858-5873-4F1C-85D1-58C73AB0EEF3}">
  <sheetPr codeName="Sheet18"/>
  <dimension ref="A1:M112"/>
  <sheetViews>
    <sheetView topLeftCell="A78" zoomScaleNormal="100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1210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IF(Worksheet!C21&gt;0.5,0.5,Worksheet!C21)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5.3881116822091011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5.3881116822091011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5.3881116822091011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5.3881116822091011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5.3881116822091011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5.3881116822091011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5.3881116822091011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5.3881116822091011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5.3881116822091011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5.3881116822091011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5.3881116822091011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5.3881116822091011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5.3881116822091011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5.3881116822091011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5.3881116822091011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5.3881116822091011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1802-CB03-48FF-B9FA-89EA943B14FB}">
  <sheetPr codeName="Sheet19"/>
  <dimension ref="A1:M112"/>
  <sheetViews>
    <sheetView topLeftCell="A51" workbookViewId="0">
      <selection activeCell="P75" sqref="P75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1212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IF(Worksheet!C21&gt;0.5,0.5,Worksheet!C21)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Worksheet!C21-H26</f>
        <v>1</v>
      </c>
      <c r="L34" s="7">
        <f>IF($I$38&gt;0,H34,(I32/H37)*H34)</f>
        <v>1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1</v>
      </c>
      <c r="L37" s="7">
        <f>SUM(L34:L35)</f>
        <v>1</v>
      </c>
    </row>
    <row r="38" spans="1:12" x14ac:dyDescent="0.25">
      <c r="A38" s="13"/>
      <c r="B38" s="50" t="s">
        <v>123</v>
      </c>
      <c r="I38" s="9">
        <f>I32-H37</f>
        <v>4.3881116822091011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4.3881116822091011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4.3881116822091011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4.3881116822091011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4.3881116822091011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4.3881116822091011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IF(Worksheet!C41&gt;0.3,0.3,Worksheet!C41)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4.0881116822091013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Worksheet!C41-H68</f>
        <v>7.6885619200000033E-2</v>
      </c>
      <c r="L74" s="7">
        <f>IF($I$77&gt;0,H74,(I70/H76)*H74)</f>
        <v>7.6885619200000033E-2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7.6885619200000033E-2</v>
      </c>
      <c r="L76" s="7">
        <f>SUM(L72:L74)</f>
        <v>7.6885619200000033E-2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4.0112260630091008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4.0112260630091008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4.0112260630091008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4.0112260630091008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4.0112260630091008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4.0112260630091008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4.0112260630091008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4.0112260630091008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4.0112260630091008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7DD5-5A39-4F66-BC0C-4AB6B61B8095}">
  <sheetPr codeName="Sheet20"/>
  <dimension ref="A1:M112"/>
  <sheetViews>
    <sheetView topLeftCell="A90" workbookViewId="0">
      <selection activeCell="T34" sqref="T3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1215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IF(Worksheet!C25&gt;0.5,0.5,Worksheet!C25)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Worksheet!C25-H26</f>
        <v>0.17075918759999997</v>
      </c>
      <c r="L34" s="7">
        <f>IF($I$38&gt;0,H34,(I32/H37)*H34)</f>
        <v>0.17075918759999997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0.17075918759999997</v>
      </c>
      <c r="L37" s="7">
        <f>SUM(L34:L35)</f>
        <v>0.17075918759999997</v>
      </c>
    </row>
    <row r="38" spans="1:12" x14ac:dyDescent="0.25">
      <c r="A38" s="13"/>
      <c r="B38" s="50" t="s">
        <v>123</v>
      </c>
      <c r="I38" s="9">
        <f>I32-H37</f>
        <v>5.2173524946091012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5.2173524946091012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5.2173524946091012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5.2173524946091012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5.2173524946091012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5.2173524946091012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5.2173524946091012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5.2173524946091012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5.2173524946091012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5.2173524946091012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5.2173524946091012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5.2173524946091012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5.2173524946091012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5.2173524946091012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5.2173524946091012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5.2173524946091012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3DC5-344B-4A56-98A2-7DA78E85D320}">
  <sheetPr codeName="Sheet21"/>
  <dimension ref="A1:M112"/>
  <sheetViews>
    <sheetView topLeftCell="A51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1222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IF(Worksheet!C21&gt;0.5,0.5,Worksheet!C21)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Worksheet!C21-H26</f>
        <v>1</v>
      </c>
      <c r="L34" s="7">
        <f>IF($I$38&gt;0,H34,(I32/H37)*H34)</f>
        <v>1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1</v>
      </c>
      <c r="L37" s="7">
        <f>SUM(L34:L35)</f>
        <v>1</v>
      </c>
    </row>
    <row r="38" spans="1:12" x14ac:dyDescent="0.25">
      <c r="A38" s="13"/>
      <c r="B38" s="50" t="s">
        <v>123</v>
      </c>
      <c r="I38" s="9">
        <f>I32-H37</f>
        <v>4.6437130030091005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4.6437130030091005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4.6437130030091005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4.6437130030091005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4.6437130030091005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4.6437130030091005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IF(Worksheet!C41&gt;0.3,0.3,Worksheet!C41)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4.3437130030091007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Worksheet!C41-H68</f>
        <v>7.6885619200000033E-2</v>
      </c>
      <c r="L74" s="7">
        <f>IF($I$77&gt;0,H74,(I70/H76)*H74)</f>
        <v>7.6885619200000033E-2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7.6885619200000033E-2</v>
      </c>
      <c r="L76" s="7">
        <f>SUM(L72:L74)</f>
        <v>7.6885619200000033E-2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4.2668273838091011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4.2668273838091011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4.2668273838091011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4.2668273838091011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4.2668273838091011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4.2668273838091011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4.2668273838091011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4.2668273838091011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4.2668273838091011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3F6B-F2D2-48EA-918A-4F16F84D162C}">
  <sheetPr codeName="Sheet22"/>
  <dimension ref="A1:M112"/>
  <sheetViews>
    <sheetView topLeftCell="A42" workbookViewId="0">
      <selection activeCell="S29" sqref="S29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1224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IF(Worksheet!C23&gt;0.5,0.5,Worksheet!C23)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Worksheet!C23-H26</f>
        <v>0.82983565309999996</v>
      </c>
      <c r="L34" s="7">
        <f>IF($I$38&gt;0,H34,(I32/H37)*H34)</f>
        <v>0.82983565309999996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0.82983565309999996</v>
      </c>
      <c r="L37" s="7">
        <f>SUM(L34:L35)</f>
        <v>0.82983565309999996</v>
      </c>
    </row>
    <row r="38" spans="1:12" x14ac:dyDescent="0.25">
      <c r="A38" s="13"/>
      <c r="B38" s="50" t="s">
        <v>123</v>
      </c>
      <c r="I38" s="9">
        <f>I32-H37</f>
        <v>4.8138773499091005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4.8138773499091005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4.8138773499091005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4.8138773499091005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4.8138773499091005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4.8138773499091005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IF(Worksheet!C43&gt;0.3,0.3,Worksheet!C43)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4.5138773499091007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Worksheet!C43-H68</f>
        <v>0.2</v>
      </c>
      <c r="L74" s="7">
        <f>IF($I$77&gt;0,H74,(I70/H76)*H74)</f>
        <v>0.2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0.2</v>
      </c>
      <c r="L76" s="7">
        <f>SUM(L72:L74)</f>
        <v>0.2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4.3138773499091005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4.3138773499091005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4.3138773499091005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4.3138773499091005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4.3138773499091005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4.3138773499091005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4.3138773499091005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4.3138773499091005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4.3138773499091005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256C-D2D3-4308-9C57-CA608556D7D3}">
  <sheetPr codeName="Sheet23"/>
  <dimension ref="A1:M112"/>
  <sheetViews>
    <sheetView topLeftCell="A72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1225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IF(Worksheet!C25&gt;0.5,0.5,Worksheet!C25)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Worksheet!C25-H26</f>
        <v>0.17075918759999997</v>
      </c>
      <c r="L34" s="7">
        <f>IF($I$38&gt;0,H34,(I32/H37)*H34)</f>
        <v>0.17075918759999997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0.17075918759999997</v>
      </c>
      <c r="L37" s="7">
        <f>SUM(L34:L35)</f>
        <v>0.17075918759999997</v>
      </c>
    </row>
    <row r="38" spans="1:12" x14ac:dyDescent="0.25">
      <c r="A38" s="13"/>
      <c r="B38" s="50" t="s">
        <v>123</v>
      </c>
      <c r="I38" s="9">
        <f>I32-H37</f>
        <v>5.4729538154091006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5.4729538154091006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5.4729538154091006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5.4729538154091006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5.4729538154091006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5.4729538154091006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5.4729538154091006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5.4729538154091006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5.4729538154091006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5.4729538154091006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5.4729538154091006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5.4729538154091006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5.4729538154091006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5.4729538154091006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5.4729538154091006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5.4729538154091006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AE5-A3DE-4B22-B3F1-A0D9893EBE39}">
  <sheetPr codeName="Sheet24"/>
  <dimension ref="A1:M112"/>
  <sheetViews>
    <sheetView topLeftCell="A42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1226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IF(Worksheet!C21&gt;0.5,0.5,Worksheet!C21)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Worksheet!C21-H26</f>
        <v>1</v>
      </c>
      <c r="L34" s="7">
        <f>IF($I$38&gt;0,H34,(I32/H37)*H34)</f>
        <v>1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1</v>
      </c>
      <c r="L37" s="7">
        <f>SUM(L34:L35)</f>
        <v>1</v>
      </c>
    </row>
    <row r="38" spans="1:12" x14ac:dyDescent="0.25">
      <c r="A38" s="13"/>
      <c r="B38" s="50" t="s">
        <v>123</v>
      </c>
      <c r="I38" s="9">
        <f>I32-H37</f>
        <v>4.6437130030091005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4.6437130030091005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4.6437130030091005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4.6437130030091005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4.6437130030091005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4.6437130030091005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IF(Worksheet!C41&gt;0.3,0.3,Worksheet!C41)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4.3437130030091007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Worksheet!C41-H68</f>
        <v>7.6885619200000033E-2</v>
      </c>
      <c r="L74" s="7">
        <f>IF($I$77&gt;0,H74,(I70/H76)*H74)</f>
        <v>7.6885619200000033E-2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7.6885619200000033E-2</v>
      </c>
      <c r="L76" s="7">
        <f>SUM(L72:L74)</f>
        <v>7.6885619200000033E-2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4.2668273838091011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4.2668273838091011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4.2668273838091011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4.2668273838091011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4.2668273838091011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4.2668273838091011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4.2668273838091011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4.2668273838091011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4.2668273838091011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3C9C-0BBC-4883-9982-496A30877BC3}">
  <sheetPr codeName="Sheet25"/>
  <dimension ref="A1:M112"/>
  <sheetViews>
    <sheetView topLeftCell="A54" workbookViewId="0">
      <selection activeCell="Q77" sqref="Q77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1227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IF(Worksheet!C23&gt;0.5,0.5,Worksheet!C23)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Worksheet!C23-H26</f>
        <v>0.82983565309999996</v>
      </c>
      <c r="L34" s="7">
        <f>IF($I$38&gt;0,H34,(I32/H37)*H34)</f>
        <v>0.82983565309999996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0.82983565309999996</v>
      </c>
      <c r="L37" s="7">
        <f>SUM(L34:L35)</f>
        <v>0.82983565309999996</v>
      </c>
    </row>
    <row r="38" spans="1:12" x14ac:dyDescent="0.25">
      <c r="A38" s="13"/>
      <c r="B38" s="50" t="s">
        <v>123</v>
      </c>
      <c r="I38" s="9">
        <f>I32-H37</f>
        <v>4.8138773499091005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4.8138773499091005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4.8138773499091005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4.8138773499091005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4.8138773499091005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4.8138773499091005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IF(Worksheet!C43&gt;0.3,0.3,Worksheet!C43)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4.5138773499091007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Worksheet!C43-H68</f>
        <v>0.2</v>
      </c>
      <c r="L74" s="7">
        <f>IF($I$77&gt;0,H74,(I70/H76)*H74)</f>
        <v>0.2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0.2</v>
      </c>
      <c r="L76" s="7">
        <f>SUM(L72:L74)</f>
        <v>0.2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4.3138773499091005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4.3138773499091005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4.3138773499091005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4.3138773499091005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4.3138773499091005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4.3138773499091005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4.3138773499091005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4.3138773499091005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4.3138773499091005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CDBA-5E6F-425A-A173-F20B0AB6D4E3}">
  <sheetPr codeName="Sheet1"/>
  <dimension ref="A1:M112"/>
  <sheetViews>
    <sheetView workbookViewId="0">
      <selection activeCell="H12" sqref="H12"/>
    </sheetView>
  </sheetViews>
  <sheetFormatPr defaultRowHeight="15" x14ac:dyDescent="0.25"/>
  <cols>
    <col min="1" max="1" width="9.140625" customWidth="1"/>
    <col min="2" max="6" width="7.28515625" customWidth="1"/>
    <col min="7" max="7" width="19" customWidth="1"/>
    <col min="8" max="8" width="19" style="6" customWidth="1"/>
    <col min="9" max="9" width="22" bestFit="1" customWidth="1"/>
    <col min="10" max="10" width="1.140625" customWidth="1"/>
    <col min="11" max="11" width="1.42578125" customWidth="1"/>
    <col min="12" max="12" width="21.7109375" style="6" customWidth="1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9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28"/>
      <c r="C7" s="28"/>
      <c r="D7" s="28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Worksheet!C5</f>
        <v>0.7143547026</v>
      </c>
      <c r="L20" s="7">
        <f>IF($I$24&gt;0,H20,(I15/H22)*H20)</f>
        <v>0.7143547026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1.4996047552</v>
      </c>
      <c r="L22" s="7">
        <f>SUM(L17:L21)</f>
        <v>1.4996047552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6.6707835294691016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t="s">
        <v>128</v>
      </c>
      <c r="H26" s="21">
        <f>IF(Worksheet!C21&gt;0.5,0.5,Worksheet!C21)</f>
        <v>0.5</v>
      </c>
      <c r="L26" s="7">
        <f>IF($I$32&gt;0,H26,(I24/H31)*H26)</f>
        <v>0.5</v>
      </c>
    </row>
    <row r="27" spans="1:12" x14ac:dyDescent="0.25">
      <c r="A27" s="13"/>
      <c r="B27" t="s">
        <v>127</v>
      </c>
      <c r="H27" s="21"/>
      <c r="L27" s="7">
        <f>IF($I$32&gt;0,H27,(I24/H31)*H27)</f>
        <v>0</v>
      </c>
    </row>
    <row r="28" spans="1:12" x14ac:dyDescent="0.25">
      <c r="A28" s="13"/>
      <c r="B28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t="s">
        <v>125</v>
      </c>
      <c r="H30" s="21"/>
      <c r="L30" s="7">
        <f>IF($I$32&gt;0,H30,(I24/H31)*H30)</f>
        <v>0</v>
      </c>
    </row>
    <row r="31" spans="1:12" x14ac:dyDescent="0.25">
      <c r="A31" s="13"/>
      <c r="C31" s="4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4" t="s">
        <v>130</v>
      </c>
      <c r="I32" s="8">
        <f>I24-H31</f>
        <v>5.6771358679691017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t="s">
        <v>159</v>
      </c>
      <c r="H34" s="21">
        <f>Worksheet!C21-H26</f>
        <v>1</v>
      </c>
      <c r="L34" s="7">
        <f>IF($I$38&gt;0,H34,(I32/H37)*H34)</f>
        <v>1</v>
      </c>
    </row>
    <row r="35" spans="1:12" x14ac:dyDescent="0.25">
      <c r="A35" s="13"/>
      <c r="B35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4" t="s">
        <v>124</v>
      </c>
      <c r="H37" s="9">
        <f>SUM(H34:H35)</f>
        <v>1</v>
      </c>
      <c r="L37" s="7">
        <f>SUM(L34:L35)</f>
        <v>1</v>
      </c>
    </row>
    <row r="38" spans="1:12" x14ac:dyDescent="0.25">
      <c r="A38" s="13"/>
      <c r="B38" s="4" t="s">
        <v>123</v>
      </c>
      <c r="I38" s="9">
        <f>I32-H37</f>
        <v>4.6771358679691017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t="s">
        <v>118</v>
      </c>
      <c r="H40" s="21"/>
      <c r="L40" s="7">
        <f>IF($I$43&gt;0,H40,(I38/H42)*H40)</f>
        <v>0</v>
      </c>
    </row>
    <row r="41" spans="1:12" x14ac:dyDescent="0.25">
      <c r="A41" s="13"/>
      <c r="B41" t="s">
        <v>117</v>
      </c>
      <c r="L41" s="14"/>
    </row>
    <row r="42" spans="1:12" x14ac:dyDescent="0.25">
      <c r="A42" s="13"/>
      <c r="C42" s="4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4" t="s">
        <v>120</v>
      </c>
      <c r="I43" s="9">
        <f>I38-H42</f>
        <v>4.6771358679691017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t="s">
        <v>163</v>
      </c>
      <c r="H46" s="21"/>
      <c r="L46" s="7">
        <f>IF($I$50&gt;0,H46,(I43/H49)*H46)</f>
        <v>0</v>
      </c>
    </row>
    <row r="47" spans="1:12" x14ac:dyDescent="0.25">
      <c r="A47" s="13"/>
      <c r="B47" t="s">
        <v>113</v>
      </c>
      <c r="H47" s="21"/>
      <c r="L47" s="7">
        <f>IF($I$50&gt;0,H47,(I43/H49)*H47)</f>
        <v>0</v>
      </c>
    </row>
    <row r="48" spans="1:12" x14ac:dyDescent="0.25">
      <c r="A48" s="13"/>
      <c r="B48" t="s">
        <v>112</v>
      </c>
      <c r="H48" s="21"/>
      <c r="L48" s="7">
        <f>IF($I$50&gt;0,H48,(I43/H49)*H48)</f>
        <v>0</v>
      </c>
    </row>
    <row r="49" spans="1:12" x14ac:dyDescent="0.25">
      <c r="A49" s="13"/>
      <c r="C49" s="4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4" t="s">
        <v>115</v>
      </c>
      <c r="I50" s="9">
        <f>I43-H49</f>
        <v>4.6771358679691017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t="s">
        <v>108</v>
      </c>
      <c r="H52" s="21"/>
      <c r="L52" s="7">
        <f>IF($I$55&gt;0,H52,(I50/H54)*H52)</f>
        <v>0</v>
      </c>
    </row>
    <row r="53" spans="1:12" x14ac:dyDescent="0.25">
      <c r="A53" s="13"/>
      <c r="B53" t="s">
        <v>107</v>
      </c>
      <c r="L53" s="14"/>
    </row>
    <row r="54" spans="1:12" x14ac:dyDescent="0.25">
      <c r="A54" s="13"/>
      <c r="C54" s="4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4" t="s">
        <v>110</v>
      </c>
      <c r="I55" s="9">
        <f>I50-H54</f>
        <v>4.6771358679691017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t="s">
        <v>104</v>
      </c>
      <c r="H57" s="21"/>
      <c r="L57" s="7">
        <f>IF($I$62&gt;0,H57,(I55/H61)*H57)</f>
        <v>0</v>
      </c>
    </row>
    <row r="58" spans="1:12" x14ac:dyDescent="0.25">
      <c r="A58" s="13"/>
      <c r="B58" t="s">
        <v>103</v>
      </c>
      <c r="H58" s="21"/>
      <c r="L58" s="7">
        <f>IF($I$62&gt;0,H58,(I55/H61)*H57)</f>
        <v>0</v>
      </c>
    </row>
    <row r="59" spans="1:12" x14ac:dyDescent="0.25">
      <c r="A59" s="13"/>
      <c r="B59" t="s">
        <v>102</v>
      </c>
      <c r="H59" s="21"/>
      <c r="L59" s="7">
        <f>IF($I$62&gt;0,H59,(I55/H61)*H57)</f>
        <v>0</v>
      </c>
    </row>
    <row r="60" spans="1:12" x14ac:dyDescent="0.25">
      <c r="A60" s="13"/>
      <c r="B60" t="s">
        <v>101</v>
      </c>
      <c r="H60" s="21"/>
      <c r="L60" s="7">
        <f>IF($I$62&gt;0,H60,(I55/H61)*H57)</f>
        <v>0</v>
      </c>
    </row>
    <row r="61" spans="1:12" x14ac:dyDescent="0.25">
      <c r="A61" s="13"/>
      <c r="C61" s="4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4" t="s">
        <v>106</v>
      </c>
      <c r="I62" s="9">
        <f>I55-H61</f>
        <v>4.6771358679691017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t="s">
        <v>97</v>
      </c>
      <c r="H64" s="21"/>
      <c r="L64" s="7">
        <f>IF($I$66&gt;0,H64,(I62/H65)*H64)</f>
        <v>0</v>
      </c>
    </row>
    <row r="65" spans="1:12" x14ac:dyDescent="0.25">
      <c r="A65" s="13"/>
      <c r="C65" s="4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4" t="s">
        <v>99</v>
      </c>
      <c r="I66" s="9">
        <f>I62-H65</f>
        <v>4.6771358679691017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t="s">
        <v>94</v>
      </c>
      <c r="H68" s="21">
        <f>IF(Worksheet!C41&gt;0.3,0.3,Worksheet!C41)</f>
        <v>0.3</v>
      </c>
      <c r="L68" s="7">
        <f>IF($I$70&gt;0,H68,(I66/H69)*H68)</f>
        <v>0.3</v>
      </c>
    </row>
    <row r="69" spans="1:12" x14ac:dyDescent="0.25">
      <c r="A69" s="13"/>
      <c r="C69" s="4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4" t="s">
        <v>96</v>
      </c>
      <c r="I70" s="9">
        <f>I66-H69</f>
        <v>4.3771358679691019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t="s">
        <v>90</v>
      </c>
      <c r="H72" s="21"/>
      <c r="L72" s="7">
        <f>IF($I$77&gt;0,H72,(I70/H76)*H72)</f>
        <v>0</v>
      </c>
    </row>
    <row r="73" spans="1:12" x14ac:dyDescent="0.25">
      <c r="A73" s="13"/>
      <c r="B73" t="s">
        <v>89</v>
      </c>
      <c r="H73" s="21"/>
      <c r="L73" s="7">
        <f>IF($I$77&gt;0,H73,(I70/H76)*H73)</f>
        <v>0</v>
      </c>
    </row>
    <row r="74" spans="1:12" x14ac:dyDescent="0.25">
      <c r="A74" s="13"/>
      <c r="B74" t="s">
        <v>88</v>
      </c>
      <c r="H74" s="21">
        <f>Worksheet!C41-H68</f>
        <v>7.6885619200000033E-2</v>
      </c>
      <c r="L74" s="7">
        <f>IF($I$77&gt;0,H74,(I70/H76)*H74)</f>
        <v>7.6885619200000033E-2</v>
      </c>
    </row>
    <row r="75" spans="1:12" x14ac:dyDescent="0.25">
      <c r="A75" s="13"/>
      <c r="B75" t="s">
        <v>166</v>
      </c>
      <c r="H75" s="21"/>
      <c r="L75" s="7"/>
    </row>
    <row r="76" spans="1:12" x14ac:dyDescent="0.25">
      <c r="A76" s="13"/>
      <c r="C76" s="4" t="s">
        <v>93</v>
      </c>
      <c r="H76" s="9">
        <f>SUM(H72:H74)</f>
        <v>7.6885619200000033E-2</v>
      </c>
      <c r="L76" s="7">
        <f>SUM(L72:L74)</f>
        <v>7.6885619200000033E-2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4.3002502487691014</v>
      </c>
      <c r="J77" s="8"/>
      <c r="K77" s="8"/>
      <c r="L77" s="7"/>
    </row>
    <row r="78" spans="1:12" x14ac:dyDescent="0.25">
      <c r="A78" s="15" t="s">
        <v>91</v>
      </c>
      <c r="B78" t="s">
        <v>85</v>
      </c>
      <c r="H78" s="21"/>
      <c r="L78" s="7">
        <f>IF($I$80&gt;0,H78,(I77/H79)*H78)</f>
        <v>0</v>
      </c>
    </row>
    <row r="79" spans="1:12" x14ac:dyDescent="0.25">
      <c r="A79" s="13"/>
      <c r="C79" s="4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4.3002502487691014</v>
      </c>
      <c r="J80" s="8"/>
      <c r="K80" s="8"/>
      <c r="L80" s="7"/>
    </row>
    <row r="81" spans="1:12" x14ac:dyDescent="0.25">
      <c r="A81" s="15" t="s">
        <v>86</v>
      </c>
      <c r="B81" t="s">
        <v>81</v>
      </c>
      <c r="H81" s="21"/>
      <c r="L81" s="7">
        <f>IF($I$84&gt;0,H81,(I80/H83)*H81)</f>
        <v>0</v>
      </c>
    </row>
    <row r="82" spans="1:12" x14ac:dyDescent="0.25">
      <c r="A82" s="13"/>
      <c r="B82" t="s">
        <v>80</v>
      </c>
      <c r="L82" s="14"/>
    </row>
    <row r="83" spans="1:12" x14ac:dyDescent="0.25">
      <c r="A83" s="13"/>
      <c r="C83" s="4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4.3002502487691014</v>
      </c>
      <c r="J84" s="8"/>
      <c r="K84" s="8"/>
      <c r="L84" s="7"/>
    </row>
    <row r="85" spans="1:12" x14ac:dyDescent="0.25">
      <c r="A85" s="15" t="s">
        <v>82</v>
      </c>
      <c r="B85" t="s">
        <v>76</v>
      </c>
      <c r="H85" s="21"/>
      <c r="L85" s="7">
        <f>IF($I$87&gt;0,H85,(I84/H86)*H85)</f>
        <v>0</v>
      </c>
    </row>
    <row r="86" spans="1:12" x14ac:dyDescent="0.25">
      <c r="A86" s="13"/>
      <c r="C86" s="4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4.3002502487691014</v>
      </c>
      <c r="J87" s="8"/>
      <c r="K87" s="8"/>
      <c r="L87" s="7"/>
    </row>
    <row r="88" spans="1:12" x14ac:dyDescent="0.25">
      <c r="A88" s="15" t="s">
        <v>77</v>
      </c>
      <c r="B88" t="s">
        <v>72</v>
      </c>
      <c r="H88" s="21"/>
      <c r="L88" s="7">
        <f>IF($I$90&gt;0,H88,(I87/H89)*H88)</f>
        <v>0</v>
      </c>
    </row>
    <row r="89" spans="1:12" x14ac:dyDescent="0.25">
      <c r="A89" s="13"/>
      <c r="C89" s="4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4.3002502487691014</v>
      </c>
      <c r="J90" s="8"/>
      <c r="K90" s="8"/>
      <c r="L90" s="7"/>
    </row>
    <row r="91" spans="1:12" x14ac:dyDescent="0.25">
      <c r="A91" s="15" t="s">
        <v>73</v>
      </c>
      <c r="B91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4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4.3002502487691014</v>
      </c>
      <c r="J95" s="8"/>
      <c r="K95" s="8"/>
      <c r="L95" s="7"/>
    </row>
    <row r="96" spans="1:12" x14ac:dyDescent="0.25">
      <c r="A96" s="15" t="s">
        <v>69</v>
      </c>
      <c r="B96" t="s">
        <v>65</v>
      </c>
      <c r="H96" s="21"/>
      <c r="L96" s="7">
        <f>IF($I$98&gt;0,H96,(I95/H97)*H96)</f>
        <v>0</v>
      </c>
    </row>
    <row r="97" spans="1:12" x14ac:dyDescent="0.25">
      <c r="A97" s="13"/>
      <c r="C97" s="4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4.3002502487691014</v>
      </c>
      <c r="J98" s="8"/>
      <c r="K98" s="8"/>
      <c r="L98" s="7"/>
    </row>
    <row r="99" spans="1:12" x14ac:dyDescent="0.25">
      <c r="A99" s="15" t="s">
        <v>66</v>
      </c>
      <c r="B99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4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4.3002502487691014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40"/>
      <c r="F105" s="40"/>
      <c r="G105" s="40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4.3002502487691014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A1:L1"/>
    <mergeCell ref="A3:D3"/>
    <mergeCell ref="B5:D5"/>
    <mergeCell ref="B6:D6"/>
    <mergeCell ref="B18:F18"/>
    <mergeCell ref="B19:F19"/>
    <mergeCell ref="B20:F20"/>
    <mergeCell ref="B21:F21"/>
    <mergeCell ref="C22:D22"/>
    <mergeCell ref="A2:L2"/>
    <mergeCell ref="F7:H9"/>
    <mergeCell ref="B11:D11"/>
    <mergeCell ref="B12:D12"/>
    <mergeCell ref="C13:D13"/>
    <mergeCell ref="B17:E17"/>
    <mergeCell ref="B92:G93"/>
    <mergeCell ref="B100:G101"/>
    <mergeCell ref="E107:G107"/>
    <mergeCell ref="J111:K111"/>
    <mergeCell ref="B24:F24"/>
    <mergeCell ref="B104:G104"/>
    <mergeCell ref="C105:D10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4EB1-7027-4CB3-86AF-BCE6FB8A393B}">
  <sheetPr codeName="Sheet26"/>
  <dimension ref="A1:M112"/>
  <sheetViews>
    <sheetView topLeftCell="A84" workbookViewId="0">
      <selection activeCell="H68" sqref="H68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1228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IF(Worksheet!C25&gt;0.5,0.5,Worksheet!C25)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Worksheet!C25-H26</f>
        <v>0.17075918759999997</v>
      </c>
      <c r="L34" s="7">
        <f>IF($I$38&gt;0,H34,(I32/H37)*H34)</f>
        <v>0.17075918759999997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0.17075918759999997</v>
      </c>
      <c r="L37" s="7">
        <f>SUM(L34:L35)</f>
        <v>0.17075918759999997</v>
      </c>
    </row>
    <row r="38" spans="1:12" x14ac:dyDescent="0.25">
      <c r="A38" s="13"/>
      <c r="B38" s="50" t="s">
        <v>123</v>
      </c>
      <c r="I38" s="9">
        <f>I32-H37</f>
        <v>5.4729538154091006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5.4729538154091006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5.4729538154091006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5.4729538154091006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5.4729538154091006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5.4729538154091006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5.4729538154091006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5.4729538154091006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5.4729538154091006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5.4729538154091006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5.4729538154091006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5.4729538154091006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5.4729538154091006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5.4729538154091006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5.4729538154091006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5.4729538154091006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21E0-395E-485C-92F0-3CC0FFDCDBA4}">
  <sheetPr codeName="Sheet27"/>
  <dimension ref="A1:M112"/>
  <sheetViews>
    <sheetView topLeftCell="A78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1231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IF(Worksheet!C19&gt;0.5,0.5,Worksheet!C19)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0.81792838989999994</v>
      </c>
      <c r="L31" s="7">
        <f>SUM(L26:L30)</f>
        <v>0.81792838989999994</v>
      </c>
    </row>
    <row r="32" spans="1:12" x14ac:dyDescent="0.25">
      <c r="A32" s="13"/>
      <c r="B32" s="50" t="s">
        <v>130</v>
      </c>
      <c r="I32" s="8">
        <f>I24-H31</f>
        <v>5.5638309538091013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Worksheet!C19-H26</f>
        <v>0.7780547163</v>
      </c>
      <c r="L34" s="7">
        <f>IF($I$38&gt;0,H34,(I32/H37)*H34)</f>
        <v>0.7780547163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0.7780547163</v>
      </c>
      <c r="L37" s="7">
        <f>SUM(L34:L35)</f>
        <v>0.7780547163</v>
      </c>
    </row>
    <row r="38" spans="1:12" x14ac:dyDescent="0.25">
      <c r="A38" s="13"/>
      <c r="B38" s="50" t="s">
        <v>123</v>
      </c>
      <c r="I38" s="9">
        <f>I32-H37</f>
        <v>4.7857762375091015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4.7857762375091015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4.7857762375091015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4.7857762375091015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4.7857762375091015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4.7857762375091015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4.7857762375091015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4.7857762375091015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4.7857762375091015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4.7857762375091015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4.7857762375091015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4.7857762375091015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4.7857762375091015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4.7857762375091015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4.7857762375091015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4.7857762375091015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760A-B816-4B27-9138-45556A950989}">
  <sheetPr codeName="Sheet28"/>
  <dimension ref="A1:M112"/>
  <sheetViews>
    <sheetView topLeftCell="A54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1331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IF(Worksheet!C19&gt;0.5,0.5,Worksheet!C19)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0.81792838989999994</v>
      </c>
      <c r="L31" s="7">
        <f>SUM(L26:L30)</f>
        <v>0.81792838989999994</v>
      </c>
    </row>
    <row r="32" spans="1:12" x14ac:dyDescent="0.25">
      <c r="A32" s="13"/>
      <c r="B32" s="50" t="s">
        <v>130</v>
      </c>
      <c r="I32" s="8">
        <f>I24-H31</f>
        <v>5.5638309538091013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Worksheet!C19-H26</f>
        <v>0.7780547163</v>
      </c>
      <c r="L34" s="7">
        <f>IF($I$38&gt;0,H34,(I32/H37)*H34)</f>
        <v>0.7780547163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0.7780547163</v>
      </c>
      <c r="L37" s="7">
        <f>SUM(L34:L35)</f>
        <v>0.7780547163</v>
      </c>
    </row>
    <row r="38" spans="1:12" x14ac:dyDescent="0.25">
      <c r="A38" s="13"/>
      <c r="B38" s="50" t="s">
        <v>123</v>
      </c>
      <c r="I38" s="9">
        <f>I32-H37</f>
        <v>4.7857762375091015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4.7857762375091015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4.7857762375091015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4.7857762375091015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4.7857762375091015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4.7857762375091015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4.7857762375091015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4.7857762375091015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4.7857762375091015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4.7857762375091015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4.7857762375091015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4.7857762375091015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4.7857762375091015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4.7857762375091015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4.7857762375091015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4.7857762375091015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18C-9C4D-48F1-9ECD-977BBF10F5D3}">
  <sheetPr codeName="Sheet29"/>
  <dimension ref="A1:M112"/>
  <sheetViews>
    <sheetView topLeftCell="A87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1400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0.2380463407</v>
      </c>
      <c r="L31" s="7">
        <f>SUM(L26:L30)</f>
        <v>0.2380463407</v>
      </c>
    </row>
    <row r="32" spans="1:12" x14ac:dyDescent="0.25">
      <c r="A32" s="13"/>
      <c r="B32" s="50" t="s">
        <v>130</v>
      </c>
      <c r="I32" s="8">
        <f>I24-H31</f>
        <v>6.1437130030091005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6.1437130030091005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6.1437130030091005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6.1437130030091005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6.1437130030091005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6.1437130030091005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6.1437130030091005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6.1437130030091005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6.1437130030091005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6.1437130030091005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6.1437130030091005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6.1437130030091005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6.1437130030091005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6.1437130030091005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6.1437130030091005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6.1437130030091005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6.1437130030091005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B1B4-B80F-48C1-A8FD-80CFFB11A17E}">
  <sheetPr codeName="Sheet30"/>
  <dimension ref="A1:M112"/>
  <sheetViews>
    <sheetView topLeftCell="A45" workbookViewId="0">
      <selection activeCell="H75" sqref="H75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1404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IF(Worksheet!C23&gt;0.5,0.5,Worksheet!C23)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Worksheet!C23-H26</f>
        <v>0.82983565309999996</v>
      </c>
      <c r="L34" s="7">
        <f>IF($I$38&gt;0,H34,(I32/H37)*H34)</f>
        <v>0.82983565309999996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0.82983565309999996</v>
      </c>
      <c r="L37" s="7">
        <f>SUM(L34:L35)</f>
        <v>0.82983565309999996</v>
      </c>
    </row>
    <row r="38" spans="1:12" x14ac:dyDescent="0.25">
      <c r="A38" s="13"/>
      <c r="B38" s="50" t="s">
        <v>123</v>
      </c>
      <c r="I38" s="9">
        <f>I32-H37</f>
        <v>4.8138773499091005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4.8138773499091005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4.8138773499091005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4.8138773499091005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4.8138773499091005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4.8138773499091005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IF(Worksheet!C43&gt;0.3,0.3,Worksheet!C43)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4.5138773499091007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Worksheet!C43-H68</f>
        <v>0.2</v>
      </c>
      <c r="L74" s="7">
        <f>IF($I$77&gt;0,H74,(I70/H76)*H74)</f>
        <v>0.2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0.2</v>
      </c>
      <c r="L76" s="7">
        <f>SUM(L72:L74)</f>
        <v>0.2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4.3138773499091005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4.3138773499091005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4.3138773499091005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4.3138773499091005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4.3138773499091005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4.3138773499091005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4.3138773499091005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4.3138773499091005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4.3138773499091005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AF76-3B5B-45DA-826F-93BA672BD51E}">
  <sheetPr codeName="Sheet31"/>
  <dimension ref="A1:M112"/>
  <sheetViews>
    <sheetView topLeftCell="A60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1410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0.49364766149999995</v>
      </c>
      <c r="L31" s="7">
        <f>SUM(L26:L30)</f>
        <v>0.49364766149999995</v>
      </c>
    </row>
    <row r="32" spans="1:12" x14ac:dyDescent="0.25">
      <c r="A32" s="13"/>
      <c r="B32" s="50" t="s">
        <v>130</v>
      </c>
      <c r="I32" s="8">
        <f>I24-H31</f>
        <v>5.8881116822091011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5.8881116822091011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5.8881116822091011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5.8881116822091011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5.8881116822091011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5.8881116822091011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5.8881116822091011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5.8881116822091011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5.8881116822091011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5.8881116822091011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5.8881116822091011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5.8881116822091011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5.8881116822091011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5.8881116822091011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5.8881116822091011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5.8881116822091011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5.8881116822091011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147C-F038-4C0D-A78E-F7CB5DC08259}">
  <sheetPr codeName="Sheet32"/>
  <dimension ref="A1:M112"/>
  <sheetViews>
    <sheetView topLeftCell="A45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1412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IF(Worksheet!C21&gt;0.5,0.5,Worksheet!C21)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Worksheet!C21-H26</f>
        <v>1</v>
      </c>
      <c r="L34" s="7">
        <f>IF($I$38&gt;0,H34,(I32/H37)*H34)</f>
        <v>1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1</v>
      </c>
      <c r="L37" s="7">
        <f>SUM(L34:L35)</f>
        <v>1</v>
      </c>
    </row>
    <row r="38" spans="1:12" x14ac:dyDescent="0.25">
      <c r="A38" s="13"/>
      <c r="B38" s="50" t="s">
        <v>123</v>
      </c>
      <c r="I38" s="9">
        <f>I32-H37</f>
        <v>4.3881116822091011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4.3881116822091011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4.3881116822091011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4.3881116822091011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4.3881116822091011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4.3881116822091011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IF(Worksheet!C41&gt;0.3,0.3,Worksheet!C41)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4.0881116822091013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Worksheet!C41-H68</f>
        <v>7.6885619200000033E-2</v>
      </c>
      <c r="L74" s="7">
        <f>IF($I$77&gt;0,H74,(I70/H76)*H74)</f>
        <v>7.6885619200000033E-2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7.6885619200000033E-2</v>
      </c>
      <c r="L76" s="7">
        <f>SUM(L72:L74)</f>
        <v>7.6885619200000033E-2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4.0112260630091008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4.0112260630091008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4.0112260630091008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4.0112260630091008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4.0112260630091008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4.0112260630091008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4.0112260630091008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4.0112260630091008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4.0112260630091008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6FF4-2FEA-425F-863E-FDA086454F5F}">
  <sheetPr codeName="Sheet33"/>
  <dimension ref="A1:M112"/>
  <sheetViews>
    <sheetView topLeftCell="A51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1424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IF(Worksheet!C23&gt;0.5,0.5,Worksheet!C23)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Worksheet!C23-H26</f>
        <v>0.82983565309999996</v>
      </c>
      <c r="L34" s="7">
        <f>IF($I$38&gt;0,H34,(I32/H37)*H34)</f>
        <v>0.82983565309999996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0.82983565309999996</v>
      </c>
      <c r="L37" s="7">
        <f>SUM(L34:L35)</f>
        <v>0.82983565309999996</v>
      </c>
    </row>
    <row r="38" spans="1:12" x14ac:dyDescent="0.25">
      <c r="A38" s="13"/>
      <c r="B38" s="50" t="s">
        <v>123</v>
      </c>
      <c r="I38" s="9">
        <f>I32-H37</f>
        <v>4.8138773499091005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4.8138773499091005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4.8138773499091005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4.8138773499091005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4.8138773499091005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4.8138773499091005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IF(Worksheet!C43&gt;0.3,0.3,Worksheet!C43)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4.5138773499091007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Worksheet!C43-H68</f>
        <v>0.2</v>
      </c>
      <c r="L74" s="7">
        <f>IF($I$77&gt;0,H74,(I70/H76)*H74)</f>
        <v>0.2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0.2</v>
      </c>
      <c r="L76" s="7">
        <f>SUM(L72:L74)</f>
        <v>0.2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4.3138773499091005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4.3138773499091005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4.3138773499091005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4.3138773499091005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4.3138773499091005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4.3138773499091005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4.3138773499091005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4.3138773499091005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4.3138773499091005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BAE-CBAC-4475-B7A7-AF18BB4DC5CE}">
  <sheetPr codeName="Sheet34"/>
  <dimension ref="A1:M112"/>
  <sheetViews>
    <sheetView topLeftCell="A69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1431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IF(Worksheet!C19&gt;0.5,0.5,Worksheet!C19)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0.81792838989999994</v>
      </c>
      <c r="L31" s="7">
        <f>SUM(L26:L30)</f>
        <v>0.81792838989999994</v>
      </c>
    </row>
    <row r="32" spans="1:12" x14ac:dyDescent="0.25">
      <c r="A32" s="13"/>
      <c r="B32" s="50" t="s">
        <v>130</v>
      </c>
      <c r="I32" s="8">
        <f>I24-H31</f>
        <v>5.5638309538091013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Worksheet!C19-H26</f>
        <v>0.7780547163</v>
      </c>
      <c r="L34" s="7">
        <f>IF($I$38&gt;0,H34,(I32/H37)*H34)</f>
        <v>0.7780547163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0.7780547163</v>
      </c>
      <c r="L37" s="7">
        <f>SUM(L34:L35)</f>
        <v>0.7780547163</v>
      </c>
    </row>
    <row r="38" spans="1:12" x14ac:dyDescent="0.25">
      <c r="A38" s="13"/>
      <c r="B38" s="50" t="s">
        <v>123</v>
      </c>
      <c r="I38" s="9">
        <f>I32-H37</f>
        <v>4.7857762375091015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4.7857762375091015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4.7857762375091015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4.7857762375091015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4.7857762375091015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4.7857762375091015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4.7857762375091015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4.7857762375091015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4.7857762375091015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4.7857762375091015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4.7857762375091015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4.7857762375091015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4.7857762375091015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4.7857762375091015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4.7857762375091015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4.7857762375091015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6BF1-9D9F-4B53-BE99-01B4CA3AE6F9}">
  <sheetPr codeName="Sheet35"/>
  <dimension ref="A1:M112"/>
  <sheetViews>
    <sheetView topLeftCell="A51" workbookViewId="0">
      <selection activeCell="H75" sqref="H75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1444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IF(Worksheet!C23&gt;0.5,0.5,Worksheet!C23)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Worksheet!C23-H26</f>
        <v>0.82983565309999996</v>
      </c>
      <c r="L34" s="7">
        <f>IF($I$38&gt;0,H34,(I32/H37)*H34)</f>
        <v>0.82983565309999996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0.82983565309999996</v>
      </c>
      <c r="L37" s="7">
        <f>SUM(L34:L35)</f>
        <v>0.82983565309999996</v>
      </c>
    </row>
    <row r="38" spans="1:12" x14ac:dyDescent="0.25">
      <c r="A38" s="13"/>
      <c r="B38" s="50" t="s">
        <v>123</v>
      </c>
      <c r="I38" s="9">
        <f>I32-H37</f>
        <v>4.8138773499091005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4.8138773499091005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4.8138773499091005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4.8138773499091005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4.8138773499091005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4.8138773499091005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IF(Worksheet!C43&gt;0.3,0.3,Worksheet!C43)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4.5138773499091007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Worksheet!C43-H68</f>
        <v>0.2</v>
      </c>
      <c r="L74" s="7">
        <f>IF($I$77&gt;0,H74,(I70/H76)*H74)</f>
        <v>0.2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0.2</v>
      </c>
      <c r="L76" s="7">
        <f>SUM(L72:L74)</f>
        <v>0.2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4.3138773499091005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4.3138773499091005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4.3138773499091005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4.3138773499091005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4.3138773499091005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4.3138773499091005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4.3138773499091005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4.3138773499091005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4.3138773499091005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514A-C9D7-4CFF-92F0-C938275F43B9}">
  <sheetPr codeName="Sheet2"/>
  <dimension ref="A1:M112"/>
  <sheetViews>
    <sheetView topLeftCell="A9" workbookViewId="0">
      <selection activeCell="H20" sqref="H20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9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Worksheet!C5</f>
        <v>0.7143547026</v>
      </c>
      <c r="L20" s="7">
        <f>IF($I$24&gt;0,H20,(I15/H22)*H20)</f>
        <v>0.7143547026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1.4996047552</v>
      </c>
      <c r="L22" s="7">
        <f>SUM(L17:L21)</f>
        <v>1.4996047552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6.6707835294691016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IF(Worksheet!C21&gt;0.5,0.5,Worksheet!C21)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5.9327371887691012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Worksheet!C21-H26</f>
        <v>1</v>
      </c>
      <c r="L34" s="7">
        <f>IF($I$38&gt;0,H34,(I32/H37)*H34)</f>
        <v>1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1</v>
      </c>
      <c r="L37" s="7">
        <f>SUM(L34:L35)</f>
        <v>1</v>
      </c>
    </row>
    <row r="38" spans="1:12" x14ac:dyDescent="0.25">
      <c r="A38" s="13"/>
      <c r="B38" s="50" t="s">
        <v>123</v>
      </c>
      <c r="I38" s="9">
        <f>I32-H37</f>
        <v>4.9327371887691012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4.9327371887691012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4.9327371887691012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4.9327371887691012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4.9327371887691012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4.9327371887691012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IF(Worksheet!C41&gt;0.3,0.3,Worksheet!C41)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4.6327371887691013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Worksheet!C41-H68</f>
        <v>7.6885619200000033E-2</v>
      </c>
      <c r="L74" s="7">
        <f>IF($I$77&gt;0,H74,(I70/H76)*H74)</f>
        <v>7.6885619200000033E-2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7.6885619200000033E-2</v>
      </c>
      <c r="L76" s="7">
        <f>SUM(L72:L74)</f>
        <v>7.6885619200000033E-2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4.5558515695691018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4.5558515695691018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4.5558515695691018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4.5558515695691018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4.5558515695691018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4.5558515695691018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4.5558515695691018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4.5558515695691018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4.5558515695691018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5EAB-2F54-4FA8-A7F4-C09FCEA1B455}">
  <sheetPr codeName="Sheet36"/>
  <dimension ref="A1:M112"/>
  <sheetViews>
    <sheetView topLeftCell="A78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1515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IF(Worksheet!C25&gt;0.5,0.5,Worksheet!C25)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Worksheet!C25-H26</f>
        <v>0.17075918759999997</v>
      </c>
      <c r="L34" s="7">
        <f>IF($I$38&gt;0,H34,(I32/H37)*H34)</f>
        <v>0.17075918759999997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0.17075918759999997</v>
      </c>
      <c r="L37" s="7">
        <f>SUM(L34:L35)</f>
        <v>0.17075918759999997</v>
      </c>
    </row>
    <row r="38" spans="1:12" x14ac:dyDescent="0.25">
      <c r="A38" s="13"/>
      <c r="B38" s="50" t="s">
        <v>123</v>
      </c>
      <c r="I38" s="9">
        <f>I32-H37</f>
        <v>5.2173524946091012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5.2173524946091012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5.2173524946091012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5.2173524946091012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5.2173524946091012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5.2173524946091012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5.2173524946091012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5.2173524946091012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5.2173524946091012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5.2173524946091012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5.2173524946091012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5.2173524946091012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5.2173524946091012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5.2173524946091012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5.2173524946091012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5.2173524946091012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509F-6574-43F7-B92B-ED523A7ABBB6}">
  <sheetPr codeName="Sheet37"/>
  <dimension ref="A1:M112"/>
  <sheetViews>
    <sheetView topLeftCell="A69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1516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IF(Worksheet!C27&gt;0.5,0.5,Worksheet!C27)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Worksheet!C27-H26</f>
        <v>0.72730994929999992</v>
      </c>
      <c r="L34" s="7">
        <f>IF($I$38&gt;0,H34,(I32/H37)*H34)</f>
        <v>0.72730994929999992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0.72730994929999992</v>
      </c>
      <c r="L37" s="7">
        <f>SUM(L34:L35)</f>
        <v>0.72730994929999992</v>
      </c>
    </row>
    <row r="38" spans="1:12" x14ac:dyDescent="0.25">
      <c r="A38" s="13"/>
      <c r="B38" s="50" t="s">
        <v>123</v>
      </c>
      <c r="I38" s="9">
        <f>I32-H37</f>
        <v>4.6608017329091016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4.6608017329091016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4.6608017329091016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4.6608017329091016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4.6608017329091016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4.6608017329091016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4.6608017329091016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4.6608017329091016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4.6608017329091016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4.6608017329091016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4.6608017329091016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4.6608017329091016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4.6608017329091016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4.6608017329091016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4.6608017329091016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4.6608017329091016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F0D2-7A59-49AF-A10A-79C04B271022}">
  <sheetPr codeName="Sheet38"/>
  <dimension ref="A1:M112"/>
  <sheetViews>
    <sheetView topLeftCell="A84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1600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0.2380463407</v>
      </c>
      <c r="L31" s="7">
        <f>SUM(L26:L30)</f>
        <v>0.2380463407</v>
      </c>
    </row>
    <row r="32" spans="1:12" x14ac:dyDescent="0.25">
      <c r="A32" s="13"/>
      <c r="B32" s="50" t="s">
        <v>130</v>
      </c>
      <c r="I32" s="8">
        <f>I24-H31</f>
        <v>6.1437130030091005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6.1437130030091005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6.1437130030091005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6.1437130030091005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6.1437130030091005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6.1437130030091005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6.1437130030091005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6.1437130030091005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6.1437130030091005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6.1437130030091005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6.1437130030091005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6.1437130030091005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6.1437130030091005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6.1437130030091005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6.1437130030091005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6.1437130030091005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6.1437130030091005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6CF1-C9C7-468C-943C-F41D041DF206}">
  <sheetPr codeName="Sheet39"/>
  <dimension ref="A1:M112"/>
  <sheetViews>
    <sheetView topLeftCell="A69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1610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0.49364766149999995</v>
      </c>
      <c r="L31" s="7">
        <f>SUM(L26:L30)</f>
        <v>0.49364766149999995</v>
      </c>
    </row>
    <row r="32" spans="1:12" x14ac:dyDescent="0.25">
      <c r="A32" s="13"/>
      <c r="B32" s="50" t="s">
        <v>130</v>
      </c>
      <c r="I32" s="8">
        <f>I24-H31</f>
        <v>5.8881116822091011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5.8881116822091011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5.8881116822091011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5.8881116822091011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5.8881116822091011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5.8881116822091011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5.8881116822091011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5.8881116822091011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5.8881116822091011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5.8881116822091011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5.8881116822091011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5.8881116822091011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5.8881116822091011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5.8881116822091011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5.8881116822091011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5.8881116822091011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5.8881116822091011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057A-EB91-4E9F-800F-32E41E2AFF0B}">
  <sheetPr codeName="Sheet40"/>
  <dimension ref="A1:M112"/>
  <sheetViews>
    <sheetView topLeftCell="A48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1612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IF(Worksheet!C21&gt;0.5,0.5,Worksheet!C21)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Worksheet!C21-H26</f>
        <v>1</v>
      </c>
      <c r="L34" s="7">
        <f>IF($I$38&gt;0,H34,(I32/H37)*H34)</f>
        <v>1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1</v>
      </c>
      <c r="L37" s="7">
        <f>SUM(L34:L35)</f>
        <v>1</v>
      </c>
    </row>
    <row r="38" spans="1:12" x14ac:dyDescent="0.25">
      <c r="A38" s="13"/>
      <c r="B38" s="50" t="s">
        <v>123</v>
      </c>
      <c r="I38" s="9">
        <f>I32-H37</f>
        <v>4.3881116822091011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4.3881116822091011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4.3881116822091011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4.3881116822091011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4.3881116822091011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4.3881116822091011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>
        <f>IF(Worksheet!C41&gt;0.3,0.3,Worksheet!C41)</f>
        <v>0.3</v>
      </c>
      <c r="L68" s="7">
        <f>IF($I$70&gt;0,H68,(I66/H69)*H68)</f>
        <v>0.3</v>
      </c>
    </row>
    <row r="69" spans="1:12" x14ac:dyDescent="0.25">
      <c r="A69" s="13"/>
      <c r="C69" s="50" t="s">
        <v>165</v>
      </c>
      <c r="H69" s="9">
        <f>SUM(H68)</f>
        <v>0.3</v>
      </c>
      <c r="L69" s="7">
        <f>SUM(L68)</f>
        <v>0.3</v>
      </c>
    </row>
    <row r="70" spans="1:12" x14ac:dyDescent="0.25">
      <c r="A70" s="13"/>
      <c r="B70" s="50" t="s">
        <v>96</v>
      </c>
      <c r="I70" s="9">
        <f>I66-H69</f>
        <v>4.0881116822091013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Worksheet!C41-H68</f>
        <v>7.6885619200000033E-2</v>
      </c>
      <c r="L74" s="7">
        <f>IF($I$77&gt;0,H74,(I70/H76)*H74)</f>
        <v>7.6885619200000033E-2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7.6885619200000033E-2</v>
      </c>
      <c r="L76" s="7">
        <f>SUM(L72:L74)</f>
        <v>7.6885619200000033E-2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4.0112260630091008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4.0112260630091008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4.0112260630091008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4.0112260630091008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4.0112260630091008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4.0112260630091008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4.0112260630091008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4.0112260630091008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4.0112260630091008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A0D8-4165-4520-B5E4-F7E55B80F0DE}">
  <dimension ref="A1:M112"/>
  <sheetViews>
    <sheetView topLeftCell="A54" workbookViewId="0">
      <selection activeCell="H29" sqref="H29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1613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IF(Worksheet!C35&gt;0.5,0.5,Worksheet!C35)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Worksheet!C35-H26</f>
        <v>0.61549420899999996</v>
      </c>
      <c r="L34" s="7">
        <f>IF($I$38&gt;0,H34,(I32/H37)*H34)</f>
        <v>0.61549420899999996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0.61549420899999996</v>
      </c>
      <c r="L37" s="7">
        <f>SUM(L34:L35)</f>
        <v>0.61549420899999996</v>
      </c>
    </row>
    <row r="38" spans="1:12" x14ac:dyDescent="0.25">
      <c r="A38" s="13"/>
      <c r="B38" s="50" t="s">
        <v>123</v>
      </c>
      <c r="I38" s="9">
        <f>I32-H37</f>
        <v>4.7726174732091007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4.7726174732091007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4.7726174732091007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4.7726174732091007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4.7726174732091007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4.7726174732091007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4.7726174732091007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4.7726174732091007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4.7726174732091007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4.7726174732091007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4.7726174732091007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4.7726174732091007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4.7726174732091007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4.7726174732091007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4.7726174732091007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4.7726174732091007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5EE9-8286-4467-96BD-4497D3749D54}">
  <dimension ref="A1:M112"/>
  <sheetViews>
    <sheetView topLeftCell="A72" workbookViewId="0">
      <selection activeCell="O80" sqref="O80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1615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IF(Worksheet!C25&gt;0.5,0.5,Worksheet!C25)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Worksheet!C25-H26</f>
        <v>0.17075918759999997</v>
      </c>
      <c r="L34" s="7">
        <f>IF($I$38&gt;0,H34,(I32/H37)*H34)</f>
        <v>0.17075918759999997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0.17075918759999997</v>
      </c>
      <c r="L37" s="7">
        <f>SUM(L34:L35)</f>
        <v>0.17075918759999997</v>
      </c>
    </row>
    <row r="38" spans="1:12" x14ac:dyDescent="0.25">
      <c r="A38" s="13"/>
      <c r="B38" s="50" t="s">
        <v>123</v>
      </c>
      <c r="I38" s="9">
        <f>I32-H37</f>
        <v>5.2173524946091012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5.2173524946091012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5.2173524946091012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5.2173524946091012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5.2173524946091012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5.2173524946091012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5.2173524946091012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5.2173524946091012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5.2173524946091012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5.2173524946091012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5.2173524946091012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5.2173524946091012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5.2173524946091012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5.2173524946091012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5.2173524946091012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5.2173524946091012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6C01-ADBE-4BF8-94B8-D67A1D847E54}">
  <dimension ref="A1:M112"/>
  <sheetViews>
    <sheetView topLeftCell="A75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1616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IF(Worksheet!C27&gt;0.5,0.5,Worksheet!C27)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Worksheet!C27-H26</f>
        <v>0.72730994929999992</v>
      </c>
      <c r="L34" s="7">
        <f>IF($I$38&gt;0,H34,(I32/H37)*H34)</f>
        <v>0.72730994929999992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0.72730994929999992</v>
      </c>
      <c r="L37" s="7">
        <f>SUM(L34:L35)</f>
        <v>0.72730994929999992</v>
      </c>
    </row>
    <row r="38" spans="1:12" x14ac:dyDescent="0.25">
      <c r="A38" s="13"/>
      <c r="B38" s="50" t="s">
        <v>123</v>
      </c>
      <c r="I38" s="9">
        <f>I32-H37</f>
        <v>4.6608017329091016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4.6608017329091016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4.6608017329091016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4.6608017329091016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4.6608017329091016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4.6608017329091016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4.6608017329091016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4.6608017329091016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4.6608017329091016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4.6608017329091016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4.6608017329091016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4.6608017329091016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4.6608017329091016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4.6608017329091016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4.6608017329091016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4.6608017329091016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735A-FA0D-429C-80B9-6CF93B67D00D}">
  <dimension ref="A1:M112"/>
  <sheetViews>
    <sheetView topLeftCell="A84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1625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IF(Worksheet!C25&gt;0.5,0.5,Worksheet!C25)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0.73804634069999997</v>
      </c>
      <c r="L31" s="7">
        <f>SUM(L26:L30)</f>
        <v>0.73804634069999997</v>
      </c>
    </row>
    <row r="32" spans="1:12" x14ac:dyDescent="0.25">
      <c r="A32" s="13"/>
      <c r="B32" s="50" t="s">
        <v>130</v>
      </c>
      <c r="I32" s="8">
        <f>I24-H31</f>
        <v>5.6437130030091005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Worksheet!C25-H26</f>
        <v>0.17075918759999997</v>
      </c>
      <c r="L34" s="7">
        <f>IF($I$38&gt;0,H34,(I32/H37)*H34)</f>
        <v>0.17075918759999997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0.17075918759999997</v>
      </c>
      <c r="L37" s="7">
        <f>SUM(L34:L35)</f>
        <v>0.17075918759999997</v>
      </c>
    </row>
    <row r="38" spans="1:12" x14ac:dyDescent="0.25">
      <c r="A38" s="13"/>
      <c r="B38" s="50" t="s">
        <v>123</v>
      </c>
      <c r="I38" s="9">
        <f>I32-H37</f>
        <v>5.4729538154091006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5.4729538154091006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5.4729538154091006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5.4729538154091006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5.4729538154091006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5.4729538154091006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5.4729538154091006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5.4729538154091006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5.4729538154091006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5.4729538154091006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5.4729538154091006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5.4729538154091006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5.4729538154091006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5.4729538154091006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5.4729538154091006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5.4729538154091006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8273-1190-4103-848D-EF1AC6C1C74E}">
  <dimension ref="A1:M112"/>
  <sheetViews>
    <sheetView topLeftCell="A81" workbookViewId="0">
      <selection activeCell="H45" sqref="H45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1715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IF(Worksheet!C25&gt;0.5,0.5,Worksheet!C25)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Worksheet!C25-H26</f>
        <v>0.17075918759999997</v>
      </c>
      <c r="L34" s="7">
        <f>IF($I$38&gt;0,H34,(I32/H37)*H34)</f>
        <v>0.17075918759999997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0.17075918759999997</v>
      </c>
      <c r="L37" s="7">
        <f>SUM(L34:L35)</f>
        <v>0.17075918759999997</v>
      </c>
    </row>
    <row r="38" spans="1:12" x14ac:dyDescent="0.25">
      <c r="A38" s="13"/>
      <c r="B38" s="50" t="s">
        <v>123</v>
      </c>
      <c r="I38" s="9">
        <f>I32-H37</f>
        <v>5.2173524946091012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5.2173524946091012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5.2173524946091012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5.2173524946091012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5.2173524946091012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5.2173524946091012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5.2173524946091012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5.2173524946091012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5.2173524946091012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5.2173524946091012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5.2173524946091012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5.2173524946091012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5.2173524946091012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5.2173524946091012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5.2173524946091012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5.2173524946091012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2312-7148-4EEA-BA7E-E471E3487E4C}">
  <sheetPr codeName="Sheet3"/>
  <dimension ref="A1:M112"/>
  <sheetViews>
    <sheetView workbookViewId="0">
      <selection activeCell="H20" sqref="H20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10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Worksheet!C7</f>
        <v>1.3046932416999999</v>
      </c>
      <c r="L20" s="7">
        <f>IF($I$24&gt;0,H20,(I15/H22)*H20)</f>
        <v>1.3046932416999999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2.0899432942999998</v>
      </c>
      <c r="L22" s="7">
        <f>SUM(L17:L21)</f>
        <v>2.0899432942999998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6.0804449903691022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/>
      <c r="L29" s="7">
        <f>IF($I$32&gt;0,H29,(I24/H31)*H29)</f>
        <v>0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0.2380463407</v>
      </c>
      <c r="L31" s="7">
        <f>SUM(L26:L30)</f>
        <v>0.2380463407</v>
      </c>
    </row>
    <row r="32" spans="1:12" x14ac:dyDescent="0.25">
      <c r="A32" s="13"/>
      <c r="B32" s="50" t="s">
        <v>130</v>
      </c>
      <c r="I32" s="8">
        <f>I24-H31</f>
        <v>5.8423986496691018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5.8423986496691018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5.8423986496691018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/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5.8423986496691018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5.8423986496691018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5.8423986496691018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5.8423986496691018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5.8423986496691018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5.8423986496691018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5.8423986496691018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5.8423986496691018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5.8423986496691018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5.8423986496691018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5.8423986496691018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5.8423986496691018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5.8423986496691018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5.8423986496691018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F7BC-CE35-4882-B352-65609A713FA7}">
  <dimension ref="A1:M112"/>
  <sheetViews>
    <sheetView topLeftCell="A102" workbookViewId="0">
      <selection activeCell="P22" sqref="P22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1716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IF(Worksheet!C27&gt;0.5,0.5,Worksheet!C27)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Worksheet!C27-H26</f>
        <v>0.72730994929999992</v>
      </c>
      <c r="L34" s="7">
        <f>IF($I$38&gt;0,H34,(I32/H37)*H34)</f>
        <v>0.72730994929999992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0.72730994929999992</v>
      </c>
      <c r="L37" s="7">
        <f>SUM(L34:L35)</f>
        <v>0.72730994929999992</v>
      </c>
    </row>
    <row r="38" spans="1:12" x14ac:dyDescent="0.25">
      <c r="A38" s="13"/>
      <c r="B38" s="50" t="s">
        <v>123</v>
      </c>
      <c r="I38" s="9">
        <f>I32-H37</f>
        <v>4.6608017329091016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4.6608017329091016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4.6608017329091016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4.6608017329091016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4.6608017329091016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4.6608017329091016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4.6608017329091016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4.6608017329091016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4.6608017329091016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4.6608017329091016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4.6608017329091016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4.6608017329091016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4.6608017329091016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4.6608017329091016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4.6608017329091016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4.6608017329091016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C37B-503B-45BD-B966-7569C618BB5F}">
  <dimension ref="A1:M112"/>
  <sheetViews>
    <sheetView topLeftCell="A21" workbookViewId="0">
      <selection activeCell="P26" sqref="P26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1731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IF(Worksheet!C19&gt;0.5,0.5,Worksheet!C19)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0.81792838989999994</v>
      </c>
      <c r="L31" s="7">
        <f>SUM(L26:L30)</f>
        <v>0.81792838989999994</v>
      </c>
    </row>
    <row r="32" spans="1:12" x14ac:dyDescent="0.25">
      <c r="A32" s="13"/>
      <c r="B32" s="50" t="s">
        <v>130</v>
      </c>
      <c r="I32" s="8">
        <f>I24-H31</f>
        <v>5.5638309538091013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Worksheet!C19-H26</f>
        <v>0.7780547163</v>
      </c>
      <c r="L34" s="7">
        <f>IF($I$38&gt;0,H34,(I32/H37)*H34)</f>
        <v>0.7780547163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0.7780547163</v>
      </c>
      <c r="L37" s="7">
        <f>SUM(L34:L35)</f>
        <v>0.7780547163</v>
      </c>
    </row>
    <row r="38" spans="1:12" x14ac:dyDescent="0.25">
      <c r="A38" s="13"/>
      <c r="B38" s="50" t="s">
        <v>123</v>
      </c>
      <c r="I38" s="9">
        <f>I32-H37</f>
        <v>4.7857762375091015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4.7857762375091015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4.7857762375091015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4.7857762375091015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4.7857762375091015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4.7857762375091015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4.7857762375091015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4.7857762375091015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4.7857762375091015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4.7857762375091015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4.7857762375091015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4.7857762375091015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4.7857762375091015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4.7857762375091015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4.7857762375091015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4.7857762375091015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5CD2-0454-4761-B6CB-112DB42E34D1}">
  <dimension ref="A1:M112"/>
  <sheetViews>
    <sheetView topLeftCell="A66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1736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IF(Worksheet!C27&gt;0.5,0.5,Worksheet!C27)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0.81792838989999994</v>
      </c>
      <c r="L31" s="7">
        <f>SUM(L26:L30)</f>
        <v>0.81792838989999994</v>
      </c>
    </row>
    <row r="32" spans="1:12" x14ac:dyDescent="0.25">
      <c r="A32" s="13"/>
      <c r="B32" s="50" t="s">
        <v>130</v>
      </c>
      <c r="I32" s="8">
        <f>I24-H31</f>
        <v>5.5638309538091013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Worksheet!C27-H26</f>
        <v>0.72730994929999992</v>
      </c>
      <c r="L34" s="7">
        <f>IF($I$38&gt;0,H34,(I32/H37)*H34)</f>
        <v>0.72730994929999992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0.72730994929999992</v>
      </c>
      <c r="L37" s="7">
        <f>SUM(L34:L35)</f>
        <v>0.72730994929999992</v>
      </c>
    </row>
    <row r="38" spans="1:12" x14ac:dyDescent="0.25">
      <c r="A38" s="13"/>
      <c r="B38" s="50" t="s">
        <v>123</v>
      </c>
      <c r="I38" s="9">
        <f>I32-H37</f>
        <v>4.8365210045091018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4.8365210045091018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4.8365210045091018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4.8365210045091018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4.8365210045091018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4.8365210045091018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4.8365210045091018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4.8365210045091018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4.8365210045091018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4.8365210045091018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4.8365210045091018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4.8365210045091018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4.8365210045091018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4.8365210045091018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4.8365210045091018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4.8365210045091018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2134-BDA5-489E-886C-7271EAF8CA5B}">
  <dimension ref="A1:M112"/>
  <sheetViews>
    <sheetView tabSelected="1" topLeftCell="A72" workbookViewId="0">
      <selection activeCell="P83" sqref="P83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>
        <v>1813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>
        <f>Worksheet!C17</f>
        <v>1.0033788883600001</v>
      </c>
      <c r="L19" s="7">
        <f>IF($I$24&gt;0,H19,(I15/H22)*H19)</f>
        <v>1.0033788883600001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/>
      <c r="L20" s="7">
        <f>IF($I$24&gt;0,H20,(I15/H22)*H20)</f>
        <v>0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1.7886289409600002</v>
      </c>
      <c r="L22" s="7">
        <f>SUM(L17:L21)</f>
        <v>1.7886289409600002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6.3817593437091009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>
        <f>IF(Worksheet!C35&gt;0.5,0.5,Worksheet!C35)</f>
        <v>0.5</v>
      </c>
      <c r="L26" s="7">
        <f>IF($I$32&gt;0,H26,(I24/H31)*H26)</f>
        <v>0.5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IF(Worksheet!C33&gt;0.5,"0.5",Worksheet!C33)</f>
        <v>0.25560132079999998</v>
      </c>
      <c r="L29" s="7">
        <f>IF($I$32&gt;0,H29,(I24/H31)*H29)</f>
        <v>0.25560132079999998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0.99364766149999995</v>
      </c>
      <c r="L31" s="7">
        <f>SUM(L26:L30)</f>
        <v>0.99364766149999995</v>
      </c>
    </row>
    <row r="32" spans="1:12" x14ac:dyDescent="0.25">
      <c r="A32" s="13"/>
      <c r="B32" s="50" t="s">
        <v>130</v>
      </c>
      <c r="I32" s="8">
        <f>I24-H31</f>
        <v>5.3881116822091011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>
        <f>Worksheet!C35-H26</f>
        <v>0.61549420899999996</v>
      </c>
      <c r="L34" s="7">
        <f>IF($I$38&gt;0,H34,(I32/H37)*H34)</f>
        <v>0.61549420899999996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0.61549420899999996</v>
      </c>
      <c r="L37" s="7">
        <f>SUM(L34:L35)</f>
        <v>0.61549420899999996</v>
      </c>
    </row>
    <row r="38" spans="1:12" x14ac:dyDescent="0.25">
      <c r="A38" s="13"/>
      <c r="B38" s="50" t="s">
        <v>123</v>
      </c>
      <c r="I38" s="9">
        <f>I32-H37</f>
        <v>4.7726174732091007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4.7726174732091007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Worksheet!C33-H29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4.7726174732091007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4.7726174732091007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4.7726174732091007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4.7726174732091007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4.7726174732091007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4.7726174732091007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4.7726174732091007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4.7726174732091007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4.7726174732091007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4.7726174732091007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4.7726174732091007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4.7726174732091007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4.7726174732091007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4.7726174732091007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J111:K111"/>
    <mergeCell ref="B20:F20"/>
    <mergeCell ref="B21:F21"/>
    <mergeCell ref="C22:D22"/>
    <mergeCell ref="B24:F24"/>
    <mergeCell ref="B92:G93"/>
    <mergeCell ref="B100:G101"/>
    <mergeCell ref="B104:G104"/>
    <mergeCell ref="C105:D105"/>
    <mergeCell ref="E107:G10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D4EC-2CAA-437A-98CB-9ABF1F98DF60}">
  <sheetPr codeName="Sheet4"/>
  <dimension ref="A1:M112"/>
  <sheetViews>
    <sheetView topLeftCell="A12" zoomScaleNormal="100" workbookViewId="0">
      <selection activeCell="H20" sqref="H20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11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Worksheet!C7</f>
        <v>1.3046932416999999</v>
      </c>
      <c r="L20" s="7">
        <f>IF($I$24&gt;0,H20,(I15/H22)*H20)</f>
        <v>1.3046932416999999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2.0899432942999998</v>
      </c>
      <c r="L22" s="7">
        <f>SUM(L17:L21)</f>
        <v>2.0899432942999998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6.0804449903691022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0.3179283899</v>
      </c>
      <c r="L31" s="7">
        <f>SUM(L26:L30)</f>
        <v>0.3179283899</v>
      </c>
    </row>
    <row r="32" spans="1:12" x14ac:dyDescent="0.25">
      <c r="A32" s="13"/>
      <c r="B32" s="50" t="s">
        <v>130</v>
      </c>
      <c r="I32" s="8">
        <f>I24-H31</f>
        <v>5.7625166004691026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5.7625166004691026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5.7625166004691026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5.7625166004691026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5.7625166004691026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5.7625166004691026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5.7625166004691026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5.7625166004691026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>
        <f>Worksheet!C41-H68</f>
        <v>0.37688561920000002</v>
      </c>
      <c r="L74" s="7">
        <f>IF($I$77&gt;0,H74,(I70/H76)*H74)</f>
        <v>0.37688561920000002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0.37688561920000002</v>
      </c>
      <c r="L76" s="7">
        <f>SUM(L72:L74)</f>
        <v>0.37688561920000002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5.3856309812691023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5.3856309812691023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5.3856309812691023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5.3856309812691023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5.3856309812691023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5.3856309812691023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5.3856309812691023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5.3856309812691023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5.3856309812691023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D6FE-6F45-4C01-BB71-6A7513790AC1}">
  <sheetPr codeName="Sheet5"/>
  <dimension ref="A1:M112"/>
  <sheetViews>
    <sheetView topLeftCell="A21" zoomScaleNormal="100" workbookViewId="0">
      <selection activeCell="H45" sqref="H45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12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Worksheet!C7</f>
        <v>1.3046932416999999</v>
      </c>
      <c r="L20" s="7">
        <f>IF($I$24&gt;0,H20,(I15/H22)*H20)</f>
        <v>1.3046932416999999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2.0899432942999998</v>
      </c>
      <c r="L22" s="7">
        <f>SUM(L17:L21)</f>
        <v>2.0899432942999998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6.0804449903691022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0.3179283899</v>
      </c>
      <c r="L31" s="7">
        <f>SUM(L26:L30)</f>
        <v>0.3179283899</v>
      </c>
    </row>
    <row r="32" spans="1:12" x14ac:dyDescent="0.25">
      <c r="A32" s="13"/>
      <c r="B32" s="50" t="s">
        <v>130</v>
      </c>
      <c r="I32" s="8">
        <f>I24-H31</f>
        <v>5.7625166004691026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5.7625166004691026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5.7625166004691026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5.7625166004691026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5.7625166004691026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5.7625166004691026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5.7625166004691026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5.7625166004691026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5.7625166004691026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5.7625166004691026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5.7625166004691026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5.7625166004691026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5.7625166004691026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5.7625166004691026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5.7625166004691026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5.7625166004691026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5.7625166004691026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A7BF-B1EA-40E1-A8E3-3387E68C1231}">
  <sheetPr codeName="Sheet6"/>
  <dimension ref="A1:M112"/>
  <sheetViews>
    <sheetView topLeftCell="A33" zoomScaleNormal="100" workbookViewId="0">
      <selection activeCell="H104" sqref="H10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13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Worksheet!C7</f>
        <v>1.3046932416999999</v>
      </c>
      <c r="L20" s="7">
        <f>IF($I$24&gt;0,H20,(I15/H22)*H20)</f>
        <v>1.3046932416999999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2.0899432942999998</v>
      </c>
      <c r="L22" s="7">
        <f>SUM(L17:L21)</f>
        <v>2.0899432942999998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6.0804449903691022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0.3179283899</v>
      </c>
      <c r="L31" s="7">
        <f>SUM(L26:L30)</f>
        <v>0.3179283899</v>
      </c>
    </row>
    <row r="32" spans="1:12" x14ac:dyDescent="0.25">
      <c r="A32" s="13"/>
      <c r="B32" s="50" t="s">
        <v>130</v>
      </c>
      <c r="I32" s="8">
        <f>I24-H31</f>
        <v>5.7625166004691026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5.7625166004691026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5.7625166004691026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5.7625166004691026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5.7625166004691026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5.7625166004691026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5.7625166004691026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5.7625166004691026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5.7625166004691026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5.7625166004691026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5.7625166004691026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5.7625166004691026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5.7625166004691026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5.7625166004691026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5.7625166004691026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5.7625166004691026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5.7625166004691026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16FC-FCF7-4A49-9822-696C5EC4EC4B}">
  <sheetPr codeName="Sheet7"/>
  <dimension ref="A1:M112"/>
  <sheetViews>
    <sheetView topLeftCell="A30" zoomScaleNormal="100" workbookViewId="0">
      <selection activeCell="H74" sqref="H74"/>
    </sheetView>
  </sheetViews>
  <sheetFormatPr defaultRowHeight="15" x14ac:dyDescent="0.25"/>
  <cols>
    <col min="1" max="1" width="9.140625" style="52" customWidth="1"/>
    <col min="2" max="6" width="7.28515625" style="52" customWidth="1"/>
    <col min="7" max="7" width="19" style="52" customWidth="1"/>
    <col min="8" max="8" width="19" style="6" customWidth="1"/>
    <col min="9" max="9" width="22" style="52" bestFit="1" customWidth="1"/>
    <col min="10" max="10" width="1.140625" style="52" customWidth="1"/>
    <col min="11" max="11" width="1.42578125" style="52" customWidth="1"/>
    <col min="12" max="12" width="21.7109375" style="6" customWidth="1"/>
    <col min="13" max="16384" width="9.140625" style="52"/>
  </cols>
  <sheetData>
    <row r="1" spans="1:13" ht="23.25" customHeight="1" x14ac:dyDescent="0.4">
      <c r="A1" s="69" t="s">
        <v>149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30"/>
    </row>
    <row r="2" spans="1:13" x14ac:dyDescent="0.25">
      <c r="A2" s="64" t="s">
        <v>148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spans="1:13" x14ac:dyDescent="0.25">
      <c r="A3" s="64" t="s">
        <v>147</v>
      </c>
      <c r="B3" s="64"/>
      <c r="C3" s="64"/>
      <c r="D3" s="64"/>
    </row>
    <row r="4" spans="1:13" x14ac:dyDescent="0.25">
      <c r="I4" s="29" t="s">
        <v>26</v>
      </c>
      <c r="L4" s="21" t="s">
        <v>14</v>
      </c>
    </row>
    <row r="5" spans="1:13" x14ac:dyDescent="0.25">
      <c r="B5" s="66" t="s">
        <v>146</v>
      </c>
      <c r="C5" s="66"/>
      <c r="D5" s="66"/>
      <c r="H5" s="24">
        <f>Worksheet!F5</f>
        <v>95.8</v>
      </c>
    </row>
    <row r="6" spans="1:13" x14ac:dyDescent="0.25">
      <c r="B6" s="66" t="s">
        <v>145</v>
      </c>
      <c r="C6" s="66"/>
      <c r="D6" s="66"/>
      <c r="H6" s="24">
        <f>Worksheet!F7</f>
        <v>95.5</v>
      </c>
    </row>
    <row r="7" spans="1:13" x14ac:dyDescent="0.25">
      <c r="B7" s="53"/>
      <c r="C7" s="53"/>
      <c r="D7" s="53"/>
      <c r="F7" s="65" t="s">
        <v>144</v>
      </c>
      <c r="G7" s="65"/>
      <c r="H7" s="65"/>
    </row>
    <row r="8" spans="1:13" ht="15" customHeight="1" x14ac:dyDescent="0.25">
      <c r="F8" s="65"/>
      <c r="G8" s="65"/>
      <c r="H8" s="65"/>
    </row>
    <row r="9" spans="1:13" ht="13.5" customHeight="1" x14ac:dyDescent="0.25">
      <c r="F9" s="65"/>
      <c r="G9" s="65"/>
      <c r="H9" s="65"/>
      <c r="I9" s="27">
        <f>IF(H5&gt;H6,10/H5,10/H6)*100</f>
        <v>10.438413361169102</v>
      </c>
    </row>
    <row r="10" spans="1:13" x14ac:dyDescent="0.25">
      <c r="A10" s="8"/>
      <c r="B10" s="8"/>
      <c r="C10" s="8"/>
      <c r="D10" s="8"/>
      <c r="E10" s="8"/>
      <c r="F10" s="8"/>
      <c r="G10" s="8"/>
      <c r="H10" s="26" t="s">
        <v>143</v>
      </c>
      <c r="I10" s="8"/>
      <c r="J10" s="8"/>
      <c r="K10" s="8"/>
      <c r="L10" s="26" t="s">
        <v>142</v>
      </c>
    </row>
    <row r="11" spans="1:13" x14ac:dyDescent="0.25">
      <c r="A11" s="15" t="s">
        <v>154</v>
      </c>
      <c r="B11" s="66" t="s">
        <v>140</v>
      </c>
      <c r="C11" s="66"/>
      <c r="D11" s="66"/>
      <c r="H11" s="25">
        <f>Worksheet!C37</f>
        <v>1.474393402</v>
      </c>
      <c r="L11" s="7">
        <f>IF(I15&gt;0,H11,(I9/H13)*H11)</f>
        <v>1.474393402</v>
      </c>
    </row>
    <row r="12" spans="1:13" x14ac:dyDescent="0.25">
      <c r="A12" s="13"/>
      <c r="B12" s="66" t="s">
        <v>139</v>
      </c>
      <c r="C12" s="66"/>
      <c r="D12" s="66"/>
      <c r="H12" s="24">
        <f>Worksheet!C39</f>
        <v>0.79363167450000005</v>
      </c>
      <c r="L12" s="7">
        <f>IF(I15&gt;0,H12,(I9/H13)*H12)</f>
        <v>0.79363167450000005</v>
      </c>
    </row>
    <row r="13" spans="1:13" x14ac:dyDescent="0.25">
      <c r="A13" s="13"/>
      <c r="C13" s="67" t="s">
        <v>155</v>
      </c>
      <c r="D13" s="67"/>
      <c r="H13" s="18">
        <f>SUM(H11:H12)</f>
        <v>2.2680250764999998</v>
      </c>
      <c r="L13" s="7">
        <f>SUM(L11:L12)</f>
        <v>2.2680250764999998</v>
      </c>
    </row>
    <row r="14" spans="1:13" x14ac:dyDescent="0.25">
      <c r="A14" s="13"/>
      <c r="L14" s="14"/>
    </row>
    <row r="15" spans="1:13" x14ac:dyDescent="0.25">
      <c r="A15" s="13"/>
      <c r="B15" s="52" t="s">
        <v>156</v>
      </c>
      <c r="I15" s="23">
        <f>I9-H13</f>
        <v>8.1703882846691016</v>
      </c>
      <c r="L15" s="14"/>
    </row>
    <row r="16" spans="1:13" x14ac:dyDescent="0.25">
      <c r="A16" s="10"/>
      <c r="B16" s="8"/>
      <c r="C16" s="8"/>
      <c r="D16" s="8"/>
      <c r="E16" s="8"/>
      <c r="F16" s="8"/>
      <c r="G16" s="8"/>
      <c r="H16" s="9"/>
      <c r="I16" s="8"/>
      <c r="J16" s="8"/>
      <c r="K16" s="8"/>
      <c r="L16" s="7"/>
    </row>
    <row r="17" spans="1:12" x14ac:dyDescent="0.25">
      <c r="A17" s="15" t="s">
        <v>141</v>
      </c>
      <c r="B17" s="68" t="s">
        <v>136</v>
      </c>
      <c r="C17" s="68"/>
      <c r="D17" s="68"/>
      <c r="E17" s="68"/>
      <c r="H17" s="21">
        <f>Worksheet!C15</f>
        <v>0.78525005260000003</v>
      </c>
      <c r="L17" s="7">
        <f>IF($I$24&gt;0,H17,(I15/H22)*H17)</f>
        <v>0.78525005260000003</v>
      </c>
    </row>
    <row r="18" spans="1:12" x14ac:dyDescent="0.25">
      <c r="A18" s="13"/>
      <c r="B18" s="63" t="s">
        <v>135</v>
      </c>
      <c r="C18" s="63"/>
      <c r="D18" s="63"/>
      <c r="E18" s="63"/>
      <c r="F18" s="63"/>
      <c r="H18" s="21"/>
      <c r="L18" s="7">
        <f>IF($I$24&gt;0,H18,(I15/H22)*H18)</f>
        <v>0</v>
      </c>
    </row>
    <row r="19" spans="1:12" x14ac:dyDescent="0.25">
      <c r="A19" s="13"/>
      <c r="B19" s="63" t="s">
        <v>134</v>
      </c>
      <c r="C19" s="63"/>
      <c r="D19" s="63"/>
      <c r="E19" s="63"/>
      <c r="F19" s="63"/>
      <c r="H19" s="21"/>
      <c r="L19" s="7">
        <f>IF($I$24&gt;0,H19,(I15/H22)*H19)</f>
        <v>0</v>
      </c>
    </row>
    <row r="20" spans="1:12" x14ac:dyDescent="0.25">
      <c r="A20" s="13"/>
      <c r="B20" s="63" t="s">
        <v>133</v>
      </c>
      <c r="C20" s="63"/>
      <c r="D20" s="63"/>
      <c r="E20" s="63"/>
      <c r="F20" s="63"/>
      <c r="H20" s="21">
        <f>Worksheet!C7</f>
        <v>1.3046932416999999</v>
      </c>
      <c r="L20" s="7">
        <f>IF($I$24&gt;0,H20,(I15/H22)*H20)</f>
        <v>1.3046932416999999</v>
      </c>
    </row>
    <row r="21" spans="1:12" x14ac:dyDescent="0.25">
      <c r="A21" s="13"/>
      <c r="B21" s="63" t="s">
        <v>132</v>
      </c>
      <c r="C21" s="63"/>
      <c r="D21" s="63"/>
      <c r="E21" s="63"/>
      <c r="F21" s="63"/>
      <c r="H21" s="21"/>
      <c r="L21" s="7">
        <f>IF($I$24&gt;0,H21,(I15/H22)*H21)</f>
        <v>0</v>
      </c>
    </row>
    <row r="22" spans="1:12" x14ac:dyDescent="0.25">
      <c r="A22" s="13"/>
      <c r="C22" s="59" t="s">
        <v>138</v>
      </c>
      <c r="D22" s="59"/>
      <c r="H22" s="9">
        <f>SUM(H17:H21)</f>
        <v>2.0899432942999998</v>
      </c>
      <c r="L22" s="7">
        <f>SUM(L17:L21)</f>
        <v>2.0899432942999998</v>
      </c>
    </row>
    <row r="23" spans="1:12" x14ac:dyDescent="0.25">
      <c r="A23" s="13"/>
      <c r="L23" s="14"/>
    </row>
    <row r="24" spans="1:12" x14ac:dyDescent="0.25">
      <c r="A24" s="13"/>
      <c r="B24" s="59" t="s">
        <v>157</v>
      </c>
      <c r="C24" s="59"/>
      <c r="D24" s="59"/>
      <c r="E24" s="59"/>
      <c r="F24" s="59"/>
      <c r="I24" s="22">
        <f>I15-H22</f>
        <v>6.0804449903691022</v>
      </c>
      <c r="L24" s="14"/>
    </row>
    <row r="25" spans="1:12" x14ac:dyDescent="0.25">
      <c r="A25" s="10"/>
      <c r="B25" s="8"/>
      <c r="C25" s="8"/>
      <c r="D25" s="8"/>
      <c r="E25" s="8"/>
      <c r="F25" s="8"/>
      <c r="G25" s="8"/>
      <c r="H25" s="9"/>
      <c r="I25" s="8"/>
      <c r="J25" s="8"/>
      <c r="K25" s="8"/>
      <c r="L25" s="7"/>
    </row>
    <row r="26" spans="1:12" x14ac:dyDescent="0.25">
      <c r="A26" s="15" t="s">
        <v>137</v>
      </c>
      <c r="B26" s="52" t="s">
        <v>128</v>
      </c>
      <c r="H26" s="21"/>
      <c r="L26" s="7">
        <f>IF($I$32&gt;0,H26,(I24/H31)*H26)</f>
        <v>0</v>
      </c>
    </row>
    <row r="27" spans="1:12" x14ac:dyDescent="0.25">
      <c r="A27" s="13"/>
      <c r="B27" s="52" t="s">
        <v>127</v>
      </c>
      <c r="H27" s="21"/>
      <c r="L27" s="7">
        <f>IF($I$32&gt;0,H27,(I24/H31)*H27)</f>
        <v>0</v>
      </c>
    </row>
    <row r="28" spans="1:12" x14ac:dyDescent="0.25">
      <c r="A28" s="13"/>
      <c r="B28" s="52" t="s">
        <v>126</v>
      </c>
      <c r="H28" s="21">
        <f>Worksheet!C31</f>
        <v>0.2380463407</v>
      </c>
      <c r="L28" s="7">
        <f>IF($I$32&gt;0,H28,(I24/H31)*H28)</f>
        <v>0.2380463407</v>
      </c>
    </row>
    <row r="29" spans="1:12" x14ac:dyDescent="0.25">
      <c r="A29" s="13"/>
      <c r="B29" s="52" t="s">
        <v>158</v>
      </c>
      <c r="H29" s="21">
        <f>IF(Worksheet!C29&gt;0.5,"0.5",Worksheet!C29)</f>
        <v>7.9882049199999999E-2</v>
      </c>
      <c r="L29" s="7">
        <f>IF($I$32&gt;0,H29,(I24/H31)*H29)</f>
        <v>7.9882049199999999E-2</v>
      </c>
    </row>
    <row r="30" spans="1:12" x14ac:dyDescent="0.25">
      <c r="A30" s="13"/>
      <c r="B30" s="52" t="s">
        <v>125</v>
      </c>
      <c r="H30" s="21"/>
      <c r="L30" s="7">
        <f>IF($I$32&gt;0,H30,(I24/H31)*H30)</f>
        <v>0</v>
      </c>
    </row>
    <row r="31" spans="1:12" x14ac:dyDescent="0.25">
      <c r="A31" s="13"/>
      <c r="C31" s="50" t="s">
        <v>131</v>
      </c>
      <c r="H31" s="9">
        <f>SUM(H26:H30)</f>
        <v>0.3179283899</v>
      </c>
      <c r="L31" s="7">
        <f>SUM(L26:L30)</f>
        <v>0.3179283899</v>
      </c>
    </row>
    <row r="32" spans="1:12" x14ac:dyDescent="0.25">
      <c r="A32" s="13"/>
      <c r="B32" s="50" t="s">
        <v>130</v>
      </c>
      <c r="I32" s="8">
        <f>I24-H31</f>
        <v>5.7625166004691026</v>
      </c>
      <c r="L32" s="14"/>
    </row>
    <row r="33" spans="1:12" x14ac:dyDescent="0.25">
      <c r="A33" s="10"/>
      <c r="B33" s="8"/>
      <c r="C33" s="8"/>
      <c r="D33" s="8"/>
      <c r="E33" s="8"/>
      <c r="F33" s="8"/>
      <c r="G33" s="8"/>
      <c r="H33" s="9"/>
      <c r="I33" s="8"/>
      <c r="J33" s="8"/>
      <c r="K33" s="8"/>
      <c r="L33" s="7"/>
    </row>
    <row r="34" spans="1:12" x14ac:dyDescent="0.25">
      <c r="A34" s="15" t="s">
        <v>129</v>
      </c>
      <c r="B34" s="52" t="s">
        <v>159</v>
      </c>
      <c r="H34" s="21"/>
      <c r="L34" s="7">
        <f>IF($I$38&gt;0,H34,(I32/H37)*H34)</f>
        <v>0</v>
      </c>
    </row>
    <row r="35" spans="1:12" x14ac:dyDescent="0.25">
      <c r="A35" s="13"/>
      <c r="B35" s="52" t="s">
        <v>160</v>
      </c>
      <c r="H35" s="21"/>
      <c r="L35" s="7">
        <f>IF($I$38&gt;0,H35,(I32/H37)*H34)</f>
        <v>0</v>
      </c>
    </row>
    <row r="36" spans="1:12" x14ac:dyDescent="0.25">
      <c r="A36" s="13" t="s">
        <v>161</v>
      </c>
      <c r="L36" s="14"/>
    </row>
    <row r="37" spans="1:12" x14ac:dyDescent="0.25">
      <c r="A37" s="13"/>
      <c r="C37" s="50" t="s">
        <v>124</v>
      </c>
      <c r="H37" s="9">
        <f>SUM(H34:H35)</f>
        <v>0</v>
      </c>
      <c r="L37" s="7">
        <f>SUM(L34:L35)</f>
        <v>0</v>
      </c>
    </row>
    <row r="38" spans="1:12" x14ac:dyDescent="0.25">
      <c r="A38" s="13"/>
      <c r="B38" s="50" t="s">
        <v>123</v>
      </c>
      <c r="I38" s="9">
        <f>I32-H37</f>
        <v>5.7625166004691026</v>
      </c>
      <c r="L38" s="14"/>
    </row>
    <row r="39" spans="1:12" x14ac:dyDescent="0.25">
      <c r="A39" s="10"/>
      <c r="B39" s="8"/>
      <c r="C39" s="8"/>
      <c r="D39" s="8"/>
      <c r="E39" s="8"/>
      <c r="F39" s="8"/>
      <c r="G39" s="8"/>
      <c r="H39" s="9"/>
      <c r="I39" s="8"/>
      <c r="J39" s="8"/>
      <c r="K39" s="8"/>
      <c r="L39" s="7"/>
    </row>
    <row r="40" spans="1:12" x14ac:dyDescent="0.25">
      <c r="A40" s="15" t="s">
        <v>122</v>
      </c>
      <c r="B40" s="52" t="s">
        <v>118</v>
      </c>
      <c r="H40" s="21"/>
      <c r="L40" s="7">
        <f>IF($I$43&gt;0,H40,(I38/H42)*H40)</f>
        <v>0</v>
      </c>
    </row>
    <row r="41" spans="1:12" x14ac:dyDescent="0.25">
      <c r="A41" s="13"/>
      <c r="B41" s="52" t="s">
        <v>117</v>
      </c>
      <c r="L41" s="14"/>
    </row>
    <row r="42" spans="1:12" x14ac:dyDescent="0.25">
      <c r="A42" s="13"/>
      <c r="C42" s="50" t="s">
        <v>121</v>
      </c>
      <c r="H42" s="9">
        <f>SUM(H40)</f>
        <v>0</v>
      </c>
      <c r="L42" s="7">
        <f>SUM(L40)</f>
        <v>0</v>
      </c>
    </row>
    <row r="43" spans="1:12" x14ac:dyDescent="0.25">
      <c r="A43" s="13"/>
      <c r="B43" s="50" t="s">
        <v>120</v>
      </c>
      <c r="I43" s="9">
        <f>I38-H42</f>
        <v>5.7625166004691026</v>
      </c>
      <c r="L43" s="14"/>
    </row>
    <row r="44" spans="1:12" x14ac:dyDescent="0.25">
      <c r="A44" s="10"/>
      <c r="B44" s="8"/>
      <c r="C44" s="8"/>
      <c r="D44" s="8"/>
      <c r="E44" s="8"/>
      <c r="F44" s="8"/>
      <c r="G44" s="8"/>
      <c r="H44" s="9"/>
      <c r="I44" s="8"/>
      <c r="J44" s="8"/>
      <c r="K44" s="8"/>
      <c r="L44" s="7"/>
    </row>
    <row r="45" spans="1:12" x14ac:dyDescent="0.25">
      <c r="A45" s="15" t="s">
        <v>119</v>
      </c>
      <c r="B45" s="52" t="s">
        <v>162</v>
      </c>
      <c r="H45" s="21">
        <f>Worksheet!C29-H29</f>
        <v>0</v>
      </c>
      <c r="L45" s="7">
        <f>IF($I$50&gt;0,H45,(I43/H49)*H45)</f>
        <v>0</v>
      </c>
    </row>
    <row r="46" spans="1:12" x14ac:dyDescent="0.25">
      <c r="A46" s="13"/>
      <c r="B46" s="52" t="s">
        <v>163</v>
      </c>
      <c r="H46" s="21"/>
      <c r="L46" s="7">
        <f>IF($I$50&gt;0,H46,(I43/H49)*H46)</f>
        <v>0</v>
      </c>
    </row>
    <row r="47" spans="1:12" x14ac:dyDescent="0.25">
      <c r="A47" s="13"/>
      <c r="B47" s="52" t="s">
        <v>113</v>
      </c>
      <c r="H47" s="21"/>
      <c r="L47" s="7">
        <f>IF($I$50&gt;0,H47,(I43/H49)*H47)</f>
        <v>0</v>
      </c>
    </row>
    <row r="48" spans="1:12" x14ac:dyDescent="0.25">
      <c r="A48" s="13"/>
      <c r="B48" s="52" t="s">
        <v>112</v>
      </c>
      <c r="H48" s="21"/>
      <c r="L48" s="7">
        <f>IF($I$50&gt;0,H48,(I43/H49)*H48)</f>
        <v>0</v>
      </c>
    </row>
    <row r="49" spans="1:12" x14ac:dyDescent="0.25">
      <c r="A49" s="13"/>
      <c r="C49" s="50" t="s">
        <v>116</v>
      </c>
      <c r="H49" s="9">
        <f>SUM(H45:H48)</f>
        <v>0</v>
      </c>
      <c r="L49" s="7">
        <f>SUM(L45:L48)</f>
        <v>0</v>
      </c>
    </row>
    <row r="50" spans="1:12" x14ac:dyDescent="0.25">
      <c r="A50" s="13"/>
      <c r="B50" s="50" t="s">
        <v>115</v>
      </c>
      <c r="I50" s="9">
        <f>I43-H49</f>
        <v>5.7625166004691026</v>
      </c>
      <c r="L50" s="14"/>
    </row>
    <row r="51" spans="1:12" x14ac:dyDescent="0.25">
      <c r="A51" s="10"/>
      <c r="B51" s="8"/>
      <c r="C51" s="8"/>
      <c r="D51" s="8"/>
      <c r="E51" s="8"/>
      <c r="F51" s="8"/>
      <c r="G51" s="8"/>
      <c r="H51" s="9"/>
      <c r="I51" s="8"/>
      <c r="J51" s="8"/>
      <c r="K51" s="8"/>
      <c r="L51" s="7"/>
    </row>
    <row r="52" spans="1:12" x14ac:dyDescent="0.25">
      <c r="A52" s="15" t="s">
        <v>114</v>
      </c>
      <c r="B52" s="52" t="s">
        <v>108</v>
      </c>
      <c r="H52" s="21"/>
      <c r="L52" s="7">
        <f>IF($I$55&gt;0,H52,(I50/H54)*H52)</f>
        <v>0</v>
      </c>
    </row>
    <row r="53" spans="1:12" x14ac:dyDescent="0.25">
      <c r="A53" s="13"/>
      <c r="B53" s="52" t="s">
        <v>107</v>
      </c>
      <c r="L53" s="14"/>
    </row>
    <row r="54" spans="1:12" x14ac:dyDescent="0.25">
      <c r="A54" s="13"/>
      <c r="C54" s="50" t="s">
        <v>111</v>
      </c>
      <c r="H54" s="9">
        <f>SUM(H52)</f>
        <v>0</v>
      </c>
      <c r="L54" s="7">
        <f>SUM(L52)</f>
        <v>0</v>
      </c>
    </row>
    <row r="55" spans="1:12" x14ac:dyDescent="0.25">
      <c r="A55" s="13"/>
      <c r="B55" s="50" t="s">
        <v>110</v>
      </c>
      <c r="I55" s="9">
        <f>I50-H54</f>
        <v>5.7625166004691026</v>
      </c>
      <c r="L55" s="14"/>
    </row>
    <row r="56" spans="1:12" x14ac:dyDescent="0.25">
      <c r="A56" s="10"/>
      <c r="B56" s="8"/>
      <c r="C56" s="8"/>
      <c r="D56" s="8"/>
      <c r="E56" s="8"/>
      <c r="F56" s="8"/>
      <c r="G56" s="8"/>
      <c r="H56" s="9"/>
      <c r="I56" s="8"/>
      <c r="J56" s="8"/>
      <c r="K56" s="8"/>
      <c r="L56" s="7"/>
    </row>
    <row r="57" spans="1:12" x14ac:dyDescent="0.25">
      <c r="A57" s="15" t="s">
        <v>109</v>
      </c>
      <c r="B57" s="52" t="s">
        <v>104</v>
      </c>
      <c r="H57" s="21"/>
      <c r="L57" s="7">
        <f>IF($I$62&gt;0,H57,(I55/H61)*H57)</f>
        <v>0</v>
      </c>
    </row>
    <row r="58" spans="1:12" x14ac:dyDescent="0.25">
      <c r="A58" s="13"/>
      <c r="B58" s="52" t="s">
        <v>103</v>
      </c>
      <c r="H58" s="21"/>
      <c r="L58" s="7">
        <f>IF($I$62&gt;0,H58,(I55/H61)*H57)</f>
        <v>0</v>
      </c>
    </row>
    <row r="59" spans="1:12" x14ac:dyDescent="0.25">
      <c r="A59" s="13"/>
      <c r="B59" s="52" t="s">
        <v>102</v>
      </c>
      <c r="H59" s="21"/>
      <c r="L59" s="7">
        <f>IF($I$62&gt;0,H59,(I55/H61)*H57)</f>
        <v>0</v>
      </c>
    </row>
    <row r="60" spans="1:12" x14ac:dyDescent="0.25">
      <c r="A60" s="13"/>
      <c r="B60" s="52" t="s">
        <v>101</v>
      </c>
      <c r="H60" s="21"/>
      <c r="L60" s="7">
        <f>IF($I$62&gt;0,H60,(I55/H61)*H57)</f>
        <v>0</v>
      </c>
    </row>
    <row r="61" spans="1:12" x14ac:dyDescent="0.25">
      <c r="A61" s="13"/>
      <c r="C61" s="50" t="s">
        <v>164</v>
      </c>
      <c r="H61" s="9">
        <f>SUM(H57:H60)</f>
        <v>0</v>
      </c>
      <c r="L61" s="7">
        <f>SUM(L57:L60)</f>
        <v>0</v>
      </c>
    </row>
    <row r="62" spans="1:12" x14ac:dyDescent="0.25">
      <c r="A62" s="13"/>
      <c r="B62" s="50" t="s">
        <v>106</v>
      </c>
      <c r="I62" s="9">
        <f>I55-H61</f>
        <v>5.7625166004691026</v>
      </c>
      <c r="L62" s="14"/>
    </row>
    <row r="63" spans="1:12" x14ac:dyDescent="0.25">
      <c r="A63" s="10"/>
      <c r="B63" s="8"/>
      <c r="C63" s="8"/>
      <c r="D63" s="8"/>
      <c r="E63" s="8"/>
      <c r="F63" s="8"/>
      <c r="G63" s="8"/>
      <c r="H63" s="9"/>
      <c r="I63" s="8"/>
      <c r="J63" s="8"/>
      <c r="K63" s="8"/>
      <c r="L63" s="7"/>
    </row>
    <row r="64" spans="1:12" x14ac:dyDescent="0.25">
      <c r="A64" s="15" t="s">
        <v>105</v>
      </c>
      <c r="B64" s="52" t="s">
        <v>97</v>
      </c>
      <c r="H64" s="21"/>
      <c r="L64" s="7">
        <f>IF($I$66&gt;0,H64,(I62/H65)*H64)</f>
        <v>0</v>
      </c>
    </row>
    <row r="65" spans="1:12" x14ac:dyDescent="0.25">
      <c r="A65" s="13"/>
      <c r="C65" s="50" t="s">
        <v>100</v>
      </c>
      <c r="H65" s="9">
        <f>SUM(H64)</f>
        <v>0</v>
      </c>
      <c r="L65" s="7">
        <f>SUM(L64)</f>
        <v>0</v>
      </c>
    </row>
    <row r="66" spans="1:12" x14ac:dyDescent="0.25">
      <c r="A66" s="13"/>
      <c r="B66" s="50" t="s">
        <v>99</v>
      </c>
      <c r="I66" s="9">
        <f>I62-H65</f>
        <v>5.7625166004691026</v>
      </c>
      <c r="L66" s="14"/>
    </row>
    <row r="67" spans="1:12" x14ac:dyDescent="0.25">
      <c r="A67" s="10"/>
      <c r="B67" s="8"/>
      <c r="C67" s="8"/>
      <c r="D67" s="8"/>
      <c r="E67" s="8"/>
      <c r="F67" s="8"/>
      <c r="G67" s="8"/>
      <c r="H67" s="9"/>
      <c r="I67" s="8"/>
      <c r="J67" s="8"/>
      <c r="K67" s="8"/>
      <c r="L67" s="7"/>
    </row>
    <row r="68" spans="1:12" x14ac:dyDescent="0.25">
      <c r="A68" s="15" t="s">
        <v>98</v>
      </c>
      <c r="B68" s="52" t="s">
        <v>94</v>
      </c>
      <c r="H68" s="21"/>
      <c r="L68" s="7">
        <f>IF($I$70&gt;0,H68,(I66/H69)*H68)</f>
        <v>0</v>
      </c>
    </row>
    <row r="69" spans="1:12" x14ac:dyDescent="0.25">
      <c r="A69" s="13"/>
      <c r="C69" s="50" t="s">
        <v>165</v>
      </c>
      <c r="H69" s="9">
        <f>SUM(H68)</f>
        <v>0</v>
      </c>
      <c r="L69" s="7">
        <f>SUM(L68)</f>
        <v>0</v>
      </c>
    </row>
    <row r="70" spans="1:12" x14ac:dyDescent="0.25">
      <c r="A70" s="13"/>
      <c r="B70" s="50" t="s">
        <v>96</v>
      </c>
      <c r="I70" s="9">
        <f>I66-H69</f>
        <v>5.7625166004691026</v>
      </c>
      <c r="L70" s="14"/>
    </row>
    <row r="71" spans="1:12" x14ac:dyDescent="0.25">
      <c r="A71" s="10"/>
      <c r="B71" s="8"/>
      <c r="C71" s="8"/>
      <c r="D71" s="8"/>
      <c r="E71" s="8"/>
      <c r="F71" s="8"/>
      <c r="G71" s="8"/>
      <c r="H71" s="9"/>
      <c r="I71" s="8"/>
      <c r="J71" s="8"/>
      <c r="K71" s="8"/>
      <c r="L71" s="7"/>
    </row>
    <row r="72" spans="1:12" x14ac:dyDescent="0.25">
      <c r="A72" s="15" t="s">
        <v>95</v>
      </c>
      <c r="B72" s="52" t="s">
        <v>90</v>
      </c>
      <c r="H72" s="21"/>
      <c r="L72" s="7">
        <f>IF($I$77&gt;0,H72,(I70/H76)*H72)</f>
        <v>0</v>
      </c>
    </row>
    <row r="73" spans="1:12" x14ac:dyDescent="0.25">
      <c r="A73" s="13"/>
      <c r="B73" s="52" t="s">
        <v>89</v>
      </c>
      <c r="H73" s="21"/>
      <c r="L73" s="7">
        <f>IF($I$77&gt;0,H73,(I70/H76)*H73)</f>
        <v>0</v>
      </c>
    </row>
    <row r="74" spans="1:12" x14ac:dyDescent="0.25">
      <c r="A74" s="13"/>
      <c r="B74" s="52" t="s">
        <v>88</v>
      </c>
      <c r="H74" s="21"/>
      <c r="L74" s="7">
        <f>IF($I$77&gt;0,H74,(I70/H76)*H74)</f>
        <v>0</v>
      </c>
    </row>
    <row r="75" spans="1:12" x14ac:dyDescent="0.25">
      <c r="A75" s="13"/>
      <c r="B75" s="52" t="s">
        <v>166</v>
      </c>
      <c r="H75" s="21"/>
      <c r="L75" s="7"/>
    </row>
    <row r="76" spans="1:12" x14ac:dyDescent="0.25">
      <c r="A76" s="13"/>
      <c r="C76" s="50" t="s">
        <v>93</v>
      </c>
      <c r="H76" s="9">
        <f>SUM(H72:H74)</f>
        <v>0</v>
      </c>
      <c r="L76" s="7">
        <f>SUM(L72:L74)</f>
        <v>0</v>
      </c>
    </row>
    <row r="77" spans="1:12" x14ac:dyDescent="0.25">
      <c r="A77" s="10"/>
      <c r="B77" s="20" t="s">
        <v>92</v>
      </c>
      <c r="C77" s="8"/>
      <c r="D77" s="8"/>
      <c r="E77" s="8"/>
      <c r="F77" s="8"/>
      <c r="G77" s="8"/>
      <c r="H77" s="9"/>
      <c r="I77" s="9">
        <f>I70-H76</f>
        <v>5.7625166004691026</v>
      </c>
      <c r="J77" s="8"/>
      <c r="K77" s="8"/>
      <c r="L77" s="7"/>
    </row>
    <row r="78" spans="1:12" x14ac:dyDescent="0.25">
      <c r="A78" s="15" t="s">
        <v>91</v>
      </c>
      <c r="B78" s="52" t="s">
        <v>85</v>
      </c>
      <c r="H78" s="21"/>
      <c r="L78" s="7">
        <f>IF($I$80&gt;0,H78,(I77/H79)*H78)</f>
        <v>0</v>
      </c>
    </row>
    <row r="79" spans="1:12" x14ac:dyDescent="0.25">
      <c r="A79" s="13"/>
      <c r="C79" s="50" t="s">
        <v>87</v>
      </c>
      <c r="H79" s="9">
        <f>SUM(H78)</f>
        <v>0</v>
      </c>
      <c r="L79" s="7">
        <f>SUM(L78)</f>
        <v>0</v>
      </c>
    </row>
    <row r="80" spans="1:12" x14ac:dyDescent="0.25">
      <c r="A80" s="10"/>
      <c r="B80" s="20" t="s">
        <v>83</v>
      </c>
      <c r="C80" s="8"/>
      <c r="D80" s="8"/>
      <c r="E80" s="8"/>
      <c r="F80" s="8"/>
      <c r="G80" s="8"/>
      <c r="H80" s="9"/>
      <c r="I80" s="9">
        <f>I77-H79</f>
        <v>5.7625166004691026</v>
      </c>
      <c r="J80" s="8"/>
      <c r="K80" s="8"/>
      <c r="L80" s="7"/>
    </row>
    <row r="81" spans="1:12" x14ac:dyDescent="0.25">
      <c r="A81" s="15" t="s">
        <v>86</v>
      </c>
      <c r="B81" s="52" t="s">
        <v>81</v>
      </c>
      <c r="H81" s="21"/>
      <c r="L81" s="7">
        <f>IF($I$84&gt;0,H81,(I80/H83)*H81)</f>
        <v>0</v>
      </c>
    </row>
    <row r="82" spans="1:12" x14ac:dyDescent="0.25">
      <c r="A82" s="13"/>
      <c r="B82" s="52" t="s">
        <v>80</v>
      </c>
      <c r="L82" s="14"/>
    </row>
    <row r="83" spans="1:12" x14ac:dyDescent="0.25">
      <c r="A83" s="13"/>
      <c r="C83" s="50" t="s">
        <v>84</v>
      </c>
      <c r="H83" s="9">
        <f>SUM(H81)</f>
        <v>0</v>
      </c>
      <c r="L83" s="7">
        <f>SUM(L81)</f>
        <v>0</v>
      </c>
    </row>
    <row r="84" spans="1:12" x14ac:dyDescent="0.25">
      <c r="A84" s="10"/>
      <c r="B84" s="20" t="s">
        <v>83</v>
      </c>
      <c r="C84" s="8"/>
      <c r="D84" s="8"/>
      <c r="E84" s="8"/>
      <c r="F84" s="8"/>
      <c r="G84" s="8"/>
      <c r="H84" s="9"/>
      <c r="I84" s="9">
        <f>I80-H83</f>
        <v>5.7625166004691026</v>
      </c>
      <c r="J84" s="8"/>
      <c r="K84" s="8"/>
      <c r="L84" s="7"/>
    </row>
    <row r="85" spans="1:12" x14ac:dyDescent="0.25">
      <c r="A85" s="15" t="s">
        <v>82</v>
      </c>
      <c r="B85" s="52" t="s">
        <v>76</v>
      </c>
      <c r="H85" s="21"/>
      <c r="L85" s="7">
        <f>IF($I$87&gt;0,H85,(I84/H86)*H85)</f>
        <v>0</v>
      </c>
    </row>
    <row r="86" spans="1:12" x14ac:dyDescent="0.25">
      <c r="A86" s="13"/>
      <c r="C86" s="50" t="s">
        <v>79</v>
      </c>
      <c r="H86" s="9">
        <f>SUM(H85)</f>
        <v>0</v>
      </c>
      <c r="L86" s="7">
        <f>SUM(L85)</f>
        <v>0</v>
      </c>
    </row>
    <row r="87" spans="1:12" x14ac:dyDescent="0.25">
      <c r="A87" s="10"/>
      <c r="B87" s="20" t="s">
        <v>78</v>
      </c>
      <c r="C87" s="8"/>
      <c r="D87" s="8"/>
      <c r="E87" s="8"/>
      <c r="F87" s="8"/>
      <c r="G87" s="8"/>
      <c r="H87" s="9"/>
      <c r="I87" s="9">
        <f>I84-H86</f>
        <v>5.7625166004691026</v>
      </c>
      <c r="J87" s="8"/>
      <c r="K87" s="8"/>
      <c r="L87" s="7"/>
    </row>
    <row r="88" spans="1:12" x14ac:dyDescent="0.25">
      <c r="A88" s="15" t="s">
        <v>77</v>
      </c>
      <c r="B88" s="52" t="s">
        <v>72</v>
      </c>
      <c r="H88" s="21"/>
      <c r="L88" s="7">
        <f>IF($I$90&gt;0,H88,(I87/H89)*H88)</f>
        <v>0</v>
      </c>
    </row>
    <row r="89" spans="1:12" x14ac:dyDescent="0.25">
      <c r="A89" s="13"/>
      <c r="C89" s="50" t="s">
        <v>75</v>
      </c>
      <c r="H89" s="9">
        <f>SUM(H88)</f>
        <v>0</v>
      </c>
      <c r="L89" s="7">
        <f>SUM(L88)</f>
        <v>0</v>
      </c>
    </row>
    <row r="90" spans="1:12" x14ac:dyDescent="0.25">
      <c r="A90" s="10"/>
      <c r="B90" s="20" t="s">
        <v>74</v>
      </c>
      <c r="C90" s="8"/>
      <c r="D90" s="8"/>
      <c r="E90" s="8"/>
      <c r="F90" s="8"/>
      <c r="G90" s="8"/>
      <c r="H90" s="9"/>
      <c r="I90" s="9">
        <f>I87-H89</f>
        <v>5.7625166004691026</v>
      </c>
      <c r="J90" s="8"/>
      <c r="K90" s="8"/>
      <c r="L90" s="7"/>
    </row>
    <row r="91" spans="1:12" x14ac:dyDescent="0.25">
      <c r="A91" s="15" t="s">
        <v>73</v>
      </c>
      <c r="B91" s="52" t="s">
        <v>68</v>
      </c>
      <c r="H91" s="21"/>
      <c r="L91" s="7">
        <f>IF($I$95&gt;0,H91,(I90/H94)*H91)</f>
        <v>0</v>
      </c>
    </row>
    <row r="92" spans="1:12" x14ac:dyDescent="0.25">
      <c r="A92" s="13"/>
      <c r="B92" s="56" t="s">
        <v>60</v>
      </c>
      <c r="C92" s="56"/>
      <c r="D92" s="56"/>
      <c r="E92" s="56"/>
      <c r="F92" s="56"/>
      <c r="G92" s="56"/>
      <c r="L92" s="14"/>
    </row>
    <row r="93" spans="1:12" x14ac:dyDescent="0.25">
      <c r="A93" s="13"/>
      <c r="B93" s="56"/>
      <c r="C93" s="56"/>
      <c r="D93" s="56"/>
      <c r="E93" s="56"/>
      <c r="F93" s="56"/>
      <c r="G93" s="56"/>
      <c r="L93" s="14"/>
    </row>
    <row r="94" spans="1:12" x14ac:dyDescent="0.25">
      <c r="A94" s="13"/>
      <c r="C94" s="50" t="s">
        <v>71</v>
      </c>
      <c r="H94" s="9">
        <f>SUM(H91)</f>
        <v>0</v>
      </c>
      <c r="L94" s="7">
        <f>SUM(L91)</f>
        <v>0</v>
      </c>
    </row>
    <row r="95" spans="1:12" x14ac:dyDescent="0.25">
      <c r="A95" s="10"/>
      <c r="B95" s="20" t="s">
        <v>70</v>
      </c>
      <c r="C95" s="8"/>
      <c r="D95" s="8"/>
      <c r="E95" s="8"/>
      <c r="F95" s="8"/>
      <c r="G95" s="8"/>
      <c r="H95" s="9"/>
      <c r="I95" s="9">
        <f>I90-H94</f>
        <v>5.7625166004691026</v>
      </c>
      <c r="J95" s="8"/>
      <c r="K95" s="8"/>
      <c r="L95" s="7"/>
    </row>
    <row r="96" spans="1:12" x14ac:dyDescent="0.25">
      <c r="A96" s="15" t="s">
        <v>69</v>
      </c>
      <c r="B96" s="52" t="s">
        <v>65</v>
      </c>
      <c r="H96" s="21"/>
      <c r="L96" s="7">
        <f>IF($I$98&gt;0,H96,(I95/H97)*H96)</f>
        <v>0</v>
      </c>
    </row>
    <row r="97" spans="1:12" x14ac:dyDescent="0.25">
      <c r="A97" s="13"/>
      <c r="C97" s="50" t="s">
        <v>67</v>
      </c>
      <c r="H97" s="9">
        <f>SUM(H96)</f>
        <v>0</v>
      </c>
      <c r="L97" s="7">
        <f>SUM(L96)</f>
        <v>0</v>
      </c>
    </row>
    <row r="98" spans="1:12" x14ac:dyDescent="0.25">
      <c r="A98" s="10"/>
      <c r="B98" s="20" t="s">
        <v>63</v>
      </c>
      <c r="C98" s="8"/>
      <c r="D98" s="8"/>
      <c r="E98" s="8"/>
      <c r="F98" s="8"/>
      <c r="G98" s="8"/>
      <c r="H98" s="9"/>
      <c r="I98" s="9">
        <f>I95-H97</f>
        <v>5.7625166004691026</v>
      </c>
      <c r="J98" s="8"/>
      <c r="K98" s="8"/>
      <c r="L98" s="7"/>
    </row>
    <row r="99" spans="1:12" x14ac:dyDescent="0.25">
      <c r="A99" s="15" t="s">
        <v>66</v>
      </c>
      <c r="B99" s="52" t="s">
        <v>61</v>
      </c>
      <c r="H99" s="21"/>
      <c r="L99" s="7">
        <f>IF($I$103&gt;0,H99,(I98/H102)*H99)</f>
        <v>0</v>
      </c>
    </row>
    <row r="100" spans="1:12" ht="15" customHeight="1" x14ac:dyDescent="0.25">
      <c r="A100" s="13"/>
      <c r="B100" s="56" t="s">
        <v>60</v>
      </c>
      <c r="C100" s="56"/>
      <c r="D100" s="56"/>
      <c r="E100" s="56"/>
      <c r="F100" s="56"/>
      <c r="G100" s="56"/>
      <c r="L100" s="14"/>
    </row>
    <row r="101" spans="1:12" x14ac:dyDescent="0.25">
      <c r="A101" s="13"/>
      <c r="B101" s="56"/>
      <c r="C101" s="56"/>
      <c r="D101" s="56"/>
      <c r="E101" s="56"/>
      <c r="F101" s="56"/>
      <c r="G101" s="56"/>
      <c r="L101" s="14"/>
    </row>
    <row r="102" spans="1:12" x14ac:dyDescent="0.25">
      <c r="A102" s="13"/>
      <c r="C102" s="50" t="s">
        <v>64</v>
      </c>
      <c r="H102" s="9">
        <f>SUM(H99)</f>
        <v>0</v>
      </c>
      <c r="L102" s="7">
        <f>SUM(L99)</f>
        <v>0</v>
      </c>
    </row>
    <row r="103" spans="1:12" x14ac:dyDescent="0.25">
      <c r="A103" s="10"/>
      <c r="B103" s="20" t="s">
        <v>63</v>
      </c>
      <c r="C103" s="8"/>
      <c r="D103" s="8"/>
      <c r="E103" s="8"/>
      <c r="F103" s="8"/>
      <c r="G103" s="8"/>
      <c r="H103" s="9"/>
      <c r="I103" s="9">
        <f>I98-H102</f>
        <v>5.7625166004691026</v>
      </c>
      <c r="J103" s="8"/>
      <c r="K103" s="8"/>
      <c r="L103" s="7"/>
    </row>
    <row r="104" spans="1:12" ht="33" customHeight="1" x14ac:dyDescent="0.25">
      <c r="A104" s="32" t="s">
        <v>62</v>
      </c>
      <c r="B104" s="60" t="s">
        <v>167</v>
      </c>
      <c r="C104" s="61"/>
      <c r="D104" s="61"/>
      <c r="E104" s="61"/>
      <c r="F104" s="61"/>
      <c r="G104" s="61"/>
      <c r="H104" s="33"/>
      <c r="I104" s="34"/>
      <c r="J104" s="35"/>
      <c r="K104" s="36"/>
      <c r="L104" s="37">
        <f>IF(I103&lt;=0,0,IF(I103&lt;H105,(I103/H105)*H104,H104))</f>
        <v>0</v>
      </c>
    </row>
    <row r="105" spans="1:12" ht="15.75" x14ac:dyDescent="0.25">
      <c r="A105" s="38"/>
      <c r="B105" s="39"/>
      <c r="C105" s="62" t="s">
        <v>59</v>
      </c>
      <c r="D105" s="62"/>
      <c r="E105" s="51"/>
      <c r="F105" s="51"/>
      <c r="G105" s="51"/>
      <c r="H105" s="41">
        <f>H104</f>
        <v>0</v>
      </c>
      <c r="I105" s="42"/>
      <c r="J105" s="35"/>
      <c r="K105" s="36"/>
      <c r="L105" s="43">
        <f>+L104</f>
        <v>0</v>
      </c>
    </row>
    <row r="106" spans="1:12" ht="15.75" x14ac:dyDescent="0.25">
      <c r="A106" s="44"/>
      <c r="B106" s="45" t="s">
        <v>58</v>
      </c>
      <c r="C106" s="46"/>
      <c r="D106" s="46"/>
      <c r="E106" s="46"/>
      <c r="F106" s="46"/>
      <c r="G106" s="41"/>
      <c r="H106" s="46"/>
      <c r="I106" s="42">
        <f>IF(I103&lt;=0,0,I103-L105)</f>
        <v>5.7625166004691026</v>
      </c>
      <c r="J106" s="35"/>
      <c r="K106" s="47"/>
      <c r="L106" s="48"/>
    </row>
    <row r="107" spans="1:12" ht="18.75" x14ac:dyDescent="0.3">
      <c r="A107" s="19"/>
      <c r="B107" s="17"/>
      <c r="C107" s="17"/>
      <c r="D107" s="17"/>
      <c r="E107" s="57" t="s">
        <v>57</v>
      </c>
      <c r="F107" s="57"/>
      <c r="G107" s="57"/>
      <c r="H107" s="18"/>
      <c r="I107" s="17"/>
      <c r="J107" s="17"/>
      <c r="K107" s="17"/>
      <c r="L107" s="16"/>
    </row>
    <row r="108" spans="1:12" x14ac:dyDescent="0.25">
      <c r="A108" s="15" t="s">
        <v>56</v>
      </c>
      <c r="L108" s="14"/>
    </row>
    <row r="109" spans="1:12" x14ac:dyDescent="0.25">
      <c r="A109" s="13"/>
      <c r="B109" s="52" t="s">
        <v>55</v>
      </c>
      <c r="D109" s="11"/>
      <c r="L109" s="14"/>
    </row>
    <row r="110" spans="1:12" x14ac:dyDescent="0.25">
      <c r="A110" s="13"/>
      <c r="L110" s="14"/>
    </row>
    <row r="111" spans="1:12" ht="15.75" x14ac:dyDescent="0.25">
      <c r="A111" s="13"/>
      <c r="B111" s="52" t="s">
        <v>54</v>
      </c>
      <c r="G111" s="11"/>
      <c r="H111" s="12" t="s">
        <v>53</v>
      </c>
      <c r="I111" s="11"/>
      <c r="J111" s="58" t="s">
        <v>52</v>
      </c>
      <c r="K111" s="58"/>
      <c r="L111" s="7"/>
    </row>
    <row r="112" spans="1:12" x14ac:dyDescent="0.25">
      <c r="A112" s="10"/>
      <c r="B112" s="8"/>
      <c r="C112" s="8"/>
      <c r="D112" s="8"/>
      <c r="E112" s="8"/>
      <c r="F112" s="8"/>
      <c r="G112" s="8"/>
      <c r="H112" s="9"/>
      <c r="I112" s="8"/>
      <c r="J112" s="8"/>
      <c r="K112" s="8"/>
      <c r="L112" s="7"/>
    </row>
  </sheetData>
  <mergeCells count="22">
    <mergeCell ref="E107:G107"/>
    <mergeCell ref="B24:F24"/>
    <mergeCell ref="B92:G93"/>
    <mergeCell ref="B100:G101"/>
    <mergeCell ref="B104:G104"/>
    <mergeCell ref="C105:D105"/>
    <mergeCell ref="J111:K111"/>
    <mergeCell ref="B19:F19"/>
    <mergeCell ref="A1:L1"/>
    <mergeCell ref="A2:L2"/>
    <mergeCell ref="A3:D3"/>
    <mergeCell ref="B5:D5"/>
    <mergeCell ref="B6:D6"/>
    <mergeCell ref="F7:H9"/>
    <mergeCell ref="B11:D11"/>
    <mergeCell ref="B12:D12"/>
    <mergeCell ref="C13:D13"/>
    <mergeCell ref="B17:E17"/>
    <mergeCell ref="B18:F18"/>
    <mergeCell ref="B20:F20"/>
    <mergeCell ref="B21:F21"/>
    <mergeCell ref="C22:D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Worksheet</vt:lpstr>
      <vt:lpstr>Summary</vt:lpstr>
      <vt:lpstr>B-1</vt:lpstr>
      <vt:lpstr>B-4</vt:lpstr>
      <vt:lpstr>K-0</vt:lpstr>
      <vt:lpstr>K-1</vt:lpstr>
      <vt:lpstr>K-18</vt:lpstr>
      <vt:lpstr>K-24</vt:lpstr>
      <vt:lpstr>K-26</vt:lpstr>
      <vt:lpstr>K-27</vt:lpstr>
      <vt:lpstr>P-1</vt:lpstr>
      <vt:lpstr>R-1</vt:lpstr>
      <vt:lpstr>R-2</vt:lpstr>
      <vt:lpstr>R-3</vt:lpstr>
      <vt:lpstr>R-5</vt:lpstr>
      <vt:lpstr>R-8</vt:lpstr>
      <vt:lpstr>R-11</vt:lpstr>
      <vt:lpstr>R-12</vt:lpstr>
      <vt:lpstr>R-13</vt:lpstr>
      <vt:lpstr>W-1</vt:lpstr>
      <vt:lpstr>W-6</vt:lpstr>
      <vt:lpstr>1210</vt:lpstr>
      <vt:lpstr>1212</vt:lpstr>
      <vt:lpstr>1215</vt:lpstr>
      <vt:lpstr>1222</vt:lpstr>
      <vt:lpstr>1224</vt:lpstr>
      <vt:lpstr>1225</vt:lpstr>
      <vt:lpstr>1226</vt:lpstr>
      <vt:lpstr>1227</vt:lpstr>
      <vt:lpstr>1228</vt:lpstr>
      <vt:lpstr>1231</vt:lpstr>
      <vt:lpstr>1331</vt:lpstr>
      <vt:lpstr>1400</vt:lpstr>
      <vt:lpstr>1404</vt:lpstr>
      <vt:lpstr>1410</vt:lpstr>
      <vt:lpstr>1412</vt:lpstr>
      <vt:lpstr>1424</vt:lpstr>
      <vt:lpstr>1431</vt:lpstr>
      <vt:lpstr>1444</vt:lpstr>
      <vt:lpstr>1515</vt:lpstr>
      <vt:lpstr>1516</vt:lpstr>
      <vt:lpstr>1600</vt:lpstr>
      <vt:lpstr>1610</vt:lpstr>
      <vt:lpstr>1612</vt:lpstr>
      <vt:lpstr>1613</vt:lpstr>
      <vt:lpstr>1615</vt:lpstr>
      <vt:lpstr>1616</vt:lpstr>
      <vt:lpstr>1625</vt:lpstr>
      <vt:lpstr>1715</vt:lpstr>
      <vt:lpstr>1716</vt:lpstr>
      <vt:lpstr>1731</vt:lpstr>
      <vt:lpstr>1736</vt:lpstr>
      <vt:lpstr>1813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Lee</dc:creator>
  <cp:lastModifiedBy>Marlena Strieck</cp:lastModifiedBy>
  <dcterms:created xsi:type="dcterms:W3CDTF">2021-09-30T13:39:06Z</dcterms:created>
  <dcterms:modified xsi:type="dcterms:W3CDTF">2025-01-24T19:26:47Z</dcterms:modified>
</cp:coreProperties>
</file>