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A502449F-C875-4461-913E-9DD29E3DEB81}"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1065" yWindow="525" windowWidth="28050" windowHeight="154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1" i="2" l="1"/>
  <c r="F13" i="2"/>
  <c r="N13" i="2" s="1"/>
  <c r="N84" i="2" s="1"/>
  <c r="F19" i="2"/>
  <c r="N3" i="2" l="1"/>
  <c r="F105" i="2"/>
  <c r="C81" i="2" l="1"/>
  <c r="N81" i="2" l="1"/>
  <c r="N79" i="2"/>
  <c r="N75" i="2" l="1"/>
  <c r="N67" i="2"/>
  <c r="J67" i="2"/>
  <c r="D67" i="2"/>
  <c r="N38" i="2"/>
  <c r="F40" i="2" s="1"/>
  <c r="B19" i="2"/>
  <c r="J17" i="2"/>
  <c r="N10" i="2"/>
  <c r="N83" i="2" s="1"/>
  <c r="N7" i="2"/>
  <c r="F133" i="2" l="1"/>
  <c r="F139" i="2"/>
  <c r="N19" i="2"/>
  <c r="N21" i="2" s="1"/>
  <c r="N55" i="2"/>
  <c r="N40" i="2"/>
  <c r="F127" i="2"/>
  <c r="N115" i="2" l="1"/>
  <c r="N86" i="2"/>
  <c r="F59" i="2"/>
  <c r="N59" i="2" s="1"/>
  <c r="N63" i="2"/>
  <c r="B28" i="2"/>
  <c r="N28" i="2" s="1"/>
  <c r="F31" i="2" s="1"/>
  <c r="N31" i="2" s="1"/>
  <c r="N88" i="2" s="1"/>
  <c r="N90" i="2" s="1"/>
  <c r="B95" i="2" l="1"/>
  <c r="N95" i="2" s="1"/>
  <c r="N33" i="2"/>
  <c r="N46" i="2" s="1"/>
  <c r="N44" i="2" l="1"/>
  <c r="B105" i="2"/>
  <c r="N105" i="2" s="1"/>
  <c r="B110" i="2" s="1"/>
  <c r="N110" i="2" s="1"/>
  <c r="N118" i="2" s="1"/>
  <c r="B127" i="2" s="1"/>
  <c r="N127" i="2" s="1"/>
  <c r="N122" i="2" l="1"/>
  <c r="B133" i="2" l="1"/>
  <c r="B139" i="2" s="1"/>
  <c r="N139" i="2" s="1"/>
  <c r="N1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<sst xmlns="http://schemas.openxmlformats.org/spreadsheetml/2006/main" count="218" uniqueCount="141">
  <si>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Year</t>
  </si>
  <si>
    <t>A.V.</t>
  </si>
  <si>
    <t>-</t>
  </si>
  <si>
    <t>=</t>
  </si>
  <si>
    <t>Remainder</t>
  </si>
  <si>
    <t>D.</t>
  </si>
  <si>
    <t>F.</t>
  </si>
  <si>
    <t>Annexed Area's A.V.</t>
  </si>
  <si>
    <t>G.</t>
  </si>
  <si>
    <t>H.</t>
  </si>
  <si>
    <t>I.</t>
  </si>
  <si>
    <t>J.</t>
  </si>
  <si>
    <t>A.V. of District</t>
  </si>
  <si>
    <t>Statutory Amount</t>
  </si>
  <si>
    <t>A.</t>
  </si>
  <si>
    <t>K.</t>
  </si>
  <si>
    <t>TAXING DISTRICT</t>
  </si>
  <si>
    <t>Statutory Rate Limit</t>
  </si>
  <si>
    <t>B.</t>
  </si>
  <si>
    <t>÷</t>
  </si>
  <si>
    <t>×</t>
  </si>
  <si>
    <t>Levy Amount</t>
  </si>
  <si>
    <t>Population:</t>
  </si>
  <si>
    <t>Highest regular tax which could have been lawfully levied beginning with the 1985 levy (refund levy not included).</t>
  </si>
  <si>
    <t>C.</t>
  </si>
  <si>
    <t xml:space="preserve">B.
</t>
  </si>
  <si>
    <t>M.</t>
  </si>
  <si>
    <t>N.</t>
  </si>
  <si>
    <t>O.</t>
  </si>
  <si>
    <t>Was a resolution/ordinance adopted authorizing an increase over the previous year's levy?</t>
  </si>
  <si>
    <t>L.</t>
  </si>
  <si>
    <t>Year of Error:</t>
  </si>
  <si>
    <t>Was a second resolution/ordinance adopted authorizing an increase over the IPD?</t>
  </si>
  <si>
    <t>Levy For</t>
  </si>
  <si>
    <t>Taxes</t>
  </si>
  <si>
    <t>Last Year's Levy Rate</t>
  </si>
  <si>
    <t>boats, timber assessed value, and the senior citizen exemption for the regular levy)</t>
  </si>
  <si>
    <t>(1-2+3)</t>
  </si>
  <si>
    <t>3. Plus Timber Assessed Value (TAV) ………………………………...………..</t>
  </si>
  <si>
    <t>4. Tax base for excess and voted bond levies ………………………...…..……</t>
  </si>
  <si>
    <t>Regular property tax limit including annexation …………………………………</t>
  </si>
  <si>
    <t xml:space="preserve">If so, what was the percentage increase? </t>
  </si>
  <si>
    <t>Amount to be Refunded</t>
  </si>
  <si>
    <t>Total</t>
  </si>
  <si>
    <t>Amount of taxes recovered due to a settlement of highly valued disputed property (RCW 84.52.018).</t>
  </si>
  <si>
    <t>Levy Corrections</t>
  </si>
  <si>
    <t>1. Minus amount over levied (if applicable) …………………………………………..</t>
  </si>
  <si>
    <t>(RCW 84.52.020 and RCW 84.52.070) ……………………………………………..</t>
  </si>
  <si>
    <t>―</t>
  </si>
  <si>
    <t>Regular property tax limit: …………………………………….………….</t>
  </si>
  <si>
    <t>Total levy amount authorized, including the annexation ……………………………</t>
  </si>
  <si>
    <t>+</t>
  </si>
  <si>
    <t>Page 1</t>
  </si>
  <si>
    <t>Page 2</t>
  </si>
  <si>
    <t>Amount allowable per 
Resolution/Ordinance</t>
  </si>
  <si>
    <t>Levy for</t>
  </si>
  <si>
    <t>Previous Year's Actual Levy</t>
  </si>
  <si>
    <t>Total amount certified by county legislative authority or taxing district as applicable.</t>
  </si>
  <si>
    <t>Amount Held in Abeyance</t>
  </si>
  <si>
    <t>Calculated % Increase</t>
  </si>
  <si>
    <t>Plus Resolution Increase Amount</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</si>
  <si>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</si>
  <si>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2. Plus amount under levied (if applicable) ………………………………………….</t>
  </si>
  <si>
    <t>LEVY LIMITATIONS WORKSHEET</t>
  </si>
  <si>
    <t>Only enter fire/RFA rate, library rate, &amp; firefighter pension fund rate for cities annexed to a fire/RFA or library, or has a firefighters pension fund.</t>
  </si>
  <si>
    <t>District base levy rate</t>
  </si>
  <si>
    <t>Fire or RFA Rate</t>
  </si>
  <si>
    <t>Library Rate</t>
  </si>
  <si>
    <t>Firefighter Pension Fund</t>
  </si>
  <si>
    <t>2. Less assessed value of the senior citizen exemption of less than $40,000 income or 65%</t>
  </si>
  <si>
    <t>of the median household income for the county based on lower of frozen or market value.</t>
  </si>
  <si>
    <t>E.</t>
  </si>
  <si>
    <t>rate w/o error correction</t>
  </si>
  <si>
    <t>rate before aggregate check</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</si>
  <si>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</si>
  <si>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r>
      <t xml:space="preserve">           </t>
    </r>
    <r>
      <rPr>
        <sz val="9"/>
        <rFont val="Arial"/>
        <family val="2"/>
      </rPr>
      <t>Less than 10,000          10,000 or more</t>
    </r>
  </si>
  <si>
    <t xml:space="preserve">      Yes        No</t>
  </si>
  <si>
    <t>Current Year's A.V.</t>
  </si>
  <si>
    <t>Previous Year's A.V.</t>
  </si>
  <si>
    <t xml:space="preserve">     Yes          No            N/A</t>
  </si>
  <si>
    <t xml:space="preserve">Previous year's actual levy adjusted by the increases as stated in ordinance or resolution (RCW 84.55.120).  </t>
  </si>
  <si>
    <t>Highest Lawful Levy Since 1985</t>
  </si>
  <si>
    <t>Assessed Value Less Annexed AV</t>
  </si>
  <si>
    <t>Statutory maximum calculation</t>
  </si>
  <si>
    <r>
      <t xml:space="preserve">Regular Levy Rate Computation </t>
    </r>
    <r>
      <rPr>
        <b/>
        <u/>
        <sz val="11"/>
        <color rgb="FF000000"/>
        <rFont val="Arial"/>
        <family val="2"/>
      </rPr>
      <t>Without</t>
    </r>
    <r>
      <rPr>
        <b/>
        <sz val="11"/>
        <color rgb="FF000000"/>
        <rFont val="Arial"/>
        <family val="2"/>
      </rPr>
      <t xml:space="preserve"> Levy Error Correction</t>
    </r>
  </si>
  <si>
    <t>Limit Factor/Max Increase 101%</t>
  </si>
  <si>
    <t>P.</t>
  </si>
  <si>
    <t>Q.</t>
  </si>
  <si>
    <t>Post Shift Levy Amount</t>
  </si>
  <si>
    <t>S.</t>
  </si>
  <si>
    <t>OR</t>
  </si>
  <si>
    <t>Post Shift Levy Rate</t>
  </si>
  <si>
    <t>Road Levy Shift Rate Computation -  (Do not enter a shift amount in both shift fields.)</t>
  </si>
  <si>
    <t>Instructions for electronic version of form - Fill in highlighted cells all other self populate.</t>
  </si>
  <si>
    <r>
      <t>Amount shifted</t>
    </r>
    <r>
      <rPr>
        <b/>
        <sz val="10"/>
        <rFont val="Arial"/>
        <family val="2"/>
      </rPr>
      <t xml:space="preserve"> FROM</t>
    </r>
    <r>
      <rPr>
        <sz val="10"/>
        <rFont val="Arial"/>
        <family val="2"/>
      </rPr>
      <t xml:space="preserve"> this taxing district</t>
    </r>
  </si>
  <si>
    <t>Resolution Percentage of Increase</t>
  </si>
  <si>
    <r>
      <t xml:space="preserve">Amount shifted </t>
    </r>
    <r>
      <rPr>
        <b/>
        <sz val="10"/>
        <rFont val="Arial"/>
        <family val="2"/>
      </rPr>
      <t>TO</t>
    </r>
    <r>
      <rPr>
        <sz val="10"/>
        <rFont val="Arial"/>
        <family val="2"/>
      </rPr>
      <t xml:space="preserve"> this taxing district</t>
    </r>
  </si>
  <si>
    <t>REV 64 007</t>
  </si>
  <si>
    <t xml:space="preserve">D.
</t>
  </si>
  <si>
    <t xml:space="preserve">F.
</t>
  </si>
  <si>
    <t xml:space="preserve">Parts F through H are used in calculating the additional levy limit due to annexation. </t>
  </si>
  <si>
    <t>1. Regular levy taxable value (including state-assessed property, and excluding</t>
  </si>
  <si>
    <t>Tax Base For Excess Levies</t>
  </si>
  <si>
    <t>Amount for new construction, improvements, &amp; certain green energy (Line B page 1)</t>
  </si>
  <si>
    <t>Amount for increment value increase (Line C page 1)</t>
  </si>
  <si>
    <t>Amount for increase in value of state-assessed property (Line D, page 1)</t>
  </si>
  <si>
    <t>R.</t>
  </si>
  <si>
    <t>Amount for increase in annexation (Line G, page 1) …………………………………………..</t>
  </si>
  <si>
    <t>Lesser of A+(B+C+D+E)</t>
  </si>
  <si>
    <t>Total from Line F</t>
  </si>
  <si>
    <t>Total levy amount authorized by resolution (F) plus amount refunded or to be refunded (RCW 84.55.070).</t>
  </si>
  <si>
    <t>Levy limit from line H on page 1, plus amount refunded or to be refunded (RCW 84.55.070).</t>
  </si>
  <si>
    <t>Line H, Page 1</t>
  </si>
  <si>
    <t>Lesser of G, H, or I</t>
  </si>
  <si>
    <t>Statutory limit from line I on page 1 (dollar amount, not the rate) …………………</t>
  </si>
  <si>
    <t>Lesser of J &amp; K ……………………………………………………………………</t>
  </si>
  <si>
    <r>
      <t>Total:</t>
    </r>
    <r>
      <rPr>
        <sz val="11"/>
        <color indexed="8"/>
        <rFont val="Arial"/>
        <family val="2"/>
      </rPr>
      <t xml:space="preserve"> L +/- M ………………………………………………………………………….</t>
    </r>
  </si>
  <si>
    <t>Lesser of K and L</t>
  </si>
  <si>
    <t>Lesser of K &amp; N</t>
  </si>
  <si>
    <t xml:space="preserve">                                                                                                  ,,,,,,,,,,,,,,,,,,,,,,,,,,,,</t>
  </si>
  <si>
    <t xml:space="preserve"> </t>
  </si>
  <si>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</si>
  <si>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</si>
  <si>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r>
      <t xml:space="preserve">Tax increment  finance area increment AV increase (RCW 84.55.010(1)(e))  </t>
    </r>
    <r>
      <rPr>
        <sz val="9"/>
        <color rgb="FF000000"/>
        <rFont val="Arial"/>
        <family val="2"/>
      </rPr>
      <t>(value included in B &amp; D cannot be included in C)</t>
    </r>
  </si>
  <si>
    <r>
      <t xml:space="preserve">Highest lawful Levy For This Tax Year  (Lesser of H and I) </t>
    </r>
    <r>
      <rPr>
        <sz val="11"/>
        <color indexed="8"/>
        <rFont val="Arial"/>
        <family val="2"/>
      </rPr>
      <t xml:space="preserve">…………………………………… </t>
    </r>
  </si>
  <si>
    <r>
      <t>Regular Levy Rate Computation:</t>
    </r>
    <r>
      <rPr>
        <sz val="11"/>
        <color indexed="8"/>
        <rFont val="Arial"/>
        <family val="2"/>
      </rPr>
      <t xml:space="preserve"> Lesser of K and N divided by the assessed value in line L1 on page 1.</t>
    </r>
  </si>
  <si>
    <t>Amount on line L1 on page 1</t>
  </si>
  <si>
    <t>Use this rate for the current year's tax roll unless it is changed due to another levy limitation such as the $5.90 limit.</t>
  </si>
  <si>
    <t>Use this rate in next year's levy calculations unless it's changed due to levy error, other limitation, or there's a road levy shift.</t>
  </si>
  <si>
    <t>To find the rate to be used in G, take the levy limit as shown in Line E above and divide it by the current assessed value of the district, excluding the annexed area.</t>
  </si>
  <si>
    <t>Annexed area's current assessed value including new construction and improvements, times the rate in Line F.</t>
  </si>
  <si>
    <t>A+B+C+D</t>
  </si>
  <si>
    <t>Total in Line E</t>
  </si>
  <si>
    <t>Rate in Line F</t>
  </si>
  <si>
    <t>Remainder from Line D</t>
  </si>
  <si>
    <t>A.V. from Line L4 above</t>
  </si>
  <si>
    <r>
      <t>Excess Levy Rate Computation -</t>
    </r>
    <r>
      <rPr>
        <sz val="11"/>
        <color indexed="8"/>
        <rFont val="Arial"/>
        <family val="2"/>
      </rPr>
      <t xml:space="preserve"> Excess levy amount divided by the assessed value in Line L4 above.</t>
    </r>
  </si>
  <si>
    <r>
      <t xml:space="preserve">Bond Levy Rate Computation </t>
    </r>
    <r>
      <rPr>
        <sz val="11"/>
        <color indexed="8"/>
        <rFont val="Arial"/>
        <family val="2"/>
      </rPr>
      <t>- Bond levy amount divided by the assessed value in Line L4 above.</t>
    </r>
  </si>
  <si>
    <t>Amount on  line L1 on page 1</t>
  </si>
  <si>
    <t>E+G</t>
  </si>
  <si>
    <t>Fire District #1 Bond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</si>
</sst>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5">
    <xf numFmtId="0" fontId="0" fillId="0" borderId="0" xfId="0"/>
    <xf numFmtId="0" fontId="14" fillId="0" borderId="0" xfId="0" applyFont="1" applyProtection="1">
      <protection hidden="1"/>
    </xf>
    <xf numFmtId="0" fontId="10"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8" fillId="0" borderId="1" xfId="0" applyFont="1" applyBorder="1" applyAlignment="1" applyProtection="1">
      <alignmen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center" vertical="top"/>
      <protection hidden="1"/>
    </xf>
    <xf numFmtId="166" fontId="10" fillId="0" borderId="0" xfId="0" applyNumberFormat="1" applyFont="1" applyAlignment="1" applyProtection="1">
      <alignment vertical="top"/>
      <protection hidden="1"/>
    </xf>
    <xf numFmtId="0" fontId="10" fillId="0" borderId="0" xfId="0" applyFont="1" applyAlignment="1" applyProtection="1">
      <alignment vertical="top"/>
      <protection hidden="1"/>
    </xf>
    <xf numFmtId="0" fontId="18" fillId="0" borderId="2" xfId="0" applyFont="1" applyBorder="1" applyAlignment="1" applyProtection="1">
      <alignment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center"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0" xfId="0" applyFont="1" applyAlignment="1" applyProtection="1">
      <alignment horizontal="left" vertical="top"/>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18" fillId="0" borderId="1" xfId="0" applyFont="1" applyBorder="1" applyAlignment="1" applyProtection="1">
      <alignment horizontal="left" vertical="top" wrapText="1"/>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0" fillId="0" borderId="4" xfId="0" applyFont="1" applyBorder="1" applyAlignment="1" applyProtection="1">
      <alignment horizontal="left" vertical="top"/>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20" fillId="0" borderId="0" xfId="0" applyFont="1" applyAlignment="1" applyProtection="1">
      <alignment horizontal="lef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horizontal="center"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7" xfId="0" applyFont="1" applyBorder="1" applyAlignment="1" applyProtection="1">
      <alignment vertical="top"/>
      <protection hidden="1"/>
    </xf>
    <xf numFmtId="0" fontId="18" fillId="0" borderId="1" xfId="0" applyFont="1" applyBorder="1" applyAlignment="1" applyProtection="1">
      <alignment horizontal="left" vertical="top"/>
      <protection hidden="1"/>
    </xf>
    <xf numFmtId="0" fontId="15" fillId="0" borderId="1" xfId="0" applyFont="1" applyBorder="1" applyAlignment="1" applyProtection="1">
      <alignment vertical="top"/>
      <protection hidden="1"/>
    </xf>
    <xf numFmtId="0" fontId="20" fillId="0" borderId="4" xfId="0" applyFont="1" applyBorder="1" applyAlignment="1" applyProtection="1">
      <alignment horizontal="center"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15" fillId="0" borderId="7" xfId="0" applyFont="1" applyBorder="1" applyAlignment="1" applyProtection="1">
      <alignment horizontal="center"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8" fillId="0" borderId="0" xfId="0" applyFont="1" applyAlignment="1" applyProtection="1">
      <alignment horizontal="lef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10" fillId="0" borderId="5" xfId="0" applyFont="1" applyBorder="1" applyProtection="1">
      <protection hidden="1"/>
    </xf>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0" borderId="0" xfId="0" applyFont="1" applyAlignment="1" applyProtection="1">
      <alignment horizontal="left"/>
      <protection hidden="1"/>
    </xf>
    <xf numFmtId="0" fontId="10" fillId="0" borderId="0" xfId="0" applyFont="1" applyAlignment="1" applyProtection="1">
      <alignment horizontal="left" vertical="top"/>
      <protection hidden="1"/>
    </xf>
    <xf numFmtId="0" fontId="15" fillId="2" borderId="4" xfId="0" applyFont="1" applyFill="1" applyBorder="1" applyAlignment="1" applyProtection="1">
      <alignment horizontal="center"/>
      <protection locked="0"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0" fontId="10" fillId="0" borderId="4" xfId="0" applyFont="1" applyBorder="1"/>
    <xf numFmtId="0" fontId="10" fillId="0" borderId="6" xfId="0" applyFont="1" applyBorder="1"/>
    <xf numFmtId="0" fontId="10" fillId="0" borderId="1" xfId="0" applyFont="1" applyBorder="1"/>
    <xf numFmtId="0" fontId="10" fillId="0" borderId="2" xfId="0" applyFont="1" applyBorder="1"/>
    <xf numFmtId="0" fontId="10" fillId="0" borderId="5" xfId="0" applyFont="1" applyBorder="1"/>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0" fontId="10" fillId="0" borderId="7" xfId="0" applyFont="1" applyBorder="1" applyAlignment="1" applyProtection="1">
      <alignment horizontal="left" vertical="top"/>
      <protection hidden="1"/>
    </xf>
    <xf numFmtId="164" fontId="10" fillId="0" borderId="0" xfId="0" applyNumberFormat="1" applyFont="1" applyAlignment="1">
      <alignment horizontal="center"/>
    </xf>
    <xf numFmtId="0" fontId="15" fillId="0" borderId="0" xfId="0" applyFont="1" applyAlignment="1" applyProtection="1">
      <alignment horizontal="center"/>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5" fillId="0" borderId="0" xfId="0" applyFont="1" applyAlignment="1" applyProtection="1">
      <alignment horizontal="left"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10" fillId="0" borderId="3" xfId="0" applyFont="1" applyBorder="1"/>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165" fontId="7" fillId="0" borderId="4" xfId="0" applyNumberFormat="1" applyFont="1" applyBorder="1" applyAlignment="1">
      <alignment horizontal="center"/>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0" fillId="0" borderId="7" xfId="0" applyFont="1" applyBorder="1" applyAlignment="1">
      <alignment horizontal="center"/>
    </xf>
    <xf numFmtId="0" fontId="10"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0" fillId="0" borderId="0" xfId="0" applyNumberFormat="1" applyFont="1" applyAlignment="1">
      <alignment horizontal="center"/>
    </xf>
    <xf numFmtId="0" fontId="10" fillId="0" borderId="0" xfId="0" applyFont="1" applyAlignment="1">
      <alignment horizontal="center"/>
    </xf>
    <xf numFmtId="172" fontId="10"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0" fillId="0" borderId="0" xfId="0" applyFont="1"/>
    <xf numFmtId="0" fontId="18" fillId="0" borderId="0" xfId="0" applyFont="1" applyAlignment="1" applyProtection="1">
      <alignment horizontal="left" wrapText="1"/>
      <protection hidden="1"/>
    </xf>
    <xf numFmtId="0" fontId="10"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0"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0"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0"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0" fillId="2" borderId="4" xfId="0" applyNumberFormat="1" applyFont="1" applyFill="1" applyBorder="1" applyAlignment="1" applyProtection="1">
      <alignment vertical="top"/>
      <protection locked="0" hidden="1"/>
    </xf>
    <xf numFmtId="0" fontId="10"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0" fillId="0" borderId="4" xfId="0" applyNumberFormat="1" applyFont="1" applyBorder="1" applyAlignment="1" applyProtection="1">
      <alignment vertical="top"/>
      <protection hidden="1"/>
    </xf>
    <xf numFmtId="0" fontId="10" fillId="0" borderId="0" xfId="0" applyFont="1" applyAlignment="1" applyProtection="1">
      <alignment horizontal="left" vertical="top" wrapText="1"/>
      <protection hidden="1"/>
    </xf>
    <xf numFmtId="0" fontId="10" fillId="0" borderId="2" xfId="0" applyFont="1" applyBorder="1" applyAlignment="1" applyProtection="1">
      <alignment horizontal="left" vertical="top" wrapText="1"/>
      <protection hidden="1"/>
    </xf>
    <xf numFmtId="5" fontId="10"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0"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5" fontId="18" fillId="2" borderId="4" xfId="1" applyNumberFormat="1" applyFont="1" applyFill="1" applyBorder="1" applyAlignment="1" applyProtection="1">
      <alignment horizontal="center" vertical="top"/>
      <protection locked="0" hidden="1"/>
    </xf>
    <xf numFmtId="165" fontId="10" fillId="2" borderId="4" xfId="0" applyNumberFormat="1" applyFont="1" applyFill="1" applyBorder="1" applyAlignment="1" applyProtection="1">
      <alignment vertical="top"/>
      <protection locked="0" hidden="1"/>
    </xf>
    <xf numFmtId="166" fontId="18" fillId="0" borderId="4" xfId="1" applyNumberFormat="1" applyFont="1" applyFill="1" applyBorder="1" applyAlignment="1" applyProtection="1">
      <alignment horizontal="center" vertical="top"/>
      <protection hidden="1"/>
    </xf>
    <xf numFmtId="0" fontId="10" fillId="0" borderId="0" xfId="0" applyFont="1" applyAlignment="1" applyProtection="1">
      <alignment horizontal="left" vertical="top"/>
      <protection hidden="1"/>
    </xf>
    <xf numFmtId="0" fontId="10"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0"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0"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0"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0"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0"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0" fillId="2" borderId="4" xfId="0" applyNumberFormat="1" applyFont="1" applyFill="1" applyBorder="1" applyAlignment="1" applyProtection="1">
      <alignment vertical="top"/>
      <protection locked="0"/>
    </xf>
    <xf numFmtId="0" fontId="10"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0" fillId="0" borderId="7" xfId="0" applyFont="1" applyBorder="1" applyAlignment="1">
      <alignment vertical="top"/>
    </xf>
    <xf numFmtId="164" fontId="10"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0"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0" fillId="0" borderId="7" xfId="0" applyFont="1" applyBorder="1" applyProtection="1">
      <protection hidden="1"/>
    </xf>
    <xf numFmtId="0" fontId="10"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0"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0" fillId="2" borderId="9" xfId="0" applyNumberFormat="1" applyFont="1" applyFill="1" applyBorder="1" applyProtection="1">
      <protection locked="0" hidden="1"/>
    </xf>
    <xf numFmtId="0" fontId="10"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0"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0"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219075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447675</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69</xdr:row>
          <xdr:rowOff>66675</xdr:rowOff>
        </xdr:from>
        <xdr:to>
          <xdr:col>13</xdr:col>
          <xdr:colOff>228600</xdr:colOff>
          <xdr:row>70</xdr:row>
          <xdr:rowOff>219075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69</xdr:row>
          <xdr:rowOff>66675</xdr:rowOff>
        </xdr:from>
        <xdr:to>
          <xdr:col>14</xdr:col>
          <xdr:colOff>219075</xdr:colOff>
          <xdr:row>70</xdr:row>
          <xdr:rowOff>219075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AD73" sqref="AD73"/>
    </sheetView>
  </sheetViews>
  <sheetFormatPr defaultColWidth="8.85546875" defaultRowHeight="12.75" x14ac:dyDescent="0.2"/>
  <cols>
    <col min="1" max="1" width="3.140625" style="3" bestFit="1" customWidth="1"/>
    <col min="2" max="2" width="5.5703125" style="3" bestFit="1" customWidth="1"/>
    <col min="3" max="3" width="11.42578125" style="3" customWidth="1"/>
    <col min="4" max="4" width="7.42578125" style="3" customWidth="1"/>
    <col min="5" max="5" width="10.85546875" style="3" customWidth="1"/>
    <col min="6" max="6" width="11" style="3" customWidth="1"/>
    <col min="7" max="7" width="2.85546875" style="3" customWidth="1"/>
    <col min="8" max="8" width="8.42578125" style="3" customWidth="1"/>
    <col min="9" max="9" width="7.42578125" style="3" customWidth="1"/>
    <col min="10" max="10" width="8.42578125" style="3" customWidth="1"/>
    <col min="11" max="11" width="4.5703125" style="3" customWidth="1"/>
    <col min="12" max="12" width="4.42578125" style="3" customWidth="1"/>
    <col min="13" max="13" width="3.42578125" style="3" customWidth="1"/>
    <col min="14" max="14" width="8" style="3" customWidth="1"/>
    <col min="15" max="15" width="8.5703125" style="3" customWidth="1"/>
    <col min="16" max="16" width="6.85546875" style="3" customWidth="1"/>
    <col min="17" max="17" width="1.5703125" style="3" customWidth="1"/>
    <col min="18" max="18" width="9.140625" style="105" customWidth="1"/>
    <col min="19" max="16384" width="8.85546875" style="3"/>
  </cols>
  <sheetData>
    <row r="1" spans="1:256" ht="18" x14ac:dyDescent="0.25">
      <c r="A1" s="157" t="s">
        <v>63</v>
      </c>
      <c r="B1" s="157"/>
      <c r="C1" s="157"/>
      <c r="D1" s="157"/>
      <c r="E1" s="157"/>
      <c r="F1" s="157"/>
      <c r="G1" s="157"/>
      <c r="H1" s="157"/>
      <c r="I1" s="157"/>
      <c r="J1" s="157"/>
      <c r="K1" s="157"/>
      <c r="L1" s="157"/>
      <c r="M1" s="157"/>
      <c r="N1" s="157"/>
      <c r="O1" s="157"/>
      <c r="P1" s="157"/>
      <c r="Q1" s="157"/>
      <c r="R1" s="1"/>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row>
    <row r="2" spans="1:256" ht="7.35" customHeight="1" x14ac:dyDescent="0.25">
      <c r="A2" s="158"/>
      <c r="B2" s="158"/>
      <c r="C2" s="158"/>
      <c r="D2" s="158"/>
      <c r="E2" s="158"/>
      <c r="F2" s="158"/>
      <c r="G2" s="158"/>
      <c r="H2" s="158"/>
      <c r="I2" s="158"/>
      <c r="J2" s="158"/>
      <c r="K2" s="158"/>
      <c r="L2" s="158"/>
      <c r="M2" s="158"/>
      <c r="N2" s="158"/>
      <c r="O2" s="158"/>
      <c r="P2" s="158"/>
      <c r="Q2" s="158"/>
      <c r="R2" s="1"/>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256" ht="18.75" x14ac:dyDescent="0.3">
      <c r="A3" s="159" t="s">
        <v>16</v>
      </c>
      <c r="B3" s="159"/>
      <c r="C3" s="159"/>
      <c r="D3" s="160" t="s">
        <v>140</v>
      </c>
      <c r="E3" s="161"/>
      <c r="F3" s="161"/>
      <c r="G3" s="162"/>
      <c r="H3" s="162"/>
      <c r="I3" s="4"/>
      <c r="J3" s="109">
        <v>2024</v>
      </c>
      <c r="K3" s="163" t="s">
        <v>55</v>
      </c>
      <c r="L3" s="164"/>
      <c r="M3" s="164"/>
      <c r="N3" s="68">
        <f>IF(J3&lt;&gt;"",(J3+1),"")</f>
        <v>2025</v>
      </c>
      <c r="O3" s="165" t="s">
        <v>34</v>
      </c>
      <c r="P3" s="166"/>
      <c r="Q3" s="5"/>
      <c r="R3" s="6"/>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256" s="128" customFormat="1" ht="20.85" customHeight="1" x14ac:dyDescent="0.2">
      <c r="A4" s="275" t="s">
        <v>93</v>
      </c>
      <c r="B4" s="275"/>
      <c r="C4" s="275"/>
      <c r="D4" s="275"/>
      <c r="E4" s="275"/>
      <c r="F4" s="275"/>
      <c r="G4" s="275"/>
      <c r="H4" s="275"/>
      <c r="I4" s="275"/>
      <c r="J4" s="275"/>
      <c r="K4" s="275"/>
      <c r="L4" s="275"/>
      <c r="M4" s="275"/>
      <c r="N4" s="275"/>
      <c r="O4" s="275"/>
      <c r="P4" s="275"/>
      <c r="Q4" s="124"/>
      <c r="R4" s="125"/>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row>
    <row r="5" spans="1:256" ht="15" x14ac:dyDescent="0.2">
      <c r="A5" s="11" t="s">
        <v>14</v>
      </c>
      <c r="B5" s="180" t="s">
        <v>23</v>
      </c>
      <c r="C5" s="180"/>
      <c r="D5" s="180"/>
      <c r="E5" s="180"/>
      <c r="F5" s="180"/>
      <c r="G5" s="180"/>
      <c r="H5" s="180"/>
      <c r="I5" s="180"/>
      <c r="J5" s="180"/>
      <c r="K5" s="180"/>
      <c r="L5" s="180"/>
      <c r="M5" s="180"/>
      <c r="N5" s="180"/>
      <c r="O5" s="180"/>
      <c r="P5" s="180"/>
      <c r="Q5" s="181"/>
      <c r="R5" s="12"/>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row>
    <row r="6" spans="1:256" ht="1.35" customHeight="1" x14ac:dyDescent="0.2">
      <c r="A6" s="15"/>
      <c r="B6" s="16"/>
      <c r="C6" s="16"/>
      <c r="D6" s="16"/>
      <c r="E6" s="16"/>
      <c r="F6" s="16"/>
      <c r="G6" s="16"/>
      <c r="H6" s="16"/>
      <c r="I6" s="16"/>
      <c r="J6" s="16"/>
      <c r="K6" s="16"/>
      <c r="L6" s="16"/>
      <c r="M6" s="16"/>
      <c r="N6" s="16"/>
      <c r="O6" s="16"/>
      <c r="P6" s="16"/>
      <c r="Q6" s="17"/>
      <c r="R6" s="8"/>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ht="15" x14ac:dyDescent="0.2">
      <c r="A7" s="18"/>
      <c r="B7" s="19" t="s">
        <v>0</v>
      </c>
      <c r="C7" s="110"/>
      <c r="D7" s="19"/>
      <c r="E7" s="182"/>
      <c r="F7" s="182"/>
      <c r="G7" s="20" t="s">
        <v>20</v>
      </c>
      <c r="H7" s="183"/>
      <c r="I7" s="184"/>
      <c r="J7" s="184"/>
      <c r="K7" s="21"/>
      <c r="L7" s="174" t="s">
        <v>3</v>
      </c>
      <c r="M7" s="185"/>
      <c r="N7" s="176">
        <f>(E7*H7)</f>
        <v>0</v>
      </c>
      <c r="O7" s="176"/>
      <c r="P7" s="176"/>
      <c r="Q7" s="23"/>
      <c r="R7" s="12"/>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1.1" customHeight="1" x14ac:dyDescent="0.2">
      <c r="A8" s="18"/>
      <c r="B8" s="19"/>
      <c r="C8" s="24"/>
      <c r="D8" s="19"/>
      <c r="E8" s="186" t="s">
        <v>81</v>
      </c>
      <c r="F8" s="187"/>
      <c r="G8" s="25"/>
      <c r="H8" s="188" t="s">
        <v>85</v>
      </c>
      <c r="I8" s="188"/>
      <c r="J8" s="188"/>
      <c r="K8" s="26"/>
      <c r="L8" s="26"/>
      <c r="M8" s="25"/>
      <c r="N8" s="27"/>
      <c r="O8" s="27"/>
      <c r="P8" s="27"/>
      <c r="Q8" s="23"/>
      <c r="R8" s="12"/>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42.75" x14ac:dyDescent="0.2">
      <c r="A9" s="15" t="s">
        <v>25</v>
      </c>
      <c r="B9" s="168" t="s">
        <v>61</v>
      </c>
      <c r="C9" s="168"/>
      <c r="D9" s="168"/>
      <c r="E9" s="168"/>
      <c r="F9" s="168"/>
      <c r="G9" s="168"/>
      <c r="H9" s="168"/>
      <c r="I9" s="168"/>
      <c r="J9" s="168"/>
      <c r="K9" s="168"/>
      <c r="L9" s="168"/>
      <c r="M9" s="168"/>
      <c r="N9" s="168"/>
      <c r="O9" s="168"/>
      <c r="P9" s="168"/>
      <c r="Q9" s="170"/>
      <c r="R9" s="12"/>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row>
    <row r="10" spans="1:256" ht="15" x14ac:dyDescent="0.2">
      <c r="A10" s="18"/>
      <c r="B10" s="171"/>
      <c r="C10" s="171"/>
      <c r="D10" s="171"/>
      <c r="E10" s="20" t="s">
        <v>20</v>
      </c>
      <c r="F10" s="172"/>
      <c r="G10" s="173"/>
      <c r="H10" s="173"/>
      <c r="I10" s="20" t="s">
        <v>19</v>
      </c>
      <c r="J10" s="28">
        <v>1000</v>
      </c>
      <c r="K10" s="29"/>
      <c r="L10" s="174" t="s">
        <v>3</v>
      </c>
      <c r="M10" s="175"/>
      <c r="N10" s="176">
        <f>(B10*F10/1000)</f>
        <v>0</v>
      </c>
      <c r="O10" s="176"/>
      <c r="P10" s="176"/>
      <c r="Q10" s="23"/>
      <c r="R10" s="12"/>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row>
    <row r="11" spans="1:256" ht="14.25" x14ac:dyDescent="0.2">
      <c r="A11" s="30"/>
      <c r="B11" s="177" t="s">
        <v>1</v>
      </c>
      <c r="C11" s="177"/>
      <c r="D11" s="177"/>
      <c r="E11" s="24"/>
      <c r="F11" s="178" t="s">
        <v>35</v>
      </c>
      <c r="G11" s="179"/>
      <c r="H11" s="179"/>
      <c r="I11" s="24"/>
      <c r="J11" s="24"/>
      <c r="K11" s="24"/>
      <c r="L11" s="24"/>
      <c r="M11" s="31"/>
      <c r="N11" s="24"/>
      <c r="O11" s="24"/>
      <c r="P11" s="24"/>
      <c r="Q11" s="23"/>
      <c r="R11" s="32"/>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row>
    <row r="12" spans="1:256" ht="14.25" x14ac:dyDescent="0.2">
      <c r="A12" s="18" t="s">
        <v>24</v>
      </c>
      <c r="B12" s="199" t="s">
        <v>123</v>
      </c>
      <c r="C12" s="200"/>
      <c r="D12" s="200"/>
      <c r="E12" s="200"/>
      <c r="F12" s="200"/>
      <c r="G12" s="200"/>
      <c r="H12" s="200"/>
      <c r="I12" s="200"/>
      <c r="J12" s="200"/>
      <c r="K12" s="200"/>
      <c r="L12" s="200"/>
      <c r="M12" s="200"/>
      <c r="N12" s="200"/>
      <c r="O12" s="200"/>
      <c r="P12" s="200"/>
      <c r="Q12" s="23"/>
      <c r="R12" s="32"/>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row>
    <row r="13" spans="1:256" ht="16.5" customHeight="1" x14ac:dyDescent="0.25">
      <c r="A13" s="30"/>
      <c r="B13" s="205"/>
      <c r="C13" s="205"/>
      <c r="D13" s="205"/>
      <c r="E13" s="132" t="s">
        <v>20</v>
      </c>
      <c r="F13" s="201">
        <f>F10</f>
        <v>0</v>
      </c>
      <c r="G13" s="202"/>
      <c r="H13" s="202"/>
      <c r="I13" s="132" t="s">
        <v>19</v>
      </c>
      <c r="J13" s="137">
        <v>1000</v>
      </c>
      <c r="K13" s="25"/>
      <c r="L13" s="174" t="s">
        <v>3</v>
      </c>
      <c r="M13" s="203"/>
      <c r="N13" s="204">
        <f>(B13*F13/1000)</f>
        <v>0</v>
      </c>
      <c r="O13" s="204"/>
      <c r="P13" s="204"/>
      <c r="Q13" s="23"/>
      <c r="R13" s="32"/>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ht="13.35" customHeight="1" x14ac:dyDescent="0.2">
      <c r="A14" s="30"/>
      <c r="B14" s="25"/>
      <c r="C14" s="24" t="s">
        <v>1</v>
      </c>
      <c r="D14" s="24"/>
      <c r="E14" s="24"/>
      <c r="F14" s="178" t="s">
        <v>35</v>
      </c>
      <c r="G14" s="179"/>
      <c r="H14" s="179"/>
      <c r="I14" s="25"/>
      <c r="J14" s="25"/>
      <c r="K14" s="25"/>
      <c r="L14" s="25"/>
      <c r="M14" s="19"/>
      <c r="N14" s="25"/>
      <c r="O14" s="25"/>
      <c r="P14" s="25"/>
      <c r="Q14" s="23"/>
      <c r="R14" s="32"/>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row>
    <row r="15" spans="1:256" ht="28.5" x14ac:dyDescent="0.2">
      <c r="A15" s="15" t="s">
        <v>98</v>
      </c>
      <c r="B15" s="168" t="s">
        <v>74</v>
      </c>
      <c r="C15" s="192"/>
      <c r="D15" s="192"/>
      <c r="E15" s="192"/>
      <c r="F15" s="192"/>
      <c r="G15" s="192"/>
      <c r="H15" s="192"/>
      <c r="I15" s="192"/>
      <c r="J15" s="192"/>
      <c r="K15" s="192"/>
      <c r="L15" s="192"/>
      <c r="M15" s="192"/>
      <c r="N15" s="192"/>
      <c r="O15" s="192"/>
      <c r="P15" s="192"/>
      <c r="Q15" s="193"/>
      <c r="R15" s="35"/>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6.6" customHeight="1" x14ac:dyDescent="0.2">
      <c r="A16" s="15"/>
      <c r="B16" s="16"/>
      <c r="C16" s="36"/>
      <c r="D16" s="36"/>
      <c r="E16" s="36"/>
      <c r="F16" s="106"/>
      <c r="G16" s="36"/>
      <c r="H16" s="36"/>
      <c r="I16" s="36"/>
      <c r="J16" s="36"/>
      <c r="K16" s="36"/>
      <c r="L16" s="36"/>
      <c r="M16" s="36"/>
      <c r="N16" s="36"/>
      <c r="O16" s="36"/>
      <c r="P16" s="36"/>
      <c r="Q16" s="37"/>
      <c r="R16" s="8"/>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ht="15" x14ac:dyDescent="0.2">
      <c r="A17" s="18"/>
      <c r="B17" s="171"/>
      <c r="C17" s="171"/>
      <c r="D17" s="171"/>
      <c r="E17" s="20" t="s">
        <v>2</v>
      </c>
      <c r="F17" s="171"/>
      <c r="G17" s="194"/>
      <c r="H17" s="194"/>
      <c r="I17" s="38" t="s">
        <v>3</v>
      </c>
      <c r="J17" s="195">
        <f>IF(B17&lt;0,"0",(B17-F17))</f>
        <v>0</v>
      </c>
      <c r="K17" s="196"/>
      <c r="L17" s="196"/>
      <c r="M17" s="196"/>
      <c r="N17" s="197"/>
      <c r="O17" s="197"/>
      <c r="P17" s="197"/>
      <c r="Q17" s="23"/>
      <c r="R17" s="12"/>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4.25" x14ac:dyDescent="0.2">
      <c r="A18" s="30"/>
      <c r="B18" s="177" t="s">
        <v>77</v>
      </c>
      <c r="C18" s="177"/>
      <c r="D18" s="177"/>
      <c r="E18" s="31"/>
      <c r="F18" s="177" t="s">
        <v>78</v>
      </c>
      <c r="G18" s="177"/>
      <c r="H18" s="177"/>
      <c r="I18" s="24"/>
      <c r="J18" s="178" t="s">
        <v>4</v>
      </c>
      <c r="K18" s="178"/>
      <c r="L18" s="198"/>
      <c r="M18" s="31"/>
      <c r="N18" s="34"/>
      <c r="O18" s="34"/>
      <c r="P18" s="34"/>
      <c r="Q18" s="23"/>
      <c r="R18" s="32"/>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row>
    <row r="19" spans="1:256" ht="15" x14ac:dyDescent="0.2">
      <c r="A19" s="18"/>
      <c r="B19" s="189">
        <f>IF(B17-F17&lt;0,"0",(B17-F17))</f>
        <v>0</v>
      </c>
      <c r="C19" s="189"/>
      <c r="D19" s="189"/>
      <c r="E19" s="20" t="s">
        <v>20</v>
      </c>
      <c r="F19" s="190">
        <f>F10</f>
        <v>0</v>
      </c>
      <c r="G19" s="191"/>
      <c r="H19" s="191"/>
      <c r="I19" s="20" t="s">
        <v>19</v>
      </c>
      <c r="J19" s="28">
        <v>1000</v>
      </c>
      <c r="K19" s="29"/>
      <c r="L19" s="174" t="s">
        <v>3</v>
      </c>
      <c r="M19" s="185"/>
      <c r="N19" s="176">
        <f>IF(B17-F17&lt;0,"0",(B19*F19/J19))</f>
        <v>0</v>
      </c>
      <c r="O19" s="176"/>
      <c r="P19" s="176"/>
      <c r="Q19" s="23"/>
      <c r="R19" s="12"/>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4.25" x14ac:dyDescent="0.2">
      <c r="A20" s="18"/>
      <c r="B20" s="177" t="s">
        <v>134</v>
      </c>
      <c r="C20" s="177"/>
      <c r="D20" s="177"/>
      <c r="E20" s="31"/>
      <c r="F20" s="178" t="s">
        <v>35</v>
      </c>
      <c r="G20" s="185"/>
      <c r="H20" s="185"/>
      <c r="I20" s="31"/>
      <c r="J20" s="31"/>
      <c r="K20" s="34"/>
      <c r="L20" s="31"/>
      <c r="M20" s="31"/>
      <c r="N20" s="31"/>
      <c r="O20" s="31"/>
      <c r="P20" s="31"/>
      <c r="Q20" s="23"/>
      <c r="R20" s="32"/>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row>
    <row r="21" spans="1:256" ht="15" x14ac:dyDescent="0.2">
      <c r="A21" s="18" t="s">
        <v>71</v>
      </c>
      <c r="B21" s="199" t="s">
        <v>49</v>
      </c>
      <c r="C21" s="199"/>
      <c r="D21" s="199"/>
      <c r="E21" s="199"/>
      <c r="F21" s="199"/>
      <c r="G21" s="199"/>
      <c r="H21" s="199"/>
      <c r="I21" s="199"/>
      <c r="J21" s="142" t="s">
        <v>131</v>
      </c>
      <c r="K21" s="39"/>
      <c r="L21" s="174" t="s">
        <v>3</v>
      </c>
      <c r="M21" s="185"/>
      <c r="N21" s="176">
        <f>IF(N17&lt;0,(N7+N10),(N7+N10+N13+N19))</f>
        <v>0</v>
      </c>
      <c r="O21" s="176"/>
      <c r="P21" s="176"/>
      <c r="Q21" s="23"/>
      <c r="R21" s="12"/>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row>
    <row r="22" spans="1:256" ht="2.4500000000000002" customHeight="1" x14ac:dyDescent="0.2">
      <c r="A22" s="40"/>
      <c r="B22" s="41"/>
      <c r="C22" s="41"/>
      <c r="D22" s="41"/>
      <c r="E22" s="41"/>
      <c r="F22" s="41"/>
      <c r="G22" s="41"/>
      <c r="H22" s="41"/>
      <c r="I22" s="41"/>
      <c r="J22" s="41"/>
      <c r="K22" s="41"/>
      <c r="L22" s="41"/>
      <c r="M22" s="41"/>
      <c r="N22" s="41"/>
      <c r="O22" s="41"/>
      <c r="P22" s="41"/>
      <c r="Q22" s="42"/>
      <c r="R22" s="12"/>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row>
    <row r="23" spans="1:256" ht="5.0999999999999996" customHeight="1" x14ac:dyDescent="0.2">
      <c r="A23" s="19"/>
      <c r="B23" s="19"/>
      <c r="C23" s="19"/>
      <c r="D23" s="19"/>
      <c r="E23" s="19"/>
      <c r="F23" s="19"/>
      <c r="G23" s="19"/>
      <c r="H23" s="19"/>
      <c r="I23" s="19"/>
      <c r="J23" s="19"/>
      <c r="K23" s="19"/>
      <c r="L23" s="19"/>
      <c r="M23" s="19"/>
      <c r="N23" s="19"/>
      <c r="O23" s="19"/>
      <c r="P23" s="19"/>
      <c r="Q23" s="19"/>
      <c r="R23" s="12"/>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row>
    <row r="24" spans="1:256" ht="15" x14ac:dyDescent="0.2">
      <c r="A24" s="206" t="s">
        <v>100</v>
      </c>
      <c r="B24" s="180"/>
      <c r="C24" s="180"/>
      <c r="D24" s="180"/>
      <c r="E24" s="180"/>
      <c r="F24" s="180"/>
      <c r="G24" s="180"/>
      <c r="H24" s="180"/>
      <c r="I24" s="180"/>
      <c r="J24" s="180"/>
      <c r="K24" s="180"/>
      <c r="L24" s="180"/>
      <c r="M24" s="180"/>
      <c r="N24" s="180"/>
      <c r="O24" s="180"/>
      <c r="P24" s="180"/>
      <c r="Q24" s="181"/>
      <c r="R24" s="12"/>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row>
    <row r="25" spans="1:256" ht="5.0999999999999996" customHeight="1" x14ac:dyDescent="0.2">
      <c r="A25" s="43"/>
      <c r="B25" s="16"/>
      <c r="C25" s="16"/>
      <c r="D25" s="16"/>
      <c r="E25" s="16"/>
      <c r="F25" s="16"/>
      <c r="G25" s="16"/>
      <c r="H25" s="16"/>
      <c r="I25" s="16"/>
      <c r="J25" s="16"/>
      <c r="K25" s="16"/>
      <c r="L25" s="16"/>
      <c r="M25" s="16"/>
      <c r="N25" s="16"/>
      <c r="O25" s="16"/>
      <c r="P25" s="16"/>
      <c r="Q25" s="17"/>
      <c r="R25" s="12"/>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row>
    <row r="26" spans="1:256" ht="28.5" x14ac:dyDescent="0.2">
      <c r="A26" s="15" t="s">
        <v>99</v>
      </c>
      <c r="B26" s="168" t="s">
        <v>129</v>
      </c>
      <c r="C26" s="168"/>
      <c r="D26" s="168"/>
      <c r="E26" s="168"/>
      <c r="F26" s="168"/>
      <c r="G26" s="168"/>
      <c r="H26" s="168"/>
      <c r="I26" s="168"/>
      <c r="J26" s="168"/>
      <c r="K26" s="168"/>
      <c r="L26" s="168"/>
      <c r="M26" s="168"/>
      <c r="N26" s="168"/>
      <c r="O26" s="168"/>
      <c r="P26" s="168"/>
      <c r="Q26" s="170"/>
      <c r="R26" s="12"/>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row>
    <row r="27" spans="1:256" ht="4.3499999999999996" customHeight="1" x14ac:dyDescent="0.2">
      <c r="A27" s="15"/>
      <c r="B27" s="16"/>
      <c r="C27" s="16"/>
      <c r="D27" s="16"/>
      <c r="E27" s="16"/>
      <c r="F27" s="16"/>
      <c r="G27" s="16"/>
      <c r="H27" s="16"/>
      <c r="I27" s="16"/>
      <c r="J27" s="16"/>
      <c r="K27" s="16"/>
      <c r="L27" s="16"/>
      <c r="M27" s="16"/>
      <c r="N27" s="16"/>
      <c r="O27" s="16"/>
      <c r="P27" s="16"/>
      <c r="Q27" s="17"/>
      <c r="R27" s="8"/>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ht="15.6" customHeight="1" x14ac:dyDescent="0.2">
      <c r="A28" s="18"/>
      <c r="B28" s="176">
        <f>SUM(N21)</f>
        <v>0</v>
      </c>
      <c r="C28" s="176"/>
      <c r="D28" s="176"/>
      <c r="E28" s="20" t="s">
        <v>19</v>
      </c>
      <c r="F28" s="207"/>
      <c r="G28" s="208"/>
      <c r="H28" s="208"/>
      <c r="I28" s="20" t="s">
        <v>20</v>
      </c>
      <c r="J28" s="28">
        <v>1000</v>
      </c>
      <c r="K28" s="29"/>
      <c r="L28" s="174" t="s">
        <v>3</v>
      </c>
      <c r="M28" s="185"/>
      <c r="N28" s="209" t="e">
        <f>(B28/F28*1000)</f>
        <v>#DIV/0!</v>
      </c>
      <c r="O28" s="209"/>
      <c r="P28" s="209"/>
      <c r="Q28" s="37"/>
      <c r="R28" s="12"/>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x14ac:dyDescent="0.2">
      <c r="A29" s="30"/>
      <c r="B29" s="177" t="s">
        <v>132</v>
      </c>
      <c r="C29" s="177"/>
      <c r="D29" s="177"/>
      <c r="E29" s="31"/>
      <c r="F29" s="113" t="s">
        <v>82</v>
      </c>
      <c r="G29" s="114"/>
      <c r="H29" s="114"/>
      <c r="I29" s="51"/>
      <c r="J29" s="24"/>
      <c r="K29" s="24"/>
      <c r="L29" s="24"/>
      <c r="M29" s="31"/>
      <c r="N29" s="178"/>
      <c r="O29" s="178"/>
      <c r="P29" s="178"/>
      <c r="Q29" s="44"/>
      <c r="R29" s="32"/>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row>
    <row r="30" spans="1:256" ht="15" x14ac:dyDescent="0.2">
      <c r="A30" s="15" t="s">
        <v>8</v>
      </c>
      <c r="B30" s="168" t="s">
        <v>130</v>
      </c>
      <c r="C30" s="168"/>
      <c r="D30" s="168"/>
      <c r="E30" s="168"/>
      <c r="F30" s="168"/>
      <c r="G30" s="168"/>
      <c r="H30" s="168"/>
      <c r="I30" s="168"/>
      <c r="J30" s="168"/>
      <c r="K30" s="168"/>
      <c r="L30" s="168"/>
      <c r="M30" s="168"/>
      <c r="N30" s="168"/>
      <c r="O30" s="168"/>
      <c r="P30" s="168"/>
      <c r="Q30" s="170"/>
      <c r="R30" s="45"/>
      <c r="S30" s="46"/>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15" x14ac:dyDescent="0.2">
      <c r="A31" s="18"/>
      <c r="B31" s="171"/>
      <c r="C31" s="171"/>
      <c r="D31" s="171"/>
      <c r="E31" s="20" t="s">
        <v>20</v>
      </c>
      <c r="F31" s="209" t="e">
        <f>SUM(N28)</f>
        <v>#DIV/0!</v>
      </c>
      <c r="G31" s="191"/>
      <c r="H31" s="191"/>
      <c r="I31" s="20" t="s">
        <v>19</v>
      </c>
      <c r="J31" s="28">
        <v>1000</v>
      </c>
      <c r="K31" s="29"/>
      <c r="L31" s="174" t="s">
        <v>3</v>
      </c>
      <c r="M31" s="185"/>
      <c r="N31" s="176" t="str">
        <f>IF(ISBLANK(B31),"0",(B31*F31/1000))</f>
        <v>0</v>
      </c>
      <c r="O31" s="176"/>
      <c r="P31" s="176"/>
      <c r="Q31" s="23"/>
      <c r="R31" s="12"/>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row>
    <row r="32" spans="1:256" x14ac:dyDescent="0.2">
      <c r="A32" s="30"/>
      <c r="B32" s="177" t="s">
        <v>7</v>
      </c>
      <c r="C32" s="177"/>
      <c r="D32" s="177"/>
      <c r="E32" s="31"/>
      <c r="F32" s="178" t="s">
        <v>133</v>
      </c>
      <c r="G32" s="198"/>
      <c r="H32" s="198"/>
      <c r="I32" s="31"/>
      <c r="J32" s="31"/>
      <c r="K32" s="31"/>
      <c r="L32" s="31"/>
      <c r="M32" s="31"/>
      <c r="N32" s="31"/>
      <c r="O32" s="31"/>
      <c r="P32" s="31"/>
      <c r="Q32" s="44"/>
      <c r="R32" s="32"/>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row>
    <row r="33" spans="1:256" ht="15" x14ac:dyDescent="0.2">
      <c r="A33" s="18" t="s">
        <v>9</v>
      </c>
      <c r="B33" s="199" t="s">
        <v>40</v>
      </c>
      <c r="C33" s="210"/>
      <c r="D33" s="210"/>
      <c r="E33" s="210"/>
      <c r="F33" s="210"/>
      <c r="G33" s="210"/>
      <c r="H33" s="210"/>
      <c r="I33" s="210"/>
      <c r="J33" s="211"/>
      <c r="K33" s="143" t="s">
        <v>139</v>
      </c>
      <c r="L33" s="174" t="s">
        <v>3</v>
      </c>
      <c r="M33" s="185"/>
      <c r="N33" s="176">
        <f>IF(F28&lt;0,(N21),(N21+N31))</f>
        <v>0</v>
      </c>
      <c r="O33" s="176"/>
      <c r="P33" s="176"/>
      <c r="Q33" s="23"/>
      <c r="R33" s="12"/>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row>
    <row r="34" spans="1:256" ht="4.3499999999999996" customHeight="1" x14ac:dyDescent="0.2">
      <c r="A34" s="40"/>
      <c r="B34" s="48"/>
      <c r="C34" s="48"/>
      <c r="D34" s="48"/>
      <c r="E34" s="48"/>
      <c r="F34" s="48"/>
      <c r="G34" s="48"/>
      <c r="H34" s="48"/>
      <c r="I34" s="48"/>
      <c r="J34" s="48"/>
      <c r="K34" s="48"/>
      <c r="L34" s="41"/>
      <c r="M34" s="41"/>
      <c r="N34" s="41"/>
      <c r="O34" s="41"/>
      <c r="P34" s="41"/>
      <c r="Q34" s="42"/>
      <c r="R34" s="8"/>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ht="7.35" customHeight="1" x14ac:dyDescent="0.2">
      <c r="A35" s="19"/>
      <c r="B35" s="19"/>
      <c r="C35" s="19"/>
      <c r="D35" s="19"/>
      <c r="E35" s="19"/>
      <c r="F35" s="19"/>
      <c r="G35" s="19"/>
      <c r="H35" s="19"/>
      <c r="I35" s="19"/>
      <c r="J35" s="19"/>
      <c r="K35" s="19"/>
      <c r="L35" s="19"/>
      <c r="M35" s="19"/>
      <c r="N35" s="19"/>
      <c r="O35" s="19"/>
      <c r="P35" s="19"/>
      <c r="Q35" s="19"/>
      <c r="R35" s="8"/>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ht="15" x14ac:dyDescent="0.2">
      <c r="A36" s="49" t="s">
        <v>10</v>
      </c>
      <c r="B36" s="212" t="s">
        <v>83</v>
      </c>
      <c r="C36" s="212"/>
      <c r="D36" s="212"/>
      <c r="E36" s="212"/>
      <c r="F36" s="212"/>
      <c r="G36" s="212"/>
      <c r="H36" s="212"/>
      <c r="I36" s="212"/>
      <c r="J36" s="212"/>
      <c r="K36" s="212"/>
      <c r="L36" s="212"/>
      <c r="M36" s="212"/>
      <c r="N36" s="213"/>
      <c r="O36" s="213"/>
      <c r="P36" s="213"/>
      <c r="Q36" s="50"/>
      <c r="R36" s="12"/>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row>
    <row r="37" spans="1:256" ht="15" x14ac:dyDescent="0.2">
      <c r="A37" s="18"/>
      <c r="B37" s="31" t="s">
        <v>64</v>
      </c>
      <c r="C37" s="31"/>
      <c r="D37" s="31"/>
      <c r="E37" s="31"/>
      <c r="F37" s="31"/>
      <c r="G37" s="31"/>
      <c r="H37" s="31"/>
      <c r="I37" s="31"/>
      <c r="J37" s="31"/>
      <c r="K37" s="31"/>
      <c r="L37" s="51"/>
      <c r="M37" s="51"/>
      <c r="N37" s="52"/>
      <c r="O37" s="52"/>
      <c r="P37" s="52"/>
      <c r="Q37" s="44"/>
      <c r="R37" s="32"/>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row>
    <row r="38" spans="1:256" ht="15" x14ac:dyDescent="0.2">
      <c r="A38" s="18"/>
      <c r="B38" s="214">
        <v>1.5</v>
      </c>
      <c r="C38" s="214"/>
      <c r="D38" s="20" t="s">
        <v>2</v>
      </c>
      <c r="E38" s="214"/>
      <c r="F38" s="214"/>
      <c r="G38" s="20" t="s">
        <v>2</v>
      </c>
      <c r="H38" s="214"/>
      <c r="I38" s="214"/>
      <c r="J38" s="20" t="s">
        <v>51</v>
      </c>
      <c r="K38" s="215"/>
      <c r="L38" s="215"/>
      <c r="M38" s="53" t="s">
        <v>119</v>
      </c>
      <c r="N38" s="146">
        <f>B38-E38-H38+K38</f>
        <v>1.5</v>
      </c>
      <c r="O38" s="148"/>
      <c r="P38" s="148"/>
      <c r="Q38" s="23"/>
      <c r="R38" s="12"/>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row>
    <row r="39" spans="1:256" ht="15" x14ac:dyDescent="0.2">
      <c r="A39" s="18"/>
      <c r="B39" s="178" t="s">
        <v>65</v>
      </c>
      <c r="C39" s="178"/>
      <c r="D39" s="36"/>
      <c r="E39" s="177" t="s">
        <v>66</v>
      </c>
      <c r="F39" s="177"/>
      <c r="G39" s="36"/>
      <c r="H39" s="177" t="s">
        <v>67</v>
      </c>
      <c r="I39" s="177"/>
      <c r="J39" s="178" t="s">
        <v>68</v>
      </c>
      <c r="K39" s="178"/>
      <c r="L39" s="178"/>
      <c r="M39" s="178"/>
      <c r="N39" s="216" t="s">
        <v>17</v>
      </c>
      <c r="O39" s="216"/>
      <c r="P39" s="216"/>
      <c r="Q39" s="23"/>
      <c r="R39" s="12"/>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row>
    <row r="40" spans="1:256" ht="15" x14ac:dyDescent="0.2">
      <c r="A40" s="18"/>
      <c r="B40" s="189">
        <v>4025565296</v>
      </c>
      <c r="C40" s="189"/>
      <c r="D40" s="189"/>
      <c r="E40" s="38" t="s">
        <v>20</v>
      </c>
      <c r="F40" s="209">
        <f>N38</f>
        <v>1.5</v>
      </c>
      <c r="G40" s="191"/>
      <c r="H40" s="191"/>
      <c r="I40" s="20" t="s">
        <v>19</v>
      </c>
      <c r="J40" s="28">
        <v>1000</v>
      </c>
      <c r="K40" s="29"/>
      <c r="L40" s="174" t="s">
        <v>3</v>
      </c>
      <c r="M40" s="185"/>
      <c r="N40" s="176">
        <f>(B40*F40/1000)</f>
        <v>6038347.9400000004</v>
      </c>
      <c r="O40" s="176"/>
      <c r="P40" s="176"/>
      <c r="Q40" s="23"/>
      <c r="R40" s="12"/>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row>
    <row r="41" spans="1:256" x14ac:dyDescent="0.2">
      <c r="A41" s="54"/>
      <c r="B41" s="222" t="s">
        <v>12</v>
      </c>
      <c r="C41" s="222"/>
      <c r="D41" s="222"/>
      <c r="E41" s="55"/>
      <c r="F41" s="144" t="s">
        <v>17</v>
      </c>
      <c r="G41" s="223"/>
      <c r="H41" s="223"/>
      <c r="I41" s="55"/>
      <c r="J41" s="55"/>
      <c r="K41" s="55"/>
      <c r="L41" s="55"/>
      <c r="M41" s="55"/>
      <c r="N41" s="222" t="s">
        <v>13</v>
      </c>
      <c r="O41" s="222"/>
      <c r="P41" s="222"/>
      <c r="Q41" s="56"/>
      <c r="R41" s="32"/>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row>
    <row r="42" spans="1:256" ht="2.1" customHeight="1" x14ac:dyDescent="0.2">
      <c r="A42" s="19"/>
      <c r="B42" s="25"/>
      <c r="C42" s="25"/>
      <c r="D42" s="25"/>
      <c r="E42" s="25"/>
      <c r="F42" s="25"/>
      <c r="G42" s="25"/>
      <c r="H42" s="25"/>
      <c r="I42" s="25"/>
      <c r="J42" s="25"/>
      <c r="K42" s="25"/>
      <c r="L42" s="25"/>
      <c r="M42" s="25"/>
      <c r="N42" s="19"/>
      <c r="O42" s="19"/>
      <c r="P42" s="19"/>
      <c r="Q42" s="19"/>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ht="7.35" customHeight="1" x14ac:dyDescent="0.2">
      <c r="A43" s="19"/>
      <c r="B43" s="217"/>
      <c r="C43" s="217"/>
      <c r="D43" s="217"/>
      <c r="E43" s="217"/>
      <c r="F43" s="217"/>
      <c r="G43" s="217"/>
      <c r="H43" s="217"/>
      <c r="I43" s="217"/>
      <c r="J43" s="217"/>
      <c r="K43" s="217"/>
      <c r="L43" s="217"/>
      <c r="M43" s="217"/>
      <c r="N43" s="19"/>
      <c r="O43" s="19"/>
      <c r="P43" s="19"/>
      <c r="Q43" s="19"/>
      <c r="R43" s="12"/>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row>
    <row r="44" spans="1:256" ht="15" x14ac:dyDescent="0.2">
      <c r="A44" s="49" t="s">
        <v>11</v>
      </c>
      <c r="B44" s="212" t="s">
        <v>124</v>
      </c>
      <c r="C44" s="218"/>
      <c r="D44" s="218"/>
      <c r="E44" s="218"/>
      <c r="F44" s="218"/>
      <c r="G44" s="218"/>
      <c r="H44" s="218"/>
      <c r="I44" s="218"/>
      <c r="J44" s="218"/>
      <c r="K44" s="130"/>
      <c r="L44" s="219" t="s">
        <v>3</v>
      </c>
      <c r="M44" s="220"/>
      <c r="N44" s="221">
        <f>MIN(N33,N40)</f>
        <v>0</v>
      </c>
      <c r="O44" s="221"/>
      <c r="P44" s="221"/>
      <c r="Q44" s="50"/>
      <c r="R44" s="12"/>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row>
    <row r="45" spans="1:256" ht="13.35" customHeight="1" x14ac:dyDescent="0.2">
      <c r="A45" s="18"/>
      <c r="B45" s="19"/>
      <c r="C45" s="19"/>
      <c r="D45" s="19"/>
      <c r="E45" s="19"/>
      <c r="F45" s="19"/>
      <c r="G45" s="19"/>
      <c r="H45" s="19"/>
      <c r="I45" s="19"/>
      <c r="J45" s="19"/>
      <c r="K45" s="19"/>
      <c r="L45" s="19"/>
      <c r="M45" s="19"/>
      <c r="N45" s="19"/>
      <c r="O45" s="19"/>
      <c r="P45" s="19"/>
      <c r="Q45" s="23"/>
      <c r="R45" s="8"/>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ht="14.1" customHeight="1" x14ac:dyDescent="0.2">
      <c r="A46" s="18" t="s">
        <v>121</v>
      </c>
      <c r="B46" s="168" t="s">
        <v>122</v>
      </c>
      <c r="C46" s="168"/>
      <c r="D46" s="168"/>
      <c r="E46" s="168"/>
      <c r="F46" s="168"/>
      <c r="G46" s="168"/>
      <c r="H46" s="168"/>
      <c r="I46" s="168"/>
      <c r="J46" s="168"/>
      <c r="K46" s="168"/>
      <c r="L46" s="174" t="s">
        <v>3</v>
      </c>
      <c r="M46" s="185"/>
      <c r="N46" s="147">
        <f>MAX(MIN(N40,(N33-N13)),E7)</f>
        <v>0</v>
      </c>
      <c r="O46" s="148"/>
      <c r="P46" s="148"/>
      <c r="Q46" s="23"/>
      <c r="R46" s="8"/>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ht="13.35" customHeight="1" x14ac:dyDescent="0.2">
      <c r="A47" s="40"/>
      <c r="B47" s="224"/>
      <c r="C47" s="224"/>
      <c r="D47" s="224"/>
      <c r="E47" s="224"/>
      <c r="F47" s="224"/>
      <c r="G47" s="224"/>
      <c r="H47" s="224"/>
      <c r="I47" s="224"/>
      <c r="J47" s="224"/>
      <c r="K47" s="224"/>
      <c r="L47" s="41"/>
      <c r="M47" s="41"/>
      <c r="N47" s="41"/>
      <c r="O47" s="41"/>
      <c r="P47" s="41"/>
      <c r="Q47" s="42"/>
      <c r="R47" s="8"/>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ht="7.35" customHeight="1" x14ac:dyDescent="0.2">
      <c r="A48" s="19"/>
      <c r="B48" s="19"/>
      <c r="C48" s="19"/>
      <c r="D48" s="19"/>
      <c r="E48" s="25"/>
      <c r="F48" s="25"/>
      <c r="G48" s="25"/>
      <c r="H48" s="25"/>
      <c r="I48" s="25"/>
      <c r="J48" s="25"/>
      <c r="K48" s="25"/>
      <c r="L48" s="25"/>
      <c r="M48" s="25"/>
      <c r="N48" s="59"/>
      <c r="O48" s="59"/>
      <c r="P48" s="59"/>
      <c r="Q48" s="19"/>
      <c r="R48" s="8"/>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ht="15" x14ac:dyDescent="0.2">
      <c r="A49" s="138" t="s">
        <v>30</v>
      </c>
      <c r="B49" s="212" t="s">
        <v>102</v>
      </c>
      <c r="C49" s="212"/>
      <c r="D49" s="212"/>
      <c r="E49" s="212"/>
      <c r="F49" s="212"/>
      <c r="G49" s="212"/>
      <c r="H49" s="212"/>
      <c r="I49" s="212"/>
      <c r="J49" s="212"/>
      <c r="K49" s="212"/>
      <c r="L49" s="212"/>
      <c r="M49" s="212"/>
      <c r="N49" s="57"/>
      <c r="O49" s="57"/>
      <c r="P49" s="57"/>
      <c r="Q49" s="60"/>
      <c r="R49" s="12"/>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row>
    <row r="50" spans="1:256" ht="15" x14ac:dyDescent="0.2">
      <c r="A50" s="18"/>
      <c r="B50" s="199" t="s">
        <v>101</v>
      </c>
      <c r="C50" s="199"/>
      <c r="D50" s="199"/>
      <c r="E50" s="199"/>
      <c r="F50" s="199"/>
      <c r="G50" s="199"/>
      <c r="H50" s="199"/>
      <c r="I50" s="199"/>
      <c r="J50" s="199"/>
      <c r="K50" s="199"/>
      <c r="L50" s="199"/>
      <c r="M50" s="36"/>
      <c r="N50" s="61"/>
      <c r="O50" s="61"/>
      <c r="P50" s="61"/>
      <c r="Q50" s="23"/>
      <c r="R50" s="12"/>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row>
    <row r="51" spans="1:256" ht="15" x14ac:dyDescent="0.2">
      <c r="A51" s="18"/>
      <c r="B51" s="199" t="s">
        <v>36</v>
      </c>
      <c r="C51" s="199"/>
      <c r="D51" s="199"/>
      <c r="E51" s="199"/>
      <c r="F51" s="199"/>
      <c r="G51" s="199"/>
      <c r="H51" s="199"/>
      <c r="I51" s="199"/>
      <c r="J51" s="199"/>
      <c r="K51" s="199"/>
      <c r="L51" s="199"/>
      <c r="M51" s="36"/>
      <c r="N51" s="225"/>
      <c r="O51" s="225"/>
      <c r="P51" s="225"/>
      <c r="Q51" s="23"/>
      <c r="R51" s="12"/>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row>
    <row r="52" spans="1:256" ht="15" x14ac:dyDescent="0.2">
      <c r="A52" s="18"/>
      <c r="B52" s="199" t="s">
        <v>69</v>
      </c>
      <c r="C52" s="199"/>
      <c r="D52" s="199"/>
      <c r="E52" s="199"/>
      <c r="F52" s="199"/>
      <c r="G52" s="199"/>
      <c r="H52" s="199"/>
      <c r="I52" s="199"/>
      <c r="J52" s="199"/>
      <c r="K52" s="199"/>
      <c r="L52" s="199"/>
      <c r="M52" s="36"/>
      <c r="N52" s="61"/>
      <c r="O52" s="61"/>
      <c r="P52" s="61"/>
      <c r="Q52" s="23"/>
      <c r="R52" s="12"/>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row>
    <row r="53" spans="1:256" ht="15" x14ac:dyDescent="0.2">
      <c r="A53" s="18"/>
      <c r="B53" s="199" t="s">
        <v>70</v>
      </c>
      <c r="C53" s="199"/>
      <c r="D53" s="199"/>
      <c r="E53" s="199"/>
      <c r="F53" s="199"/>
      <c r="G53" s="199"/>
      <c r="H53" s="199"/>
      <c r="I53" s="199"/>
      <c r="J53" s="199"/>
      <c r="K53" s="199"/>
      <c r="L53" s="199"/>
      <c r="M53" s="36"/>
      <c r="N53" s="207"/>
      <c r="O53" s="207"/>
      <c r="P53" s="207"/>
      <c r="Q53" s="23"/>
      <c r="R53" s="12"/>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row>
    <row r="54" spans="1:256" ht="15" x14ac:dyDescent="0.2">
      <c r="A54" s="18"/>
      <c r="B54" s="199" t="s">
        <v>38</v>
      </c>
      <c r="C54" s="199"/>
      <c r="D54" s="199"/>
      <c r="E54" s="199"/>
      <c r="F54" s="199"/>
      <c r="G54" s="199"/>
      <c r="H54" s="199"/>
      <c r="I54" s="199"/>
      <c r="J54" s="199"/>
      <c r="K54" s="36"/>
      <c r="L54" s="36"/>
      <c r="M54" s="36"/>
      <c r="N54" s="171"/>
      <c r="O54" s="171"/>
      <c r="P54" s="171"/>
      <c r="Q54" s="23"/>
      <c r="R54" s="12"/>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row>
    <row r="55" spans="1:256" ht="15" x14ac:dyDescent="0.2">
      <c r="A55" s="18"/>
      <c r="B55" s="199" t="s">
        <v>39</v>
      </c>
      <c r="C55" s="199"/>
      <c r="D55" s="199"/>
      <c r="E55" s="199"/>
      <c r="F55" s="199"/>
      <c r="G55" s="199"/>
      <c r="H55" s="199"/>
      <c r="I55" s="199"/>
      <c r="J55" s="199"/>
      <c r="K55" s="199" t="s">
        <v>37</v>
      </c>
      <c r="L55" s="199"/>
      <c r="M55" s="36"/>
      <c r="N55" s="225">
        <f>(N51-N53+N54)</f>
        <v>0</v>
      </c>
      <c r="O55" s="225"/>
      <c r="P55" s="225"/>
      <c r="Q55" s="23"/>
      <c r="R55" s="12"/>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row>
    <row r="56" spans="1:256" ht="6" customHeight="1" x14ac:dyDescent="0.2">
      <c r="A56" s="40"/>
      <c r="B56" s="41"/>
      <c r="C56" s="41"/>
      <c r="D56" s="41"/>
      <c r="E56" s="41"/>
      <c r="F56" s="41"/>
      <c r="G56" s="41"/>
      <c r="H56" s="41"/>
      <c r="I56" s="41"/>
      <c r="J56" s="41"/>
      <c r="K56" s="41"/>
      <c r="L56" s="41"/>
      <c r="M56" s="41"/>
      <c r="N56" s="41"/>
      <c r="O56" s="41"/>
      <c r="P56" s="41"/>
      <c r="Q56" s="42"/>
      <c r="R56" s="8"/>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row>
    <row r="57" spans="1:256" ht="8.1" customHeight="1" x14ac:dyDescent="0.2">
      <c r="A57" s="19"/>
      <c r="B57" s="19"/>
      <c r="C57" s="19"/>
      <c r="D57" s="19"/>
      <c r="E57" s="19"/>
      <c r="F57" s="19"/>
      <c r="G57" s="19"/>
      <c r="H57" s="19"/>
      <c r="I57" s="19"/>
      <c r="J57" s="19"/>
      <c r="K57" s="19"/>
      <c r="L57" s="19"/>
      <c r="M57" s="19"/>
      <c r="N57" s="19"/>
      <c r="O57" s="19"/>
      <c r="P57" s="19"/>
      <c r="Q57" s="19"/>
      <c r="R57" s="8"/>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row>
    <row r="58" spans="1:256" ht="15" x14ac:dyDescent="0.2">
      <c r="A58" s="62" t="s">
        <v>136</v>
      </c>
      <c r="B58" s="63"/>
      <c r="C58" s="63"/>
      <c r="D58" s="63"/>
      <c r="E58" s="63"/>
      <c r="F58" s="63"/>
      <c r="G58" s="58"/>
      <c r="H58" s="58"/>
      <c r="I58" s="58"/>
      <c r="J58" s="58"/>
      <c r="K58" s="58"/>
      <c r="L58" s="58"/>
      <c r="M58" s="58"/>
      <c r="N58" s="58"/>
      <c r="O58" s="58"/>
      <c r="P58" s="58"/>
      <c r="Q58" s="50"/>
      <c r="R58" s="12"/>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row>
    <row r="59" spans="1:256" ht="15" x14ac:dyDescent="0.2">
      <c r="A59" s="18"/>
      <c r="B59" s="226"/>
      <c r="C59" s="226"/>
      <c r="D59" s="226"/>
      <c r="E59" s="20" t="s">
        <v>19</v>
      </c>
      <c r="F59" s="225">
        <f>SUM(N55)</f>
        <v>0</v>
      </c>
      <c r="G59" s="225"/>
      <c r="H59" s="225"/>
      <c r="I59" s="38" t="s">
        <v>20</v>
      </c>
      <c r="J59" s="28">
        <v>1000</v>
      </c>
      <c r="K59" s="29"/>
      <c r="L59" s="174" t="s">
        <v>3</v>
      </c>
      <c r="M59" s="227"/>
      <c r="N59" s="209" t="e">
        <f>(B59/F59*1000)</f>
        <v>#DIV/0!</v>
      </c>
      <c r="O59" s="209"/>
      <c r="P59" s="209"/>
      <c r="Q59" s="23"/>
      <c r="R59" s="12"/>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row>
    <row r="60" spans="1:256" x14ac:dyDescent="0.2">
      <c r="A60" s="30"/>
      <c r="B60" s="178" t="s">
        <v>21</v>
      </c>
      <c r="C60" s="178"/>
      <c r="D60" s="178"/>
      <c r="E60" s="24"/>
      <c r="F60" s="177" t="s">
        <v>135</v>
      </c>
      <c r="G60" s="177"/>
      <c r="H60" s="177"/>
      <c r="I60" s="24"/>
      <c r="J60" s="24"/>
      <c r="K60" s="24"/>
      <c r="L60" s="24"/>
      <c r="M60" s="31"/>
      <c r="N60" s="31"/>
      <c r="O60" s="31"/>
      <c r="P60" s="31"/>
      <c r="Q60" s="44"/>
      <c r="R60" s="32"/>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row>
    <row r="61" spans="1:256" ht="15" x14ac:dyDescent="0.2">
      <c r="A61" s="65" t="s">
        <v>137</v>
      </c>
      <c r="B61" s="53"/>
      <c r="C61" s="53"/>
      <c r="D61" s="53"/>
      <c r="E61" s="53"/>
      <c r="F61" s="53"/>
      <c r="G61" s="19"/>
      <c r="H61" s="19"/>
      <c r="I61" s="19"/>
      <c r="J61" s="19"/>
      <c r="K61" s="19"/>
      <c r="L61" s="19"/>
      <c r="M61" s="19"/>
      <c r="N61" s="19"/>
      <c r="O61" s="19"/>
      <c r="P61" s="19"/>
      <c r="Q61" s="23"/>
      <c r="R61" s="12"/>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row>
    <row r="62" spans="1:256" ht="14.25" hidden="1" x14ac:dyDescent="0.2">
      <c r="A62" s="64"/>
      <c r="B62" s="36"/>
      <c r="C62" s="36"/>
      <c r="D62" s="36"/>
      <c r="E62" s="36"/>
      <c r="F62" s="36"/>
      <c r="G62" s="36"/>
      <c r="H62" s="36"/>
      <c r="I62" s="36"/>
      <c r="J62" s="36"/>
      <c r="K62" s="36"/>
      <c r="L62" s="36"/>
      <c r="M62" s="36"/>
      <c r="N62" s="36"/>
      <c r="O62" s="36"/>
      <c r="P62" s="19"/>
      <c r="Q62" s="23"/>
      <c r="R62" s="8"/>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row>
    <row r="63" spans="1:256" ht="15" x14ac:dyDescent="0.2">
      <c r="A63" s="18"/>
      <c r="B63" s="226">
        <v>73772.5</v>
      </c>
      <c r="C63" s="226"/>
      <c r="D63" s="226"/>
      <c r="E63" s="20" t="s">
        <v>120</v>
      </c>
      <c r="F63" s="225">
        <v>4024565296</v>
      </c>
      <c r="G63" s="225"/>
      <c r="H63" s="225"/>
      <c r="I63" s="38" t="s">
        <v>20</v>
      </c>
      <c r="J63" s="28">
        <v>1000</v>
      </c>
      <c r="K63" s="29"/>
      <c r="L63" s="174" t="s">
        <v>3</v>
      </c>
      <c r="M63" s="227"/>
      <c r="N63" s="209">
        <f>(B63/F63*1000)</f>
        <v>1.8330551146000001E-2</v>
      </c>
      <c r="O63" s="209"/>
      <c r="P63" s="209"/>
      <c r="Q63" s="23"/>
      <c r="R63" s="12"/>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row>
    <row r="64" spans="1:256" x14ac:dyDescent="0.2">
      <c r="A64" s="54"/>
      <c r="B64" s="144" t="s">
        <v>21</v>
      </c>
      <c r="C64" s="144"/>
      <c r="D64" s="144"/>
      <c r="E64" s="66"/>
      <c r="F64" s="222" t="s">
        <v>135</v>
      </c>
      <c r="G64" s="222"/>
      <c r="H64" s="222"/>
      <c r="I64" s="66"/>
      <c r="J64" s="66"/>
      <c r="K64" s="66"/>
      <c r="L64" s="66"/>
      <c r="M64" s="55"/>
      <c r="N64" s="55"/>
      <c r="O64" s="55"/>
      <c r="P64" s="55"/>
      <c r="Q64" s="56"/>
      <c r="R64" s="32"/>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row>
    <row r="65" spans="1:256" x14ac:dyDescent="0.2">
      <c r="A65" s="67"/>
      <c r="B65" s="274" t="s">
        <v>97</v>
      </c>
      <c r="C65" s="274"/>
      <c r="D65" s="67"/>
      <c r="E65" s="67"/>
      <c r="F65" s="67"/>
      <c r="G65" s="67"/>
      <c r="H65" s="67"/>
      <c r="I65" s="67"/>
      <c r="J65" s="67"/>
      <c r="K65" s="67"/>
      <c r="L65" s="67"/>
      <c r="M65" s="67"/>
      <c r="N65" s="67"/>
      <c r="O65" s="67"/>
      <c r="P65" s="67" t="s">
        <v>52</v>
      </c>
      <c r="Q65" s="67"/>
      <c r="R65" s="1"/>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row>
    <row r="66" spans="1:256" ht="6.6" customHeight="1" x14ac:dyDescent="0.2">
      <c r="A66" s="238"/>
      <c r="B66" s="238"/>
      <c r="C66" s="238"/>
      <c r="D66" s="238"/>
      <c r="E66" s="238"/>
      <c r="F66" s="238"/>
      <c r="G66" s="238"/>
      <c r="H66" s="238"/>
      <c r="I66" s="238"/>
      <c r="J66" s="238"/>
      <c r="K66" s="238"/>
      <c r="L66" s="238"/>
      <c r="M66" s="238"/>
      <c r="N66" s="238"/>
      <c r="O66" s="238"/>
      <c r="P66" s="238"/>
      <c r="Q66" s="238"/>
      <c r="R66" s="1"/>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row>
    <row r="67" spans="1:256" ht="24" customHeight="1" x14ac:dyDescent="0.3">
      <c r="A67" s="159" t="s">
        <v>16</v>
      </c>
      <c r="B67" s="159"/>
      <c r="C67" s="159"/>
      <c r="D67" s="239" t="str">
        <f>(D3)</f>
        <v>Fire District #1 Bond</v>
      </c>
      <c r="E67" s="239"/>
      <c r="F67" s="239"/>
      <c r="G67" s="240"/>
      <c r="H67" s="240"/>
      <c r="I67" s="4"/>
      <c r="J67" s="68">
        <f>(J3)</f>
        <v>2024</v>
      </c>
      <c r="K67" s="241" t="s">
        <v>33</v>
      </c>
      <c r="L67" s="164"/>
      <c r="M67" s="164"/>
      <c r="N67" s="69">
        <f>(N3)</f>
        <v>2025</v>
      </c>
      <c r="O67" s="242" t="s">
        <v>34</v>
      </c>
      <c r="P67" s="166"/>
      <c r="Q67" s="5"/>
      <c r="R67" s="6"/>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row>
    <row r="68" spans="1:256" ht="15" x14ac:dyDescent="0.2">
      <c r="A68" s="243"/>
      <c r="B68" s="243"/>
      <c r="C68" s="243"/>
      <c r="D68" s="243"/>
      <c r="E68" s="243"/>
      <c r="F68" s="243"/>
      <c r="G68" s="243"/>
      <c r="H68" s="243"/>
      <c r="I68" s="243"/>
      <c r="J68" s="243"/>
      <c r="K68" s="243"/>
      <c r="L68" s="243"/>
      <c r="M68" s="243"/>
      <c r="N68" s="243"/>
      <c r="O68" s="243"/>
      <c r="P68" s="243"/>
      <c r="Q68" s="243"/>
      <c r="R68" s="8"/>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row>
    <row r="69" spans="1:256" ht="18.75" x14ac:dyDescent="0.3">
      <c r="A69" s="228" t="s">
        <v>22</v>
      </c>
      <c r="B69" s="229"/>
      <c r="C69" s="229"/>
      <c r="D69" s="230" t="s">
        <v>75</v>
      </c>
      <c r="E69" s="231"/>
      <c r="F69" s="231"/>
      <c r="G69" s="231"/>
      <c r="H69" s="232"/>
      <c r="I69" s="70"/>
      <c r="J69" s="70"/>
      <c r="K69" s="71"/>
      <c r="L69" s="72"/>
      <c r="M69" s="73"/>
      <c r="N69" s="74"/>
      <c r="O69" s="75"/>
      <c r="P69" s="76"/>
      <c r="Q69" s="77"/>
      <c r="R69" s="6"/>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row>
    <row r="70" spans="1:256" ht="1.35" customHeight="1" x14ac:dyDescent="0.2">
      <c r="A70" s="78"/>
      <c r="B70" s="7"/>
      <c r="C70" s="7"/>
      <c r="D70" s="7"/>
      <c r="E70" s="7"/>
      <c r="F70" s="7"/>
      <c r="G70" s="7"/>
      <c r="H70" s="7"/>
      <c r="I70" s="7"/>
      <c r="J70" s="7"/>
      <c r="K70" s="7"/>
      <c r="L70" s="7"/>
      <c r="M70" s="7"/>
      <c r="N70" s="7"/>
      <c r="O70" s="7"/>
      <c r="P70" s="7"/>
      <c r="Q70" s="79"/>
      <c r="R70" s="8"/>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row>
    <row r="71" spans="1:256" ht="18" customHeight="1" x14ac:dyDescent="0.3">
      <c r="A71" s="167" t="s">
        <v>29</v>
      </c>
      <c r="B71" s="168"/>
      <c r="C71" s="168"/>
      <c r="D71" s="168"/>
      <c r="E71" s="168"/>
      <c r="F71" s="168"/>
      <c r="G71" s="168"/>
      <c r="H71" s="168"/>
      <c r="I71" s="168"/>
      <c r="J71" s="168"/>
      <c r="K71" s="168"/>
      <c r="L71" s="169" t="s">
        <v>76</v>
      </c>
      <c r="M71" s="169"/>
      <c r="N71" s="169"/>
      <c r="O71" s="80"/>
      <c r="P71" s="80"/>
      <c r="Q71" s="81"/>
      <c r="R71" s="8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row>
    <row r="72" spans="1:256" ht="2.1" customHeight="1" x14ac:dyDescent="0.2">
      <c r="A72" s="233"/>
      <c r="B72" s="234"/>
      <c r="C72" s="234"/>
      <c r="D72" s="234"/>
      <c r="E72" s="234"/>
      <c r="F72" s="234"/>
      <c r="G72" s="234"/>
      <c r="H72" s="234"/>
      <c r="I72" s="234"/>
      <c r="J72" s="234"/>
      <c r="K72" s="234"/>
      <c r="L72" s="234"/>
      <c r="M72" s="234"/>
      <c r="N72" s="234"/>
      <c r="O72" s="234"/>
      <c r="P72" s="234"/>
      <c r="Q72" s="235"/>
      <c r="R72" s="8"/>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row>
    <row r="73" spans="1:256" ht="18.75" x14ac:dyDescent="0.3">
      <c r="A73" s="167" t="s">
        <v>32</v>
      </c>
      <c r="B73" s="185"/>
      <c r="C73" s="185"/>
      <c r="D73" s="185"/>
      <c r="E73" s="185"/>
      <c r="F73" s="185"/>
      <c r="G73" s="185"/>
      <c r="H73" s="185"/>
      <c r="I73" s="185"/>
      <c r="J73" s="185"/>
      <c r="K73" s="185"/>
      <c r="L73" s="254" t="s">
        <v>79</v>
      </c>
      <c r="M73" s="254"/>
      <c r="N73" s="254"/>
      <c r="O73" s="254"/>
      <c r="P73" s="83"/>
      <c r="Q73" s="81"/>
      <c r="R73" s="8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row>
    <row r="74" spans="1:256" ht="2.1" customHeight="1" x14ac:dyDescent="0.2">
      <c r="A74" s="78"/>
      <c r="B74" s="7"/>
      <c r="C74" s="7"/>
      <c r="D74" s="7"/>
      <c r="E74" s="7"/>
      <c r="F74" s="7"/>
      <c r="G74" s="7"/>
      <c r="H74" s="7"/>
      <c r="I74" s="7"/>
      <c r="J74" s="7"/>
      <c r="K74" s="7"/>
      <c r="L74" s="7"/>
      <c r="M74" s="7"/>
      <c r="N74" s="7"/>
      <c r="O74" s="7"/>
      <c r="P74" s="7"/>
      <c r="Q74" s="79"/>
      <c r="R74" s="8"/>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row>
    <row r="75" spans="1:256" ht="18.75" x14ac:dyDescent="0.3">
      <c r="A75" s="250" t="s">
        <v>41</v>
      </c>
      <c r="B75" s="251"/>
      <c r="C75" s="251"/>
      <c r="D75" s="251"/>
      <c r="E75" s="251"/>
      <c r="F75" s="255"/>
      <c r="G75" s="255"/>
      <c r="H75" s="255"/>
      <c r="I75" s="22"/>
      <c r="J75" s="203" t="s">
        <v>59</v>
      </c>
      <c r="K75" s="203"/>
      <c r="L75" s="203"/>
      <c r="M75" s="203"/>
      <c r="N75" s="236" t="e">
        <f>H79/E79</f>
        <v>#DIV/0!</v>
      </c>
      <c r="O75" s="237"/>
      <c r="P75" s="237"/>
      <c r="Q75" s="84"/>
      <c r="R75" s="6"/>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row>
    <row r="76" spans="1:256" ht="2.1" customHeight="1" x14ac:dyDescent="0.2">
      <c r="A76" s="85"/>
      <c r="B76" s="86"/>
      <c r="C76" s="86"/>
      <c r="D76" s="86"/>
      <c r="E76" s="86"/>
      <c r="F76" s="86"/>
      <c r="G76" s="86"/>
      <c r="H76" s="86"/>
      <c r="I76" s="86"/>
      <c r="J76" s="86"/>
      <c r="K76" s="86"/>
      <c r="L76" s="86"/>
      <c r="M76" s="86"/>
      <c r="N76" s="86"/>
      <c r="O76" s="86"/>
      <c r="P76" s="86"/>
      <c r="Q76" s="87"/>
      <c r="R76" s="8"/>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row>
    <row r="77" spans="1:256" ht="7.35" customHeight="1" x14ac:dyDescent="0.2">
      <c r="A77" s="19"/>
      <c r="B77" s="19"/>
      <c r="C77" s="19"/>
      <c r="D77" s="19"/>
      <c r="E77" s="19"/>
      <c r="F77" s="19"/>
      <c r="G77" s="19"/>
      <c r="H77" s="19"/>
      <c r="I77" s="19"/>
      <c r="J77" s="19"/>
      <c r="K77" s="19"/>
      <c r="L77" s="19"/>
      <c r="M77" s="19"/>
      <c r="N77" s="19"/>
      <c r="O77" s="19"/>
      <c r="P77" s="19"/>
      <c r="Q77" s="19"/>
      <c r="R77" s="12"/>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row>
    <row r="78" spans="1:256" ht="16.350000000000001" customHeight="1" x14ac:dyDescent="0.2">
      <c r="A78" s="11" t="s">
        <v>14</v>
      </c>
      <c r="B78" s="180" t="s">
        <v>80</v>
      </c>
      <c r="C78" s="180"/>
      <c r="D78" s="180"/>
      <c r="E78" s="180"/>
      <c r="F78" s="180"/>
      <c r="G78" s="180"/>
      <c r="H78" s="180"/>
      <c r="I78" s="180"/>
      <c r="J78" s="180"/>
      <c r="K78" s="180"/>
      <c r="L78" s="180"/>
      <c r="M78" s="180"/>
      <c r="N78" s="180"/>
      <c r="O78" s="180"/>
      <c r="P78" s="180"/>
      <c r="Q78" s="181"/>
      <c r="R78" s="12"/>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row>
    <row r="79" spans="1:256" ht="15" x14ac:dyDescent="0.2">
      <c r="A79" s="18"/>
      <c r="B79" s="19" t="s">
        <v>0</v>
      </c>
      <c r="C79" s="110"/>
      <c r="D79" s="19"/>
      <c r="E79" s="226"/>
      <c r="F79" s="226"/>
      <c r="G79" s="20" t="s">
        <v>51</v>
      </c>
      <c r="H79" s="252"/>
      <c r="I79" s="252"/>
      <c r="J79" s="252"/>
      <c r="K79" s="253"/>
      <c r="L79" s="174" t="s">
        <v>3</v>
      </c>
      <c r="M79" s="185"/>
      <c r="N79" s="249">
        <f>E79+H79</f>
        <v>0</v>
      </c>
      <c r="O79" s="249"/>
      <c r="P79" s="249"/>
      <c r="Q79" s="23"/>
      <c r="R79" s="12"/>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row>
    <row r="80" spans="1:256" ht="15" x14ac:dyDescent="0.2">
      <c r="A80" s="18"/>
      <c r="B80" s="19"/>
      <c r="C80" s="24"/>
      <c r="D80" s="19"/>
      <c r="E80" s="186" t="s">
        <v>56</v>
      </c>
      <c r="F80" s="186"/>
      <c r="G80" s="25"/>
      <c r="H80" s="244" t="s">
        <v>60</v>
      </c>
      <c r="I80" s="244"/>
      <c r="J80" s="244"/>
      <c r="K80" s="245"/>
      <c r="L80" s="26"/>
      <c r="M80" s="25"/>
      <c r="N80" s="27"/>
      <c r="O80" s="27"/>
      <c r="P80" s="27"/>
      <c r="Q80" s="23"/>
      <c r="R80" s="12"/>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row>
    <row r="81" spans="1:256" ht="15" x14ac:dyDescent="0.2">
      <c r="A81" s="18"/>
      <c r="B81" s="19" t="s">
        <v>0</v>
      </c>
      <c r="C81" s="91">
        <f>C79</f>
        <v>0</v>
      </c>
      <c r="D81" s="19"/>
      <c r="E81" s="246">
        <f>E79</f>
        <v>0</v>
      </c>
      <c r="F81" s="246"/>
      <c r="G81" s="20" t="s">
        <v>20</v>
      </c>
      <c r="H81" s="247"/>
      <c r="I81" s="247"/>
      <c r="J81" s="247"/>
      <c r="K81" s="248"/>
      <c r="L81" s="174" t="s">
        <v>3</v>
      </c>
      <c r="M81" s="185"/>
      <c r="N81" s="249">
        <f>E81*(100%+H81)</f>
        <v>0</v>
      </c>
      <c r="O81" s="249"/>
      <c r="P81" s="249"/>
      <c r="Q81" s="23"/>
      <c r="R81" s="12"/>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row>
    <row r="82" spans="1:256" ht="11.45" customHeight="1" x14ac:dyDescent="0.2">
      <c r="A82" s="18"/>
      <c r="B82" s="19"/>
      <c r="C82" s="24"/>
      <c r="D82" s="19"/>
      <c r="E82" s="186" t="s">
        <v>56</v>
      </c>
      <c r="F82" s="186"/>
      <c r="G82" s="25"/>
      <c r="H82" s="244" t="s">
        <v>95</v>
      </c>
      <c r="I82" s="244"/>
      <c r="J82" s="244"/>
      <c r="K82" s="245"/>
      <c r="L82" s="26"/>
      <c r="M82" s="25"/>
      <c r="N82" s="27"/>
      <c r="O82" s="27"/>
      <c r="P82" s="27"/>
      <c r="Q82" s="23"/>
      <c r="R82" s="12"/>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row>
    <row r="83" spans="1:256" ht="15" x14ac:dyDescent="0.2">
      <c r="A83" s="18" t="s">
        <v>18</v>
      </c>
      <c r="B83" s="199" t="s">
        <v>103</v>
      </c>
      <c r="C83" s="199"/>
      <c r="D83" s="199"/>
      <c r="E83" s="199"/>
      <c r="F83" s="199"/>
      <c r="G83" s="199"/>
      <c r="H83" s="199"/>
      <c r="I83" s="199"/>
      <c r="J83" s="199"/>
      <c r="K83" s="199"/>
      <c r="L83" s="174" t="s">
        <v>3</v>
      </c>
      <c r="M83" s="185"/>
      <c r="N83" s="256">
        <f>N10</f>
        <v>0</v>
      </c>
      <c r="O83" s="257"/>
      <c r="P83" s="257"/>
      <c r="Q83" s="23"/>
      <c r="R83" s="12"/>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row>
    <row r="84" spans="1:256" ht="15" x14ac:dyDescent="0.2">
      <c r="A84" s="18" t="s">
        <v>24</v>
      </c>
      <c r="B84" s="199" t="s">
        <v>104</v>
      </c>
      <c r="C84" s="199"/>
      <c r="D84" s="199"/>
      <c r="E84" s="199"/>
      <c r="F84" s="199"/>
      <c r="G84" s="199"/>
      <c r="H84" s="199"/>
      <c r="I84" s="199"/>
      <c r="J84" s="199"/>
      <c r="K84" s="36"/>
      <c r="L84" s="174" t="s">
        <v>3</v>
      </c>
      <c r="M84" s="185"/>
      <c r="N84" s="249">
        <f>N13</f>
        <v>0</v>
      </c>
      <c r="O84" s="249"/>
      <c r="P84" s="249"/>
      <c r="Q84" s="23"/>
      <c r="R84" s="12"/>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row>
    <row r="85" spans="1:256" ht="5.0999999999999996" customHeight="1" x14ac:dyDescent="0.2">
      <c r="A85" s="18"/>
      <c r="B85" s="19"/>
      <c r="C85" s="19"/>
      <c r="D85" s="19"/>
      <c r="E85" s="25"/>
      <c r="F85" s="25"/>
      <c r="G85" s="25"/>
      <c r="H85" s="25"/>
      <c r="I85" s="25"/>
      <c r="J85" s="25"/>
      <c r="K85" s="25"/>
      <c r="L85" s="25"/>
      <c r="M85" s="25"/>
      <c r="N85" s="88"/>
      <c r="O85" s="88"/>
      <c r="P85" s="88"/>
      <c r="Q85" s="23"/>
      <c r="R85" s="8"/>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row>
    <row r="86" spans="1:256" ht="15" x14ac:dyDescent="0.2">
      <c r="A86" s="18" t="s">
        <v>5</v>
      </c>
      <c r="B86" s="199" t="s">
        <v>105</v>
      </c>
      <c r="C86" s="199"/>
      <c r="D86" s="199"/>
      <c r="E86" s="199"/>
      <c r="F86" s="199"/>
      <c r="G86" s="199"/>
      <c r="H86" s="199"/>
      <c r="I86" s="199"/>
      <c r="J86" s="199"/>
      <c r="K86" s="36"/>
      <c r="L86" s="174" t="s">
        <v>3</v>
      </c>
      <c r="M86" s="185"/>
      <c r="N86" s="249">
        <f>(N19)</f>
        <v>0</v>
      </c>
      <c r="O86" s="249"/>
      <c r="P86" s="249"/>
      <c r="Q86" s="23"/>
      <c r="R86" s="12"/>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row>
    <row r="87" spans="1:256" ht="3" customHeight="1" x14ac:dyDescent="0.2">
      <c r="A87" s="18"/>
      <c r="B87" s="19"/>
      <c r="C87" s="19"/>
      <c r="D87" s="19"/>
      <c r="E87" s="25"/>
      <c r="F87" s="25"/>
      <c r="G87" s="25"/>
      <c r="H87" s="25"/>
      <c r="I87" s="25"/>
      <c r="J87" s="25"/>
      <c r="K87" s="25"/>
      <c r="L87" s="25"/>
      <c r="M87" s="25"/>
      <c r="N87" s="88"/>
      <c r="O87" s="88"/>
      <c r="P87" s="88"/>
      <c r="Q87" s="23"/>
      <c r="R87" s="8"/>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row>
    <row r="88" spans="1:256" ht="15" x14ac:dyDescent="0.2">
      <c r="A88" s="18" t="s">
        <v>71</v>
      </c>
      <c r="B88" s="199" t="s">
        <v>107</v>
      </c>
      <c r="C88" s="199"/>
      <c r="D88" s="199"/>
      <c r="E88" s="199"/>
      <c r="F88" s="199"/>
      <c r="G88" s="199"/>
      <c r="H88" s="199"/>
      <c r="I88" s="199"/>
      <c r="J88" s="25"/>
      <c r="K88" s="25"/>
      <c r="L88" s="174" t="s">
        <v>3</v>
      </c>
      <c r="M88" s="185"/>
      <c r="N88" s="249" t="str">
        <f>(N31)</f>
        <v>0</v>
      </c>
      <c r="O88" s="249"/>
      <c r="P88" s="249"/>
      <c r="Q88" s="23"/>
      <c r="R88" s="8"/>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row>
    <row r="89" spans="1:256" ht="4.3499999999999996" customHeight="1" x14ac:dyDescent="0.2">
      <c r="A89" s="18"/>
      <c r="B89" s="19"/>
      <c r="C89" s="19"/>
      <c r="D89" s="19"/>
      <c r="E89" s="25"/>
      <c r="F89" s="25"/>
      <c r="G89" s="25"/>
      <c r="H89" s="25"/>
      <c r="I89" s="25"/>
      <c r="J89" s="25"/>
      <c r="K89" s="25"/>
      <c r="L89" s="25"/>
      <c r="M89" s="25"/>
      <c r="N89" s="88"/>
      <c r="O89" s="88"/>
      <c r="P89" s="88"/>
      <c r="Q89" s="23"/>
      <c r="R89" s="8"/>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row>
    <row r="90" spans="1:256" ht="15" x14ac:dyDescent="0.2">
      <c r="A90" s="18" t="s">
        <v>6</v>
      </c>
      <c r="B90" s="261" t="s">
        <v>50</v>
      </c>
      <c r="C90" s="261"/>
      <c r="D90" s="261"/>
      <c r="E90" s="261"/>
      <c r="F90" s="261"/>
      <c r="G90" s="261"/>
      <c r="H90" s="261"/>
      <c r="I90" s="262" t="s">
        <v>108</v>
      </c>
      <c r="J90" s="262"/>
      <c r="K90" s="262"/>
      <c r="L90" s="174" t="s">
        <v>3</v>
      </c>
      <c r="M90" s="185"/>
      <c r="N90" s="249">
        <f>(MIN(N79:N81)+N83+N84+N86+N88)</f>
        <v>0</v>
      </c>
      <c r="O90" s="249"/>
      <c r="P90" s="249"/>
      <c r="Q90" s="23"/>
      <c r="R90" s="12"/>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row>
    <row r="91" spans="1:256" ht="4.3499999999999996" customHeight="1" x14ac:dyDescent="0.2">
      <c r="A91" s="40"/>
      <c r="B91" s="41"/>
      <c r="C91" s="41"/>
      <c r="D91" s="41"/>
      <c r="E91" s="41"/>
      <c r="F91" s="41"/>
      <c r="G91" s="41"/>
      <c r="H91" s="41"/>
      <c r="I91" s="41"/>
      <c r="J91" s="41"/>
      <c r="K91" s="41"/>
      <c r="L91" s="41"/>
      <c r="M91" s="41"/>
      <c r="N91" s="41"/>
      <c r="O91" s="41"/>
      <c r="P91" s="41"/>
      <c r="Q91" s="23"/>
      <c r="R91" s="12"/>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row>
    <row r="92" spans="1:256" ht="11.1" customHeight="1" x14ac:dyDescent="0.2">
      <c r="A92" s="19"/>
      <c r="B92" s="19"/>
      <c r="C92" s="19"/>
      <c r="D92" s="19"/>
      <c r="E92" s="19"/>
      <c r="F92" s="19"/>
      <c r="G92" s="19"/>
      <c r="H92" s="19"/>
      <c r="I92" s="19"/>
      <c r="J92" s="19"/>
      <c r="K92" s="19"/>
      <c r="L92" s="19"/>
      <c r="M92" s="19"/>
      <c r="N92" s="19"/>
      <c r="O92" s="19"/>
      <c r="P92" s="19"/>
      <c r="Q92" s="58"/>
      <c r="R92" s="12"/>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row>
    <row r="93" spans="1:256" ht="15" x14ac:dyDescent="0.2">
      <c r="A93" s="49" t="s">
        <v>8</v>
      </c>
      <c r="B93" s="258" t="s">
        <v>110</v>
      </c>
      <c r="C93" s="258"/>
      <c r="D93" s="258"/>
      <c r="E93" s="258"/>
      <c r="F93" s="258"/>
      <c r="G93" s="258"/>
      <c r="H93" s="258"/>
      <c r="I93" s="258"/>
      <c r="J93" s="258"/>
      <c r="K93" s="258"/>
      <c r="L93" s="258"/>
      <c r="M93" s="258"/>
      <c r="N93" s="259"/>
      <c r="O93" s="259"/>
      <c r="P93" s="259"/>
      <c r="Q93" s="50"/>
      <c r="R93" s="12"/>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row>
    <row r="94" spans="1:256" ht="5.45" customHeight="1" x14ac:dyDescent="0.2">
      <c r="A94" s="18"/>
      <c r="B94" s="36"/>
      <c r="C94" s="36"/>
      <c r="D94" s="36"/>
      <c r="E94" s="36"/>
      <c r="F94" s="36"/>
      <c r="G94" s="36"/>
      <c r="H94" s="36"/>
      <c r="I94" s="36"/>
      <c r="J94" s="36"/>
      <c r="K94" s="36"/>
      <c r="L94" s="36"/>
      <c r="M94" s="36"/>
      <c r="N94" s="19"/>
      <c r="O94" s="19"/>
      <c r="P94" s="19"/>
      <c r="Q94" s="23"/>
      <c r="R94" s="8"/>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row>
    <row r="95" spans="1:256" ht="15" x14ac:dyDescent="0.2">
      <c r="A95" s="18"/>
      <c r="B95" s="246">
        <f>N90</f>
        <v>0</v>
      </c>
      <c r="C95" s="246"/>
      <c r="D95" s="246"/>
      <c r="E95" s="20" t="s">
        <v>51</v>
      </c>
      <c r="F95" s="182"/>
      <c r="G95" s="260"/>
      <c r="H95" s="260"/>
      <c r="I95" s="20"/>
      <c r="J95" s="29"/>
      <c r="K95" s="29"/>
      <c r="L95" s="174" t="s">
        <v>3</v>
      </c>
      <c r="M95" s="185"/>
      <c r="N95" s="176">
        <f>(B95+F95)</f>
        <v>0</v>
      </c>
      <c r="O95" s="176"/>
      <c r="P95" s="176"/>
      <c r="Q95" s="23"/>
      <c r="R95" s="12"/>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row>
    <row r="96" spans="1:256" x14ac:dyDescent="0.2">
      <c r="A96" s="54"/>
      <c r="B96" s="222" t="s">
        <v>109</v>
      </c>
      <c r="C96" s="222"/>
      <c r="D96" s="222"/>
      <c r="E96" s="55"/>
      <c r="F96" s="144" t="s">
        <v>42</v>
      </c>
      <c r="G96" s="223"/>
      <c r="H96" s="223"/>
      <c r="I96" s="55"/>
      <c r="J96" s="55"/>
      <c r="K96" s="55"/>
      <c r="L96" s="55"/>
      <c r="M96" s="55"/>
      <c r="N96" s="266" t="s">
        <v>54</v>
      </c>
      <c r="O96" s="222"/>
      <c r="P96" s="222"/>
      <c r="Q96" s="56"/>
      <c r="R96" s="32"/>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row>
    <row r="97" spans="1:256" ht="8.4499999999999993" customHeight="1" x14ac:dyDescent="0.2">
      <c r="A97" s="89"/>
      <c r="B97" s="90"/>
      <c r="C97" s="90"/>
      <c r="D97" s="90"/>
      <c r="E97" s="90"/>
      <c r="F97" s="90"/>
      <c r="G97" s="90"/>
      <c r="H97" s="90"/>
      <c r="I97" s="90"/>
      <c r="J97" s="90"/>
      <c r="K97" s="90"/>
      <c r="L97" s="90"/>
      <c r="M97" s="90"/>
      <c r="N97" s="89"/>
      <c r="O97" s="89"/>
      <c r="P97" s="89"/>
      <c r="Q97" s="89"/>
      <c r="R97" s="8"/>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row>
    <row r="98" spans="1:256" ht="5.45" customHeight="1" x14ac:dyDescent="0.2">
      <c r="A98" s="49"/>
      <c r="B98" s="267"/>
      <c r="C98" s="267"/>
      <c r="D98" s="267"/>
      <c r="E98" s="267"/>
      <c r="F98" s="267"/>
      <c r="G98" s="267"/>
      <c r="H98" s="267"/>
      <c r="I98" s="267"/>
      <c r="J98" s="267"/>
      <c r="K98" s="267"/>
      <c r="L98" s="267"/>
      <c r="M98" s="267"/>
      <c r="N98" s="58"/>
      <c r="O98" s="58"/>
      <c r="P98" s="58"/>
      <c r="Q98" s="50"/>
      <c r="R98" s="12"/>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row>
    <row r="99" spans="1:256" ht="15" x14ac:dyDescent="0.2">
      <c r="A99" s="18" t="s">
        <v>9</v>
      </c>
      <c r="B99" s="199" t="s">
        <v>57</v>
      </c>
      <c r="C99" s="199"/>
      <c r="D99" s="199"/>
      <c r="E99" s="199"/>
      <c r="F99" s="199"/>
      <c r="G99" s="199"/>
      <c r="H99" s="199"/>
      <c r="I99" s="199"/>
      <c r="J99" s="199"/>
      <c r="K99" s="199"/>
      <c r="L99" s="199"/>
      <c r="M99" s="36"/>
      <c r="N99" s="61"/>
      <c r="O99" s="61"/>
      <c r="P99" s="61"/>
      <c r="Q99" s="23"/>
      <c r="R99" s="12"/>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row>
    <row r="100" spans="1:256" ht="15" x14ac:dyDescent="0.2">
      <c r="A100" s="18"/>
      <c r="B100" s="199" t="s">
        <v>47</v>
      </c>
      <c r="C100" s="199"/>
      <c r="D100" s="199"/>
      <c r="E100" s="199"/>
      <c r="F100" s="199"/>
      <c r="G100" s="199"/>
      <c r="H100" s="199"/>
      <c r="I100" s="199"/>
      <c r="J100" s="199"/>
      <c r="K100" s="36"/>
      <c r="L100" s="174" t="s">
        <v>3</v>
      </c>
      <c r="M100" s="185"/>
      <c r="N100" s="182"/>
      <c r="O100" s="182"/>
      <c r="P100" s="182"/>
      <c r="Q100" s="23"/>
      <c r="R100" s="12"/>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row>
    <row r="101" spans="1:256" ht="5.0999999999999996" customHeight="1" x14ac:dyDescent="0.2">
      <c r="A101" s="40"/>
      <c r="B101" s="263"/>
      <c r="C101" s="263"/>
      <c r="D101" s="263"/>
      <c r="E101" s="263"/>
      <c r="F101" s="263"/>
      <c r="G101" s="263"/>
      <c r="H101" s="263"/>
      <c r="I101" s="263"/>
      <c r="J101" s="263"/>
      <c r="K101" s="263"/>
      <c r="L101" s="263"/>
      <c r="M101" s="263"/>
      <c r="N101" s="91"/>
      <c r="O101" s="91"/>
      <c r="P101" s="91"/>
      <c r="Q101" s="42"/>
      <c r="R101" s="8"/>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row>
    <row r="102" spans="1:256" ht="9" customHeight="1" x14ac:dyDescent="0.2">
      <c r="A102" s="19"/>
      <c r="B102" s="264"/>
      <c r="C102" s="264"/>
      <c r="D102" s="264"/>
      <c r="E102" s="264"/>
      <c r="F102" s="264"/>
      <c r="G102" s="264"/>
      <c r="H102" s="264"/>
      <c r="I102" s="264"/>
      <c r="J102" s="264"/>
      <c r="K102" s="264"/>
      <c r="L102" s="264"/>
      <c r="M102" s="264"/>
      <c r="N102" s="25"/>
      <c r="O102" s="25"/>
      <c r="P102" s="25"/>
      <c r="Q102" s="19"/>
      <c r="R102" s="8"/>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row>
    <row r="103" spans="1:256" ht="15" x14ac:dyDescent="0.2">
      <c r="A103" s="49" t="s">
        <v>10</v>
      </c>
      <c r="B103" s="258" t="s">
        <v>111</v>
      </c>
      <c r="C103" s="258"/>
      <c r="D103" s="258"/>
      <c r="E103" s="258"/>
      <c r="F103" s="258"/>
      <c r="G103" s="258"/>
      <c r="H103" s="258"/>
      <c r="I103" s="258"/>
      <c r="J103" s="258"/>
      <c r="K103" s="258"/>
      <c r="L103" s="258"/>
      <c r="M103" s="258"/>
      <c r="N103" s="58"/>
      <c r="O103" s="58"/>
      <c r="P103" s="58"/>
      <c r="Q103" s="50"/>
      <c r="R103" s="12"/>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row>
    <row r="104" spans="1:256" ht="2.1" customHeight="1" x14ac:dyDescent="0.2">
      <c r="A104" s="18"/>
      <c r="B104" s="36"/>
      <c r="C104" s="36"/>
      <c r="D104" s="36"/>
      <c r="E104" s="36"/>
      <c r="F104" s="36"/>
      <c r="G104" s="36"/>
      <c r="H104" s="36"/>
      <c r="I104" s="36"/>
      <c r="J104" s="36"/>
      <c r="K104" s="36"/>
      <c r="L104" s="36"/>
      <c r="M104" s="36"/>
      <c r="N104" s="19"/>
      <c r="O104" s="19"/>
      <c r="P104" s="19"/>
      <c r="Q104" s="23"/>
      <c r="R104" s="8"/>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row>
    <row r="105" spans="1:256" ht="15" x14ac:dyDescent="0.2">
      <c r="A105" s="30"/>
      <c r="B105" s="246">
        <f>(N33)</f>
        <v>0</v>
      </c>
      <c r="C105" s="246"/>
      <c r="D105" s="246"/>
      <c r="E105" s="20" t="s">
        <v>51</v>
      </c>
      <c r="F105" s="176">
        <f>F95</f>
        <v>0</v>
      </c>
      <c r="G105" s="265"/>
      <c r="H105" s="265"/>
      <c r="I105" s="20"/>
      <c r="J105" s="29"/>
      <c r="K105" s="29"/>
      <c r="L105" s="174" t="s">
        <v>3</v>
      </c>
      <c r="M105" s="185"/>
      <c r="N105" s="176">
        <f>(B105+F105)</f>
        <v>0</v>
      </c>
      <c r="O105" s="176"/>
      <c r="P105" s="176"/>
      <c r="Q105" s="23"/>
      <c r="R105" s="12"/>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row>
    <row r="106" spans="1:256" ht="14.25" x14ac:dyDescent="0.2">
      <c r="A106" s="40"/>
      <c r="B106" s="144" t="s">
        <v>112</v>
      </c>
      <c r="C106" s="144"/>
      <c r="D106" s="144"/>
      <c r="E106" s="55"/>
      <c r="F106" s="144" t="s">
        <v>42</v>
      </c>
      <c r="G106" s="223"/>
      <c r="H106" s="223"/>
      <c r="I106" s="55"/>
      <c r="J106" s="55"/>
      <c r="K106" s="55"/>
      <c r="L106" s="55"/>
      <c r="M106" s="55"/>
      <c r="N106" s="144" t="s">
        <v>43</v>
      </c>
      <c r="O106" s="144"/>
      <c r="P106" s="144"/>
      <c r="Q106" s="56"/>
      <c r="R106" s="32"/>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row>
    <row r="107" spans="1:256" ht="8.1" customHeight="1" x14ac:dyDescent="0.2">
      <c r="A107" s="19"/>
      <c r="B107" s="19"/>
      <c r="C107" s="19"/>
      <c r="D107" s="19"/>
      <c r="E107" s="19"/>
      <c r="F107" s="19"/>
      <c r="G107" s="19"/>
      <c r="H107" s="19"/>
      <c r="I107" s="19"/>
      <c r="J107" s="53"/>
      <c r="K107" s="19"/>
      <c r="L107" s="19"/>
      <c r="M107" s="19"/>
      <c r="N107" s="19"/>
      <c r="O107" s="19"/>
      <c r="P107" s="19"/>
      <c r="Q107" s="19"/>
      <c r="R107" s="8"/>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row>
    <row r="108" spans="1:256" ht="15" x14ac:dyDescent="0.2">
      <c r="A108" s="49" t="s">
        <v>11</v>
      </c>
      <c r="B108" s="258" t="s">
        <v>44</v>
      </c>
      <c r="C108" s="269"/>
      <c r="D108" s="269"/>
      <c r="E108" s="269"/>
      <c r="F108" s="269"/>
      <c r="G108" s="269"/>
      <c r="H108" s="269"/>
      <c r="I108" s="269"/>
      <c r="J108" s="269"/>
      <c r="K108" s="269"/>
      <c r="L108" s="269"/>
      <c r="M108" s="269"/>
      <c r="N108" s="269"/>
      <c r="O108" s="58"/>
      <c r="P108" s="58"/>
      <c r="Q108" s="50"/>
      <c r="R108" s="12"/>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row>
    <row r="109" spans="1:256" ht="3.6" customHeight="1" x14ac:dyDescent="0.2">
      <c r="A109" s="18"/>
      <c r="B109" s="36"/>
      <c r="C109" s="36"/>
      <c r="D109" s="36"/>
      <c r="E109" s="36"/>
      <c r="F109" s="36"/>
      <c r="G109" s="36"/>
      <c r="H109" s="36"/>
      <c r="I109" s="36"/>
      <c r="J109" s="36"/>
      <c r="K109" s="36"/>
      <c r="L109" s="36"/>
      <c r="M109" s="36"/>
      <c r="N109" s="19"/>
      <c r="O109" s="19"/>
      <c r="P109" s="19"/>
      <c r="Q109" s="23"/>
      <c r="R109" s="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row>
    <row r="110" spans="1:256" ht="15" x14ac:dyDescent="0.2">
      <c r="A110" s="30"/>
      <c r="B110" s="246">
        <f>MIN(N95:N100:N105)</f>
        <v>0</v>
      </c>
      <c r="C110" s="246"/>
      <c r="D110" s="246"/>
      <c r="E110" s="20" t="s">
        <v>48</v>
      </c>
      <c r="F110" s="182"/>
      <c r="G110" s="182"/>
      <c r="H110" s="182"/>
      <c r="I110" s="20"/>
      <c r="J110" s="29"/>
      <c r="K110" s="29"/>
      <c r="L110" s="174" t="s">
        <v>3</v>
      </c>
      <c r="M110" s="174"/>
      <c r="N110" s="176">
        <f>(B110-F110)</f>
        <v>0</v>
      </c>
      <c r="O110" s="176"/>
      <c r="P110" s="176"/>
      <c r="Q110" s="92"/>
      <c r="R110" s="9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row>
    <row r="111" spans="1:256" ht="14.25" x14ac:dyDescent="0.2">
      <c r="A111" s="40"/>
      <c r="B111" s="144" t="s">
        <v>113</v>
      </c>
      <c r="C111" s="144"/>
      <c r="D111" s="144"/>
      <c r="E111" s="55"/>
      <c r="F111" s="144" t="s">
        <v>58</v>
      </c>
      <c r="G111" s="144"/>
      <c r="H111" s="144"/>
      <c r="I111" s="55"/>
      <c r="J111" s="55"/>
      <c r="K111" s="55"/>
      <c r="L111" s="55"/>
      <c r="M111" s="55"/>
      <c r="N111" s="144" t="s">
        <v>43</v>
      </c>
      <c r="O111" s="144"/>
      <c r="P111" s="144"/>
      <c r="Q111" s="56"/>
      <c r="R111" s="32"/>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row>
    <row r="112" spans="1:256" ht="9" customHeight="1" x14ac:dyDescent="0.2">
      <c r="A112" s="19"/>
      <c r="B112" s="25"/>
      <c r="C112" s="25"/>
      <c r="D112" s="25"/>
      <c r="E112" s="25"/>
      <c r="F112" s="25"/>
      <c r="G112" s="25"/>
      <c r="H112" s="25"/>
      <c r="I112" s="25"/>
      <c r="J112" s="25"/>
      <c r="K112" s="25"/>
      <c r="L112" s="25"/>
      <c r="M112" s="25"/>
      <c r="N112" s="19"/>
      <c r="O112" s="19"/>
      <c r="P112" s="19"/>
      <c r="Q112" s="19"/>
      <c r="R112" s="8"/>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row>
    <row r="113" spans="1:256" ht="5.0999999999999996" hidden="1" customHeight="1" x14ac:dyDescent="0.2">
      <c r="A113" s="19"/>
      <c r="B113" s="217"/>
      <c r="C113" s="217"/>
      <c r="D113" s="217"/>
      <c r="E113" s="217"/>
      <c r="F113" s="217"/>
      <c r="G113" s="217"/>
      <c r="H113" s="217"/>
      <c r="I113" s="217"/>
      <c r="J113" s="217"/>
      <c r="K113" s="217"/>
      <c r="L113" s="217"/>
      <c r="M113" s="217"/>
      <c r="N113" s="19"/>
      <c r="O113" s="19"/>
      <c r="P113" s="19"/>
      <c r="Q113" s="19"/>
      <c r="R113" s="12"/>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row>
    <row r="114" spans="1:256" ht="5.0999999999999996" customHeight="1" x14ac:dyDescent="0.2">
      <c r="A114" s="111"/>
      <c r="B114" s="58"/>
      <c r="C114" s="57"/>
      <c r="D114" s="57"/>
      <c r="E114" s="57"/>
      <c r="F114" s="57"/>
      <c r="G114" s="57"/>
      <c r="H114" s="57"/>
      <c r="I114" s="57"/>
      <c r="J114" s="57"/>
      <c r="K114" s="57"/>
      <c r="L114" s="57"/>
      <c r="M114" s="57"/>
      <c r="N114" s="58"/>
      <c r="O114" s="58"/>
      <c r="P114" s="58"/>
      <c r="Q114" s="50"/>
      <c r="R114" s="12"/>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row>
    <row r="115" spans="1:256" ht="15" x14ac:dyDescent="0.2">
      <c r="A115" s="18" t="s">
        <v>15</v>
      </c>
      <c r="B115" s="199" t="s">
        <v>114</v>
      </c>
      <c r="C115" s="210"/>
      <c r="D115" s="210"/>
      <c r="E115" s="210"/>
      <c r="F115" s="210"/>
      <c r="G115" s="210"/>
      <c r="H115" s="210"/>
      <c r="I115" s="210"/>
      <c r="J115" s="210"/>
      <c r="K115" s="108"/>
      <c r="L115" s="174" t="s">
        <v>3</v>
      </c>
      <c r="M115" s="185"/>
      <c r="N115" s="176">
        <f>N40</f>
        <v>6038347.9400000004</v>
      </c>
      <c r="O115" s="176"/>
      <c r="P115" s="176"/>
      <c r="Q115" s="23"/>
      <c r="R115" s="12"/>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row>
    <row r="116" spans="1:256" ht="5.0999999999999996" customHeight="1" x14ac:dyDescent="0.2">
      <c r="A116" s="94"/>
      <c r="B116" s="41"/>
      <c r="C116" s="41"/>
      <c r="D116" s="41"/>
      <c r="E116" s="41"/>
      <c r="F116" s="41"/>
      <c r="G116" s="41"/>
      <c r="H116" s="41"/>
      <c r="I116" s="41"/>
      <c r="J116" s="41"/>
      <c r="K116" s="41"/>
      <c r="L116" s="41"/>
      <c r="M116" s="41"/>
      <c r="N116" s="41"/>
      <c r="O116" s="41"/>
      <c r="P116" s="41"/>
      <c r="Q116" s="42"/>
      <c r="R116" s="8"/>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row>
    <row r="117" spans="1:256" ht="8.4499999999999993" customHeight="1" x14ac:dyDescent="0.2">
      <c r="A117" s="36"/>
      <c r="B117" s="19"/>
      <c r="C117" s="19"/>
      <c r="D117" s="19"/>
      <c r="E117" s="25"/>
      <c r="F117" s="25"/>
      <c r="G117" s="25"/>
      <c r="H117" s="25"/>
      <c r="I117" s="25"/>
      <c r="J117" s="25"/>
      <c r="K117" s="25"/>
      <c r="L117" s="25"/>
      <c r="M117" s="25"/>
      <c r="N117" s="59"/>
      <c r="O117" s="59"/>
      <c r="P117" s="59"/>
      <c r="Q117" s="19"/>
      <c r="R117" s="8"/>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row>
    <row r="118" spans="1:256" ht="15" x14ac:dyDescent="0.2">
      <c r="A118" s="138" t="s">
        <v>30</v>
      </c>
      <c r="B118" s="258" t="s">
        <v>115</v>
      </c>
      <c r="C118" s="258"/>
      <c r="D118" s="258"/>
      <c r="E118" s="258"/>
      <c r="F118" s="258"/>
      <c r="G118" s="258"/>
      <c r="H118" s="258"/>
      <c r="I118" s="258"/>
      <c r="J118" s="258"/>
      <c r="K118" s="258"/>
      <c r="L118" s="258"/>
      <c r="M118" s="258"/>
      <c r="N118" s="281">
        <f>MIN(N110:N115)</f>
        <v>0</v>
      </c>
      <c r="O118" s="281"/>
      <c r="P118" s="282"/>
      <c r="Q118" s="95"/>
      <c r="R118" s="12"/>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row>
    <row r="119" spans="1:256" ht="15" x14ac:dyDescent="0.2">
      <c r="A119" s="64" t="s">
        <v>26</v>
      </c>
      <c r="B119" s="264" t="s">
        <v>45</v>
      </c>
      <c r="C119" s="210"/>
      <c r="D119" s="273" t="s">
        <v>31</v>
      </c>
      <c r="E119" s="273"/>
      <c r="F119" s="110"/>
      <c r="G119" s="36"/>
      <c r="H119" s="36"/>
      <c r="I119" s="36"/>
      <c r="J119" s="36"/>
      <c r="K119" s="36"/>
      <c r="L119" s="36"/>
      <c r="M119" s="36"/>
      <c r="N119" s="13"/>
      <c r="O119" s="13"/>
      <c r="P119" s="13"/>
      <c r="Q119" s="37"/>
      <c r="R119" s="12"/>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row>
    <row r="120" spans="1:256" ht="15" x14ac:dyDescent="0.2">
      <c r="A120" s="64"/>
      <c r="B120" s="276" t="s">
        <v>46</v>
      </c>
      <c r="C120" s="211"/>
      <c r="D120" s="211"/>
      <c r="E120" s="211"/>
      <c r="F120" s="211"/>
      <c r="G120" s="211"/>
      <c r="H120" s="211"/>
      <c r="I120" s="211"/>
      <c r="J120" s="211"/>
      <c r="K120" s="36"/>
      <c r="L120" s="36"/>
      <c r="M120" s="36"/>
      <c r="N120" s="283"/>
      <c r="O120" s="283"/>
      <c r="P120" s="284"/>
      <c r="Q120" s="37"/>
      <c r="R120" s="12"/>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row>
    <row r="121" spans="1:256" ht="15" x14ac:dyDescent="0.2">
      <c r="A121" s="18"/>
      <c r="B121" s="276" t="s">
        <v>62</v>
      </c>
      <c r="C121" s="211"/>
      <c r="D121" s="211"/>
      <c r="E121" s="211"/>
      <c r="F121" s="211"/>
      <c r="G121" s="211"/>
      <c r="H121" s="211"/>
      <c r="I121" s="211"/>
      <c r="J121" s="211"/>
      <c r="K121" s="36"/>
      <c r="L121" s="174"/>
      <c r="M121" s="185"/>
      <c r="N121" s="277"/>
      <c r="O121" s="277"/>
      <c r="P121" s="278"/>
      <c r="Q121" s="37"/>
      <c r="R121" s="12"/>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row>
    <row r="122" spans="1:256" ht="15.75" x14ac:dyDescent="0.25">
      <c r="A122" s="139" t="s">
        <v>27</v>
      </c>
      <c r="B122" s="159" t="s">
        <v>116</v>
      </c>
      <c r="C122" s="279"/>
      <c r="D122" s="279"/>
      <c r="E122" s="279"/>
      <c r="F122" s="279"/>
      <c r="G122" s="279"/>
      <c r="H122" s="279"/>
      <c r="I122" s="279"/>
      <c r="J122" s="279"/>
      <c r="K122" s="107"/>
      <c r="L122" s="107"/>
      <c r="M122" s="107"/>
      <c r="N122" s="280">
        <f>(N118-N120+N121)</f>
        <v>0</v>
      </c>
      <c r="O122" s="280"/>
      <c r="P122" s="280"/>
      <c r="Q122" s="37"/>
      <c r="R122" s="12"/>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row>
    <row r="123" spans="1:256" ht="8.1" customHeight="1" x14ac:dyDescent="0.2">
      <c r="A123" s="54"/>
      <c r="B123" s="41"/>
      <c r="C123" s="41"/>
      <c r="D123" s="41"/>
      <c r="E123" s="91"/>
      <c r="F123" s="91"/>
      <c r="G123" s="91"/>
      <c r="H123" s="91"/>
      <c r="I123" s="91"/>
      <c r="J123" s="91"/>
      <c r="K123" s="91"/>
      <c r="L123" s="91"/>
      <c r="M123" s="91"/>
      <c r="N123" s="112"/>
      <c r="O123" s="112"/>
      <c r="P123" s="112"/>
      <c r="Q123" s="42"/>
      <c r="R123" s="8"/>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row>
    <row r="124" spans="1:256" ht="11.1" customHeight="1" x14ac:dyDescent="0.2">
      <c r="A124" s="19"/>
      <c r="B124" s="19"/>
      <c r="C124" s="19"/>
      <c r="D124" s="19"/>
      <c r="E124" s="19"/>
      <c r="F124" s="19"/>
      <c r="G124" s="19"/>
      <c r="H124" s="19"/>
      <c r="I124" s="19"/>
      <c r="J124" s="19"/>
      <c r="K124" s="19"/>
      <c r="L124" s="19"/>
      <c r="M124" s="19"/>
      <c r="N124" s="19"/>
      <c r="O124" s="19"/>
      <c r="P124" s="19"/>
      <c r="Q124" s="19"/>
      <c r="R124" s="8"/>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row>
    <row r="125" spans="1:256" ht="15" x14ac:dyDescent="0.2">
      <c r="A125" s="140" t="s">
        <v>28</v>
      </c>
      <c r="B125" s="212" t="s">
        <v>84</v>
      </c>
      <c r="C125" s="212"/>
      <c r="D125" s="212"/>
      <c r="E125" s="212"/>
      <c r="F125" s="212"/>
      <c r="G125" s="212"/>
      <c r="H125" s="212"/>
      <c r="I125" s="212"/>
      <c r="J125" s="212"/>
      <c r="K125" s="212"/>
      <c r="L125" s="212"/>
      <c r="M125" s="212"/>
      <c r="N125" s="212"/>
      <c r="O125" s="96"/>
      <c r="P125" s="96"/>
      <c r="Q125" s="50"/>
      <c r="R125" s="12"/>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row>
    <row r="126" spans="1:256" ht="15" x14ac:dyDescent="0.2">
      <c r="A126" s="97"/>
      <c r="B126" s="36" t="s">
        <v>128</v>
      </c>
      <c r="C126" s="36"/>
      <c r="D126" s="36"/>
      <c r="E126" s="36"/>
      <c r="F126" s="36"/>
      <c r="G126" s="136"/>
      <c r="H126" s="136"/>
      <c r="I126" s="136"/>
      <c r="J126" s="136"/>
      <c r="K126" s="136"/>
      <c r="L126" s="136"/>
      <c r="M126" s="136"/>
      <c r="N126" s="136"/>
      <c r="O126" s="129"/>
      <c r="P126" s="129"/>
      <c r="Q126" s="23"/>
      <c r="R126" s="8"/>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row>
    <row r="127" spans="1:256" ht="15" x14ac:dyDescent="0.2">
      <c r="A127" s="97"/>
      <c r="B127" s="176">
        <f>MIN(N115,N118)</f>
        <v>0</v>
      </c>
      <c r="C127" s="176"/>
      <c r="D127" s="265"/>
      <c r="E127" s="20" t="s">
        <v>19</v>
      </c>
      <c r="F127" s="225">
        <f>SUM(N51)</f>
        <v>0</v>
      </c>
      <c r="G127" s="225"/>
      <c r="H127" s="225"/>
      <c r="I127" s="38" t="s">
        <v>20</v>
      </c>
      <c r="J127" s="28">
        <v>1000</v>
      </c>
      <c r="K127" s="29"/>
      <c r="L127" s="174" t="s">
        <v>3</v>
      </c>
      <c r="M127" s="227"/>
      <c r="N127" s="209" t="e">
        <f>SUM(B127/F127*J127)</f>
        <v>#DIV/0!</v>
      </c>
      <c r="O127" s="209"/>
      <c r="P127" s="209"/>
      <c r="Q127" s="23"/>
      <c r="R127" s="12"/>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row>
    <row r="128" spans="1:256" ht="14.1" customHeight="1" x14ac:dyDescent="0.2">
      <c r="A128" s="97"/>
      <c r="B128" s="178" t="s">
        <v>117</v>
      </c>
      <c r="C128" s="178"/>
      <c r="D128" s="178"/>
      <c r="E128" s="20"/>
      <c r="F128" s="178" t="s">
        <v>138</v>
      </c>
      <c r="G128" s="178"/>
      <c r="H128" s="178"/>
      <c r="I128" s="38"/>
      <c r="J128" s="29"/>
      <c r="K128" s="29"/>
      <c r="L128" s="20"/>
      <c r="M128" s="134"/>
      <c r="N128" s="272" t="s">
        <v>72</v>
      </c>
      <c r="O128" s="272"/>
      <c r="P128" s="272"/>
      <c r="Q128" s="23"/>
      <c r="R128" s="12"/>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row>
    <row r="129" spans="1:256" ht="7.5" hidden="1" customHeight="1" x14ac:dyDescent="0.2">
      <c r="A129" s="98"/>
      <c r="B129" s="66"/>
      <c r="C129" s="66"/>
      <c r="D129" s="66"/>
      <c r="E129" s="135"/>
      <c r="F129" s="66"/>
      <c r="G129" s="66"/>
      <c r="H129" s="66"/>
      <c r="I129" s="99"/>
      <c r="J129" s="28"/>
      <c r="K129" s="28"/>
      <c r="L129" s="135"/>
      <c r="M129" s="100"/>
      <c r="N129" s="133"/>
      <c r="O129" s="133"/>
      <c r="P129" s="133"/>
      <c r="Q129" s="42"/>
      <c r="R129" s="12"/>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row>
    <row r="130" spans="1:256" ht="9.6" customHeight="1" x14ac:dyDescent="0.2">
      <c r="A130" s="14"/>
      <c r="B130" s="14"/>
      <c r="C130" s="14"/>
      <c r="D130" s="14"/>
      <c r="E130" s="14"/>
      <c r="F130" s="14"/>
      <c r="G130" s="14"/>
      <c r="H130" s="14"/>
      <c r="I130" s="14"/>
      <c r="J130" s="14"/>
      <c r="K130" s="14"/>
      <c r="L130" s="14"/>
      <c r="M130" s="14"/>
      <c r="N130" s="14"/>
      <c r="O130" s="14"/>
      <c r="P130" s="14"/>
      <c r="Q130" s="19"/>
      <c r="R130" s="12"/>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row>
    <row r="131" spans="1:256" ht="15" x14ac:dyDescent="0.2">
      <c r="A131" s="141" t="s">
        <v>86</v>
      </c>
      <c r="B131" s="268" t="s">
        <v>125</v>
      </c>
      <c r="C131" s="269"/>
      <c r="D131" s="269"/>
      <c r="E131" s="269"/>
      <c r="F131" s="269"/>
      <c r="G131" s="269"/>
      <c r="H131" s="269"/>
      <c r="I131" s="269"/>
      <c r="J131" s="269"/>
      <c r="K131" s="269"/>
      <c r="L131" s="269"/>
      <c r="M131" s="269"/>
      <c r="N131" s="269"/>
      <c r="O131" s="269"/>
      <c r="P131" s="269"/>
      <c r="Q131" s="270"/>
      <c r="R131" s="12"/>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row>
    <row r="132" spans="1:256" ht="15" x14ac:dyDescent="0.2">
      <c r="A132" s="101"/>
      <c r="B132" s="19" t="s">
        <v>127</v>
      </c>
      <c r="C132" s="36"/>
      <c r="D132" s="36"/>
      <c r="E132" s="36"/>
      <c r="F132" s="36"/>
      <c r="G132" s="36"/>
      <c r="H132" s="36"/>
      <c r="I132" s="36"/>
      <c r="J132" s="36"/>
      <c r="K132" s="36"/>
      <c r="L132" s="36"/>
      <c r="M132" s="36"/>
      <c r="N132" s="36"/>
      <c r="O132" s="19"/>
      <c r="P132" s="19"/>
      <c r="Q132" s="23"/>
      <c r="R132" s="12"/>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row>
    <row r="133" spans="1:256" ht="15" x14ac:dyDescent="0.2">
      <c r="A133" s="101"/>
      <c r="B133" s="176">
        <f>MIN(N115,N122)</f>
        <v>0</v>
      </c>
      <c r="C133" s="176"/>
      <c r="D133" s="176"/>
      <c r="E133" s="20" t="s">
        <v>19</v>
      </c>
      <c r="F133" s="225">
        <f>SUM(N51)</f>
        <v>0</v>
      </c>
      <c r="G133" s="225"/>
      <c r="H133" s="225"/>
      <c r="I133" s="38" t="s">
        <v>20</v>
      </c>
      <c r="J133" s="28">
        <v>1000</v>
      </c>
      <c r="K133" s="29"/>
      <c r="L133" s="20" t="s">
        <v>3</v>
      </c>
      <c r="M133" s="134"/>
      <c r="N133" s="209" t="e">
        <f>SUM(B133/F133*J133)</f>
        <v>#DIV/0!</v>
      </c>
      <c r="O133" s="209"/>
      <c r="P133" s="209"/>
      <c r="Q133" s="102"/>
      <c r="R133" s="12"/>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row>
    <row r="134" spans="1:256" ht="14.85" customHeight="1" x14ac:dyDescent="0.2">
      <c r="A134" s="103"/>
      <c r="B134" s="144" t="s">
        <v>118</v>
      </c>
      <c r="C134" s="144"/>
      <c r="D134" s="144"/>
      <c r="E134" s="135"/>
      <c r="F134" s="144" t="s">
        <v>126</v>
      </c>
      <c r="G134" s="144"/>
      <c r="H134" s="144"/>
      <c r="I134" s="99"/>
      <c r="J134" s="28"/>
      <c r="K134" s="28"/>
      <c r="L134" s="135"/>
      <c r="M134" s="100"/>
      <c r="N134" s="271" t="s">
        <v>73</v>
      </c>
      <c r="O134" s="271"/>
      <c r="P134" s="271"/>
      <c r="Q134" s="104"/>
      <c r="R134" s="12"/>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row>
    <row r="135" spans="1:256" ht="17.45" customHeight="1" x14ac:dyDescent="0.2">
      <c r="A135" s="141" t="s">
        <v>87</v>
      </c>
      <c r="B135" s="153" t="s">
        <v>92</v>
      </c>
      <c r="C135" s="153"/>
      <c r="D135" s="153"/>
      <c r="E135" s="153"/>
      <c r="F135" s="153"/>
      <c r="G135" s="153"/>
      <c r="H135" s="153"/>
      <c r="I135" s="153"/>
      <c r="J135" s="153"/>
      <c r="K135" s="153"/>
      <c r="L135" s="153"/>
      <c r="M135" s="153"/>
      <c r="N135" s="153"/>
      <c r="O135" s="153"/>
      <c r="P135" s="153"/>
      <c r="Q135" s="50"/>
      <c r="R135" s="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row>
    <row r="136" spans="1:256" ht="17.45" customHeight="1" x14ac:dyDescent="0.2">
      <c r="A136" s="117" t="s">
        <v>106</v>
      </c>
      <c r="B136" s="149"/>
      <c r="C136" s="149"/>
      <c r="D136" s="149"/>
      <c r="E136" s="149"/>
      <c r="F136" s="122" t="s">
        <v>90</v>
      </c>
      <c r="G136" s="120"/>
      <c r="H136" s="152"/>
      <c r="I136" s="152"/>
      <c r="J136" s="152"/>
      <c r="K136" s="152"/>
      <c r="L136" s="152"/>
      <c r="N136" s="131"/>
      <c r="O136" s="131"/>
      <c r="P136" s="131"/>
      <c r="Q136" s="118"/>
      <c r="R136" s="1"/>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row>
    <row r="137" spans="1:256" x14ac:dyDescent="0.2">
      <c r="A137" s="117"/>
      <c r="B137" s="150" t="s">
        <v>96</v>
      </c>
      <c r="C137" s="150"/>
      <c r="D137" s="150"/>
      <c r="E137" s="150"/>
      <c r="F137" s="24"/>
      <c r="G137" s="24"/>
      <c r="H137" s="3" t="s">
        <v>94</v>
      </c>
      <c r="I137" s="31"/>
      <c r="J137" s="121"/>
      <c r="K137" s="121"/>
      <c r="N137" s="155"/>
      <c r="O137" s="155"/>
      <c r="P137" s="155"/>
      <c r="Q137" s="118"/>
      <c r="R137" s="1"/>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row>
    <row r="138" spans="1:256" ht="5.45" customHeight="1" x14ac:dyDescent="0.2">
      <c r="A138" s="117"/>
      <c r="B138" s="154"/>
      <c r="C138" s="155"/>
      <c r="D138" s="155"/>
      <c r="E138" s="155"/>
      <c r="H138" s="156"/>
      <c r="I138" s="156"/>
      <c r="J138" s="156"/>
      <c r="K138" s="156"/>
      <c r="L138" s="156"/>
      <c r="Q138" s="118"/>
      <c r="R138" s="1"/>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row>
    <row r="139" spans="1:256" ht="15" x14ac:dyDescent="0.2">
      <c r="A139" s="117" t="s">
        <v>89</v>
      </c>
      <c r="B139" s="147">
        <f>(B133+B136-H136)</f>
        <v>0</v>
      </c>
      <c r="C139" s="148"/>
      <c r="D139" s="148"/>
      <c r="E139" s="20" t="s">
        <v>19</v>
      </c>
      <c r="F139" s="145">
        <f>SUM(N51)</f>
        <v>0</v>
      </c>
      <c r="G139" s="145"/>
      <c r="H139" s="145"/>
      <c r="I139" s="38" t="s">
        <v>20</v>
      </c>
      <c r="J139" s="28">
        <v>1000</v>
      </c>
      <c r="L139" s="20" t="s">
        <v>3</v>
      </c>
      <c r="N139" s="146" t="e">
        <f>SUM(B139/F139*J139)</f>
        <v>#DIV/0!</v>
      </c>
      <c r="O139" s="146"/>
      <c r="P139" s="146"/>
      <c r="Q139" s="118"/>
      <c r="R139" s="1"/>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row>
    <row r="140" spans="1:256" x14ac:dyDescent="0.2">
      <c r="A140" s="119"/>
      <c r="B140" s="151" t="s">
        <v>88</v>
      </c>
      <c r="C140" s="151"/>
      <c r="D140" s="151"/>
      <c r="E140" s="115"/>
      <c r="F140" s="144" t="s">
        <v>126</v>
      </c>
      <c r="G140" s="144"/>
      <c r="H140" s="144"/>
      <c r="I140" s="115"/>
      <c r="J140" s="115"/>
      <c r="K140" s="115"/>
      <c r="L140" s="115"/>
      <c r="M140" s="115"/>
      <c r="N140" s="151" t="s">
        <v>91</v>
      </c>
      <c r="O140" s="151"/>
      <c r="P140" s="151"/>
      <c r="Q140" s="116"/>
      <c r="R140" s="1"/>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row>
    <row r="141" spans="1:256" x14ac:dyDescent="0.2">
      <c r="B141" s="3" t="s">
        <v>97</v>
      </c>
      <c r="P141" s="3" t="s">
        <v>53</v>
      </c>
      <c r="R141" s="1"/>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row>
    <row r="142" spans="1:256" x14ac:dyDescent="0.2">
      <c r="R142" s="1"/>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row>
    <row r="143" spans="1:256" ht="15" x14ac:dyDescent="0.2">
      <c r="H143" s="123"/>
      <c r="I143" s="20"/>
      <c r="J143" s="20"/>
      <c r="R143" s="1"/>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row>
    <row r="144" spans="1:256" x14ac:dyDescent="0.2">
      <c r="R144" s="1"/>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row>
    <row r="145" spans="18:111" x14ac:dyDescent="0.2">
      <c r="R145" s="1"/>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row>
    <row r="146" spans="18:111" x14ac:dyDescent="0.2">
      <c r="R146" s="1"/>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row>
    <row r="147" spans="18:111" x14ac:dyDescent="0.2">
      <c r="R147" s="1"/>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row>
    <row r="148" spans="18:111" x14ac:dyDescent="0.2">
      <c r="R148" s="1"/>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row>
    <row r="149" spans="18:111" x14ac:dyDescent="0.2">
      <c r="R149" s="1"/>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row>
    <row r="150" spans="18:111" x14ac:dyDescent="0.2">
      <c r="R150" s="1"/>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row>
    <row r="151" spans="18:111" x14ac:dyDescent="0.2">
      <c r="R151" s="1"/>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row>
    <row r="152" spans="18:111" x14ac:dyDescent="0.2">
      <c r="R152" s="1"/>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row>
    <row r="153" spans="18:111" x14ac:dyDescent="0.2">
      <c r="R153" s="1"/>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row>
    <row r="154" spans="18:111" x14ac:dyDescent="0.2">
      <c r="R154" s="1"/>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row>
    <row r="155" spans="18:111" x14ac:dyDescent="0.2">
      <c r="R155" s="1"/>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row>
    <row r="156" spans="18:111" x14ac:dyDescent="0.2">
      <c r="R156" s="1"/>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row>
    <row r="157" spans="18:111" x14ac:dyDescent="0.2">
      <c r="R157" s="1"/>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row>
    <row r="158" spans="18:111" x14ac:dyDescent="0.2">
      <c r="R158" s="1"/>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row>
    <row r="159" spans="18:111" x14ac:dyDescent="0.2">
      <c r="R159" s="1"/>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row>
    <row r="160" spans="18:111" x14ac:dyDescent="0.2">
      <c r="R160" s="1"/>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row>
    <row r="161" spans="18:111" x14ac:dyDescent="0.2">
      <c r="R161" s="1"/>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row>
    <row r="162" spans="18:111" x14ac:dyDescent="0.2">
      <c r="R162" s="1"/>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row>
    <row r="163" spans="18:111" x14ac:dyDescent="0.2">
      <c r="R163" s="1"/>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row>
    <row r="164" spans="18:111" x14ac:dyDescent="0.2">
      <c r="R164" s="1"/>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row>
    <row r="165" spans="18:111" x14ac:dyDescent="0.2">
      <c r="R165" s="1"/>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row>
    <row r="166" spans="18:111" x14ac:dyDescent="0.2">
      <c r="R166" s="1"/>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row>
    <row r="167" spans="18:111" x14ac:dyDescent="0.2">
      <c r="R167" s="1"/>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row>
    <row r="168" spans="18:111" x14ac:dyDescent="0.2">
      <c r="R168" s="1"/>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row>
    <row r="169" spans="18:111" x14ac:dyDescent="0.2">
      <c r="R169" s="1"/>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row>
    <row r="170" spans="18:111" x14ac:dyDescent="0.2">
      <c r="R170" s="1"/>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row>
    <row r="171" spans="18:111" x14ac:dyDescent="0.2">
      <c r="R171" s="1"/>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row>
    <row r="172" spans="18:111" x14ac:dyDescent="0.2">
      <c r="R172" s="1"/>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row>
    <row r="173" spans="18:111" x14ac:dyDescent="0.2">
      <c r="R173" s="1"/>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row>
    <row r="174" spans="18:111" x14ac:dyDescent="0.2">
      <c r="R174" s="1"/>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row>
    <row r="175" spans="18:111" x14ac:dyDescent="0.2">
      <c r="R175" s="1"/>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row>
    <row r="176" spans="18:111" x14ac:dyDescent="0.2">
      <c r="R176" s="1"/>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row>
    <row r="177" spans="18:111" x14ac:dyDescent="0.2">
      <c r="R177" s="1"/>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row>
    <row r="178" spans="18:111" x14ac:dyDescent="0.2">
      <c r="R178" s="1"/>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row>
    <row r="179" spans="18:111" x14ac:dyDescent="0.2">
      <c r="R179" s="1"/>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row>
    <row r="180" spans="18:111" x14ac:dyDescent="0.2">
      <c r="R180" s="1"/>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row>
    <row r="181" spans="18:111" x14ac:dyDescent="0.2">
      <c r="R181" s="1"/>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row>
    <row r="182" spans="18:111" x14ac:dyDescent="0.2">
      <c r="R182" s="1"/>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row>
    <row r="183" spans="18:111" x14ac:dyDescent="0.2">
      <c r="R183" s="1"/>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row>
    <row r="184" spans="18:111" x14ac:dyDescent="0.2">
      <c r="R184" s="1"/>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row>
    <row r="185" spans="18:111" x14ac:dyDescent="0.2">
      <c r="R185" s="1"/>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row>
    <row r="186" spans="18:111" x14ac:dyDescent="0.2">
      <c r="R186" s="1"/>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row>
    <row r="187" spans="18:111" x14ac:dyDescent="0.2">
      <c r="R187" s="1"/>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row>
    <row r="188" spans="18:111" x14ac:dyDescent="0.2">
      <c r="R188" s="1"/>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row>
    <row r="189" spans="18:111" x14ac:dyDescent="0.2">
      <c r="R189" s="1"/>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row>
    <row r="190" spans="18:111" x14ac:dyDescent="0.2">
      <c r="R190" s="1"/>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row>
    <row r="191" spans="18:111" x14ac:dyDescent="0.2">
      <c r="R191" s="1"/>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row>
    <row r="192" spans="18:111" x14ac:dyDescent="0.2">
      <c r="R192" s="1"/>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row>
    <row r="193" spans="18:111" x14ac:dyDescent="0.2">
      <c r="R193" s="1"/>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row>
    <row r="194" spans="18:111" x14ac:dyDescent="0.2">
      <c r="R194" s="1"/>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row>
    <row r="195" spans="18:111" x14ac:dyDescent="0.2">
      <c r="R195" s="1"/>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row>
    <row r="196" spans="18:111" x14ac:dyDescent="0.2">
      <c r="R196" s="1"/>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row>
    <row r="197" spans="18:111" x14ac:dyDescent="0.2">
      <c r="R197" s="1"/>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row>
    <row r="198" spans="18:111" x14ac:dyDescent="0.2">
      <c r="R198" s="1"/>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row>
    <row r="199" spans="18:111" x14ac:dyDescent="0.2">
      <c r="R199" s="1"/>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row>
    <row r="200" spans="18:111" x14ac:dyDescent="0.2">
      <c r="R200" s="1"/>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row>
    <row r="201" spans="18:111" x14ac:dyDescent="0.2">
      <c r="R201" s="1"/>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row>
    <row r="202" spans="18:111" x14ac:dyDescent="0.2">
      <c r="R202" s="1"/>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row>
    <row r="203" spans="18:111" x14ac:dyDescent="0.2">
      <c r="R203" s="1"/>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row>
    <row r="204" spans="18:111" x14ac:dyDescent="0.2">
      <c r="R204" s="1"/>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row>
    <row r="205" spans="18:111" x14ac:dyDescent="0.2">
      <c r="R205" s="1"/>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row>
    <row r="206" spans="18:111" x14ac:dyDescent="0.2">
      <c r="R206" s="1"/>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row>
    <row r="207" spans="18:111" x14ac:dyDescent="0.2">
      <c r="R207" s="1"/>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row>
    <row r="208" spans="18:111" x14ac:dyDescent="0.2">
      <c r="R208" s="1"/>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row>
    <row r="209" spans="18:111" x14ac:dyDescent="0.2">
      <c r="R209" s="1"/>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row>
    <row r="210" spans="18:111" x14ac:dyDescent="0.2">
      <c r="R210" s="1"/>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row>
    <row r="211" spans="18:111" x14ac:dyDescent="0.2">
      <c r="R211" s="1"/>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row>
    <row r="212" spans="18:111" x14ac:dyDescent="0.2">
      <c r="R212" s="1"/>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row>
    <row r="213" spans="18:111" x14ac:dyDescent="0.2">
      <c r="R213" s="1"/>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row>
    <row r="214" spans="18:111" x14ac:dyDescent="0.2">
      <c r="R214" s="1"/>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row>
    <row r="215" spans="18:111" x14ac:dyDescent="0.2">
      <c r="R215" s="1"/>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row>
    <row r="216" spans="18:111" x14ac:dyDescent="0.2">
      <c r="R216" s="1"/>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row>
    <row r="217" spans="18:111" x14ac:dyDescent="0.2">
      <c r="R217" s="1"/>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row>
    <row r="218" spans="18:111" x14ac:dyDescent="0.2">
      <c r="R218" s="1"/>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row>
    <row r="219" spans="18:111" x14ac:dyDescent="0.2">
      <c r="R219" s="1"/>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row>
    <row r="220" spans="18:111" x14ac:dyDescent="0.2">
      <c r="R220" s="1"/>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row>
    <row r="221" spans="18:111" x14ac:dyDescent="0.2">
      <c r="R221" s="1"/>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row>
    <row r="222" spans="18:111" x14ac:dyDescent="0.2">
      <c r="R222" s="1"/>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row>
    <row r="223" spans="18:111" x14ac:dyDescent="0.2">
      <c r="R223" s="1"/>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row>
    <row r="224" spans="18:111" x14ac:dyDescent="0.2">
      <c r="R224" s="1"/>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row>
    <row r="225" spans="18:111" x14ac:dyDescent="0.2">
      <c r="R225" s="1"/>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row>
    <row r="226" spans="18:111" x14ac:dyDescent="0.2">
      <c r="R226" s="1"/>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row>
    <row r="227" spans="18:111" x14ac:dyDescent="0.2">
      <c r="R227" s="1"/>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row>
    <row r="228" spans="18:111" x14ac:dyDescent="0.2">
      <c r="R228" s="1"/>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row>
    <row r="229" spans="18:111" x14ac:dyDescent="0.2">
      <c r="R229" s="1"/>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row>
    <row r="230" spans="18:111" x14ac:dyDescent="0.2">
      <c r="R230" s="1"/>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row>
    <row r="231" spans="18:111" x14ac:dyDescent="0.2">
      <c r="R231" s="1"/>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row>
    <row r="232" spans="18:111" x14ac:dyDescent="0.2">
      <c r="R232" s="1"/>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row>
    <row r="233" spans="18:111" x14ac:dyDescent="0.2">
      <c r="R233" s="1"/>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row>
    <row r="234" spans="18:111" x14ac:dyDescent="0.2">
      <c r="R234" s="1"/>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row>
    <row r="235" spans="18:111" x14ac:dyDescent="0.2">
      <c r="R235" s="1"/>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row>
    <row r="236" spans="18:111" x14ac:dyDescent="0.2">
      <c r="R236" s="1"/>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row>
    <row r="237" spans="18:111" x14ac:dyDescent="0.2">
      <c r="R237" s="1"/>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row>
    <row r="238" spans="18:111" x14ac:dyDescent="0.2">
      <c r="R238" s="1"/>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row>
    <row r="239" spans="18:111" x14ac:dyDescent="0.2">
      <c r="R239" s="1"/>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row>
    <row r="240" spans="18:111" x14ac:dyDescent="0.2">
      <c r="R240" s="1"/>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row>
    <row r="241" spans="18:111" x14ac:dyDescent="0.2">
      <c r="R241" s="1"/>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row>
    <row r="242" spans="18:111" x14ac:dyDescent="0.2">
      <c r="R242" s="1"/>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row>
    <row r="243" spans="18:111" x14ac:dyDescent="0.2">
      <c r="R243" s="1"/>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row>
    <row r="244" spans="18:111" x14ac:dyDescent="0.2">
      <c r="R244" s="1"/>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row>
    <row r="245" spans="18:111" x14ac:dyDescent="0.2">
      <c r="R245" s="1"/>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row>
    <row r="246" spans="18:111" x14ac:dyDescent="0.2">
      <c r="R246" s="1"/>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row>
    <row r="247" spans="18:111" x14ac:dyDescent="0.2">
      <c r="R247" s="1"/>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row>
    <row r="248" spans="18:111" x14ac:dyDescent="0.2">
      <c r="R248" s="1"/>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row>
    <row r="249" spans="18:111" x14ac:dyDescent="0.2">
      <c r="R249" s="1"/>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row>
    <row r="250" spans="18:111" x14ac:dyDescent="0.2">
      <c r="R250" s="1"/>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row>
    <row r="251" spans="18:111" x14ac:dyDescent="0.2">
      <c r="R251" s="1"/>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row>
    <row r="252" spans="18:111" x14ac:dyDescent="0.2">
      <c r="R252" s="1"/>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row>
    <row r="253" spans="18:111" x14ac:dyDescent="0.2">
      <c r="R253" s="1"/>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row>
    <row r="254" spans="18:111" x14ac:dyDescent="0.2">
      <c r="R254" s="1"/>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row>
    <row r="255" spans="18:111" x14ac:dyDescent="0.2">
      <c r="R255" s="1"/>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row>
    <row r="256" spans="18:111" x14ac:dyDescent="0.2">
      <c r="R256" s="1"/>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row>
    <row r="257" spans="18:111" x14ac:dyDescent="0.2">
      <c r="R257" s="1"/>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row>
    <row r="258" spans="18:111" x14ac:dyDescent="0.2">
      <c r="R258" s="1"/>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row>
    <row r="259" spans="18:111" x14ac:dyDescent="0.2">
      <c r="R259" s="1"/>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row>
    <row r="260" spans="18:111" x14ac:dyDescent="0.2">
      <c r="R260" s="1"/>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row>
    <row r="261" spans="18:111" x14ac:dyDescent="0.2">
      <c r="R261" s="1"/>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row>
    <row r="262" spans="18:111" x14ac:dyDescent="0.2">
      <c r="R262" s="1"/>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row>
    <row r="263" spans="18:111" x14ac:dyDescent="0.2">
      <c r="R263" s="1"/>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row>
    <row r="264" spans="18:111" x14ac:dyDescent="0.2">
      <c r="R264" s="1"/>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row>
    <row r="265" spans="18:111" x14ac:dyDescent="0.2">
      <c r="R265" s="1"/>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row>
    <row r="266" spans="18:111" x14ac:dyDescent="0.2">
      <c r="R266" s="1"/>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row>
    <row r="267" spans="18:111" x14ac:dyDescent="0.2">
      <c r="R267" s="1"/>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row>
    <row r="268" spans="18:111" x14ac:dyDescent="0.2">
      <c r="R268" s="1"/>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row>
    <row r="269" spans="18:111" x14ac:dyDescent="0.2">
      <c r="R269" s="1"/>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row>
    <row r="270" spans="18:111" x14ac:dyDescent="0.2">
      <c r="R270" s="1"/>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row>
    <row r="271" spans="18:111" x14ac:dyDescent="0.2">
      <c r="R271" s="1"/>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row>
    <row r="272" spans="18:111" x14ac:dyDescent="0.2">
      <c r="R272" s="1"/>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row>
    <row r="273" spans="18:111" x14ac:dyDescent="0.2">
      <c r="R273" s="1"/>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row>
    <row r="274" spans="18:111" x14ac:dyDescent="0.2">
      <c r="R274" s="1"/>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row>
    <row r="275" spans="18:111" x14ac:dyDescent="0.2">
      <c r="R275" s="1"/>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row>
    <row r="276" spans="18:111" x14ac:dyDescent="0.2">
      <c r="R276" s="1"/>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row>
    <row r="277" spans="18:111" x14ac:dyDescent="0.2">
      <c r="R277" s="1"/>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row>
    <row r="278" spans="18:111" x14ac:dyDescent="0.2">
      <c r="R278" s="1"/>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row>
    <row r="279" spans="18:111" x14ac:dyDescent="0.2">
      <c r="R279" s="1"/>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row>
    <row r="280" spans="18:111" x14ac:dyDescent="0.2">
      <c r="R280" s="1"/>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row>
    <row r="281" spans="18:111" x14ac:dyDescent="0.2">
      <c r="R281" s="1"/>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row>
    <row r="282" spans="18:111" x14ac:dyDescent="0.2">
      <c r="R282" s="1"/>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row>
    <row r="283" spans="18:111" x14ac:dyDescent="0.2">
      <c r="R283" s="1"/>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row>
    <row r="284" spans="18:111" x14ac:dyDescent="0.2">
      <c r="R284" s="1"/>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row>
    <row r="285" spans="18:111" x14ac:dyDescent="0.2">
      <c r="R285" s="1"/>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row>
    <row r="286" spans="18:111" x14ac:dyDescent="0.2">
      <c r="R286" s="1"/>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row>
    <row r="287" spans="18:111" x14ac:dyDescent="0.2">
      <c r="R287" s="1"/>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row>
    <row r="288" spans="18:111" x14ac:dyDescent="0.2">
      <c r="R288" s="1"/>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row>
    <row r="289" spans="18:111" x14ac:dyDescent="0.2">
      <c r="R289" s="1"/>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row>
    <row r="290" spans="18:111" x14ac:dyDescent="0.2">
      <c r="R290" s="1"/>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row>
    <row r="291" spans="18:111" x14ac:dyDescent="0.2">
      <c r="R291" s="1"/>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row>
    <row r="292" spans="18:111" x14ac:dyDescent="0.2">
      <c r="R292" s="1"/>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row>
    <row r="293" spans="18:111" x14ac:dyDescent="0.2">
      <c r="R293" s="1"/>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row>
    <row r="294" spans="18:111" x14ac:dyDescent="0.2">
      <c r="R294" s="1"/>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row>
    <row r="295" spans="18:111" x14ac:dyDescent="0.2">
      <c r="R295" s="1"/>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row>
    <row r="296" spans="18:111" x14ac:dyDescent="0.2">
      <c r="R296" s="1"/>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row>
    <row r="297" spans="18:111" x14ac:dyDescent="0.2">
      <c r="R297" s="1"/>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row>
    <row r="298" spans="18:111" x14ac:dyDescent="0.2">
      <c r="R298" s="1"/>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row>
    <row r="299" spans="18:111" x14ac:dyDescent="0.2">
      <c r="R299" s="1"/>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row>
    <row r="300" spans="18:111" x14ac:dyDescent="0.2">
      <c r="R300" s="1"/>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row>
    <row r="301" spans="18:111" x14ac:dyDescent="0.2">
      <c r="R301" s="1"/>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row>
    <row r="302" spans="18:111" x14ac:dyDescent="0.2">
      <c r="R302" s="1"/>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row>
    <row r="303" spans="18:111" x14ac:dyDescent="0.2">
      <c r="R303" s="1"/>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row>
    <row r="304" spans="18:111" x14ac:dyDescent="0.2">
      <c r="R304" s="1"/>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row>
    <row r="305" spans="18:111" x14ac:dyDescent="0.2">
      <c r="R305" s="1"/>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row>
    <row r="306" spans="18:111" x14ac:dyDescent="0.2">
      <c r="R306" s="1"/>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row>
    <row r="307" spans="18:111" x14ac:dyDescent="0.2">
      <c r="R307" s="1"/>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row>
    <row r="308" spans="18:111" x14ac:dyDescent="0.2">
      <c r="R308" s="1"/>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row>
    <row r="309" spans="18:111" x14ac:dyDescent="0.2">
      <c r="R309" s="1"/>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row>
    <row r="310" spans="18:111" x14ac:dyDescent="0.2">
      <c r="R310" s="1"/>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row>
    <row r="311" spans="18:111" x14ac:dyDescent="0.2">
      <c r="R311" s="1"/>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row>
    <row r="312" spans="18:111" x14ac:dyDescent="0.2">
      <c r="R312" s="1"/>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row>
    <row r="313" spans="18:111" x14ac:dyDescent="0.2">
      <c r="R313" s="1"/>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row>
    <row r="314" spans="18:111" x14ac:dyDescent="0.2">
      <c r="R314" s="1"/>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row>
    <row r="315" spans="18:111" x14ac:dyDescent="0.2">
      <c r="R315" s="1"/>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row>
    <row r="316" spans="18:111" x14ac:dyDescent="0.2">
      <c r="R316" s="1"/>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row>
    <row r="317" spans="18:111" x14ac:dyDescent="0.2">
      <c r="R317" s="1"/>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row>
    <row r="318" spans="18:111" x14ac:dyDescent="0.2">
      <c r="R318" s="1"/>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row>
    <row r="319" spans="18:111" x14ac:dyDescent="0.2">
      <c r="R319" s="1"/>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row>
    <row r="320" spans="18:111" x14ac:dyDescent="0.2">
      <c r="R320" s="1"/>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row>
    <row r="321" spans="18:111" x14ac:dyDescent="0.2">
      <c r="R321" s="1"/>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row>
    <row r="322" spans="18:111" x14ac:dyDescent="0.2">
      <c r="R322" s="1"/>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row>
    <row r="323" spans="18:111" x14ac:dyDescent="0.2">
      <c r="R323" s="1"/>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row>
    <row r="324" spans="18:111" x14ac:dyDescent="0.2">
      <c r="R324" s="1"/>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row>
    <row r="325" spans="18:111" x14ac:dyDescent="0.2">
      <c r="R325" s="1"/>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row>
    <row r="326" spans="18:111" x14ac:dyDescent="0.2">
      <c r="R326" s="1"/>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row>
    <row r="327" spans="18:111" x14ac:dyDescent="0.2">
      <c r="R327" s="1"/>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row>
    <row r="328" spans="18:111" x14ac:dyDescent="0.2">
      <c r="R328" s="1"/>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row>
    <row r="329" spans="18:111" x14ac:dyDescent="0.2">
      <c r="R329" s="1"/>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row>
    <row r="330" spans="18:111" x14ac:dyDescent="0.2">
      <c r="R330" s="1"/>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row>
    <row r="331" spans="18:111" x14ac:dyDescent="0.2">
      <c r="R331" s="1"/>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row>
    <row r="332" spans="18:111" x14ac:dyDescent="0.2">
      <c r="R332" s="1"/>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row>
    <row r="333" spans="18:111" x14ac:dyDescent="0.2">
      <c r="R333" s="1"/>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row>
    <row r="334" spans="18:111" x14ac:dyDescent="0.2">
      <c r="R334" s="1"/>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row>
    <row r="335" spans="18:111" x14ac:dyDescent="0.2">
      <c r="R335" s="1"/>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row>
    <row r="336" spans="18:111" x14ac:dyDescent="0.2">
      <c r="R336" s="1"/>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row>
    <row r="337" spans="18:111" x14ac:dyDescent="0.2">
      <c r="R337" s="1"/>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row>
    <row r="338" spans="18:111" x14ac:dyDescent="0.2">
      <c r="R338" s="1"/>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row>
    <row r="339" spans="18:111" x14ac:dyDescent="0.2">
      <c r="R339" s="1"/>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row>
    <row r="340" spans="18:111" x14ac:dyDescent="0.2">
      <c r="R340" s="1"/>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row>
    <row r="341" spans="18:111" x14ac:dyDescent="0.2">
      <c r="R341" s="1"/>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row>
    <row r="342" spans="18:111" x14ac:dyDescent="0.2">
      <c r="R342" s="1"/>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row>
    <row r="343" spans="18:111" x14ac:dyDescent="0.2">
      <c r="R343" s="1"/>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row>
    <row r="344" spans="18:111" x14ac:dyDescent="0.2">
      <c r="R344" s="1"/>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row>
    <row r="345" spans="18:111" x14ac:dyDescent="0.2">
      <c r="R345" s="1"/>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row>
    <row r="346" spans="18:111" x14ac:dyDescent="0.2">
      <c r="R346" s="1"/>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row>
    <row r="347" spans="18:111" x14ac:dyDescent="0.2">
      <c r="R347" s="1"/>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row>
    <row r="348" spans="18:111" x14ac:dyDescent="0.2">
      <c r="R348" s="1"/>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row>
    <row r="349" spans="18:111" x14ac:dyDescent="0.2">
      <c r="R349" s="1"/>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row>
    <row r="350" spans="18:111" x14ac:dyDescent="0.2">
      <c r="R350" s="1"/>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row>
    <row r="351" spans="18:111" x14ac:dyDescent="0.2">
      <c r="R351" s="1"/>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row>
    <row r="352" spans="18:111" x14ac:dyDescent="0.2">
      <c r="R352" s="1"/>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row>
    <row r="353" spans="18:111" x14ac:dyDescent="0.2">
      <c r="R353" s="1"/>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row>
    <row r="354" spans="18:111" x14ac:dyDescent="0.2">
      <c r="R354" s="1"/>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row>
    <row r="355" spans="18:111" x14ac:dyDescent="0.2">
      <c r="R355" s="1"/>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row>
    <row r="356" spans="18:111" x14ac:dyDescent="0.2">
      <c r="R356" s="1"/>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row>
    <row r="357" spans="18:111" x14ac:dyDescent="0.2">
      <c r="R357" s="1"/>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row>
    <row r="358" spans="18:111" x14ac:dyDescent="0.2">
      <c r="R358" s="1"/>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row>
    <row r="359" spans="18:111" x14ac:dyDescent="0.2">
      <c r="R359" s="1"/>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row>
    <row r="360" spans="18:111" x14ac:dyDescent="0.2">
      <c r="R360" s="1"/>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row>
    <row r="361" spans="18:111" x14ac:dyDescent="0.2">
      <c r="R361" s="1"/>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row>
    <row r="362" spans="18:111" x14ac:dyDescent="0.2">
      <c r="R362" s="1"/>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row>
    <row r="363" spans="18:111" x14ac:dyDescent="0.2">
      <c r="R363" s="1"/>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row>
    <row r="364" spans="18:111" x14ac:dyDescent="0.2">
      <c r="R364" s="1"/>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row>
    <row r="365" spans="18:111" x14ac:dyDescent="0.2">
      <c r="R365" s="1"/>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row>
    <row r="366" spans="18:111" x14ac:dyDescent="0.2">
      <c r="R366" s="1"/>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row>
    <row r="367" spans="18:111" x14ac:dyDescent="0.2">
      <c r="R367" s="1"/>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row>
    <row r="368" spans="18:111" x14ac:dyDescent="0.2">
      <c r="R368" s="1"/>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row>
    <row r="369" spans="18:111" x14ac:dyDescent="0.2">
      <c r="R369" s="1"/>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row>
    <row r="370" spans="18:111" x14ac:dyDescent="0.2">
      <c r="R370" s="1"/>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row>
    <row r="371" spans="18:111" x14ac:dyDescent="0.2">
      <c r="R371" s="1"/>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row>
    <row r="372" spans="18:111" x14ac:dyDescent="0.2">
      <c r="R372" s="1"/>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row>
    <row r="373" spans="18:111" x14ac:dyDescent="0.2">
      <c r="R373" s="1"/>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row>
    <row r="374" spans="18:111" x14ac:dyDescent="0.2">
      <c r="R374" s="1"/>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row>
    <row r="375" spans="18:111" x14ac:dyDescent="0.2">
      <c r="R375" s="1"/>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row>
    <row r="376" spans="18:111" x14ac:dyDescent="0.2">
      <c r="R376" s="1"/>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row>
    <row r="377" spans="18:111" x14ac:dyDescent="0.2">
      <c r="R377" s="1"/>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row>
    <row r="378" spans="18:111" x14ac:dyDescent="0.2">
      <c r="R378" s="1"/>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row>
    <row r="379" spans="18:111" x14ac:dyDescent="0.2">
      <c r="R379" s="1"/>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row>
    <row r="380" spans="18:111" x14ac:dyDescent="0.2">
      <c r="R380" s="1"/>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row>
    <row r="381" spans="18:111" x14ac:dyDescent="0.2">
      <c r="R381" s="1"/>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row>
    <row r="382" spans="18:111" x14ac:dyDescent="0.2">
      <c r="R382" s="1"/>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row>
    <row r="383" spans="18:111" x14ac:dyDescent="0.2">
      <c r="R383" s="1"/>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row>
    <row r="384" spans="18:111" x14ac:dyDescent="0.2">
      <c r="R384" s="1"/>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row>
    <row r="385" spans="18:111" x14ac:dyDescent="0.2">
      <c r="R385" s="1"/>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row>
    <row r="386" spans="18:111" x14ac:dyDescent="0.2">
      <c r="R386" s="1"/>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row>
    <row r="387" spans="18:111" x14ac:dyDescent="0.2">
      <c r="R387" s="1"/>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row>
    <row r="388" spans="18:111" x14ac:dyDescent="0.2">
      <c r="R388" s="1"/>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row>
    <row r="389" spans="18:111" x14ac:dyDescent="0.2">
      <c r="R389" s="1"/>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row>
    <row r="390" spans="18:111" x14ac:dyDescent="0.2">
      <c r="R390" s="1"/>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row>
    <row r="391" spans="18:111" x14ac:dyDescent="0.2">
      <c r="R391" s="1"/>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row>
    <row r="392" spans="18:111" x14ac:dyDescent="0.2">
      <c r="R392" s="1"/>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row>
    <row r="393" spans="18:111" x14ac:dyDescent="0.2">
      <c r="R393" s="1"/>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row>
    <row r="394" spans="18:111" x14ac:dyDescent="0.2">
      <c r="R394" s="1"/>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row>
    <row r="395" spans="18:111" x14ac:dyDescent="0.2">
      <c r="R395" s="1"/>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row>
    <row r="396" spans="18:111" x14ac:dyDescent="0.2">
      <c r="R396" s="1"/>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row>
    <row r="397" spans="18:111" x14ac:dyDescent="0.2">
      <c r="R397" s="1"/>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row>
    <row r="398" spans="18:111" x14ac:dyDescent="0.2">
      <c r="R398" s="1"/>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row>
    <row r="399" spans="18:111" x14ac:dyDescent="0.2">
      <c r="R399" s="1"/>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row>
    <row r="400" spans="18:111" x14ac:dyDescent="0.2">
      <c r="R400" s="1"/>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row>
    <row r="401" spans="18:111" x14ac:dyDescent="0.2">
      <c r="R401" s="1"/>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row>
    <row r="402" spans="18:111" x14ac:dyDescent="0.2">
      <c r="R402" s="1"/>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row>
    <row r="403" spans="18:111" x14ac:dyDescent="0.2">
      <c r="R403" s="1"/>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row>
    <row r="404" spans="18:111" x14ac:dyDescent="0.2">
      <c r="R404" s="1"/>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row>
    <row r="405" spans="18:111" x14ac:dyDescent="0.2">
      <c r="R405" s="1"/>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row>
    <row r="406" spans="18:111" x14ac:dyDescent="0.2">
      <c r="R406" s="1"/>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row>
    <row r="407" spans="18:111" x14ac:dyDescent="0.2">
      <c r="R407" s="1"/>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row>
    <row r="408" spans="18:111" x14ac:dyDescent="0.2">
      <c r="R408" s="1"/>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row>
    <row r="409" spans="18:111" x14ac:dyDescent="0.2">
      <c r="R409" s="1"/>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row>
    <row r="410" spans="18:111" x14ac:dyDescent="0.2">
      <c r="R410" s="1"/>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row>
    <row r="411" spans="18:111" x14ac:dyDescent="0.2">
      <c r="R411" s="1"/>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row>
  </sheetData>
  <sheetProtection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8:P28"/>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219075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447675</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66675</xdr:colOff>
                    <xdr:row>69</xdr:row>
                    <xdr:rowOff>66675</xdr:rowOff>
                  </from>
                  <to>
                    <xdr:col>13</xdr:col>
                    <xdr:colOff>228600</xdr:colOff>
                    <xdr:row>70</xdr:row>
                    <xdr:rowOff>219075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66675</xdr:colOff>
                    <xdr:row>69</xdr:row>
                    <xdr:rowOff>66675</xdr:rowOff>
                  </from>
                  <to>
                    <xdr:col>14</xdr:col>
                    <xdr:colOff>219075</xdr:colOff>
                    <xdr:row>70</xdr:row>
                    <xdr:rowOff>219075</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Revenue</dc:creator>
  <cp:lastModifiedBy>Danielle Hayes</cp:lastModifiedBy>
  <cp:lastPrinted>2022-08-05T17:51:55Z</cp:lastPrinted>
  <dcterms:created xsi:type="dcterms:W3CDTF">2002-12-18T19:03:54Z</dcterms:created>
  <dcterms:modified xsi:type="dcterms:W3CDTF">2024-12-31T16:11:44Z</dcterms:modified>
</cp:coreProperties>
</file>