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ester 5\big data &amp; data mining\tugas 11 teori\"/>
    </mc:Choice>
  </mc:AlternateContent>
  <xr:revisionPtr revIDLastSave="0" documentId="13_ncr:1_{73AB986C-B428-4D10-B163-2030F2C9EAAD}" xr6:coauthVersionLast="47" xr6:coauthVersionMax="47" xr10:uidLastSave="{00000000-0000-0000-0000-000000000000}"/>
  <bookViews>
    <workbookView xWindow="3510" yWindow="3510" windowWidth="21600" windowHeight="11295" xr2:uid="{7712F666-428B-426F-BC4F-01A602FC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F46" i="1"/>
  <c r="F47" i="1"/>
  <c r="M47" i="1" s="1"/>
  <c r="F48" i="1"/>
  <c r="L48" i="1" s="1"/>
  <c r="F49" i="1"/>
  <c r="K49" i="1" s="1"/>
  <c r="F50" i="1"/>
  <c r="F51" i="1"/>
  <c r="M51" i="1" s="1"/>
  <c r="F52" i="1"/>
  <c r="K52" i="1" s="1"/>
  <c r="F53" i="1"/>
  <c r="F54" i="1"/>
  <c r="F45" i="1"/>
  <c r="L45" i="1" s="1"/>
  <c r="C79" i="1"/>
  <c r="E89" i="1" s="1"/>
  <c r="F96" i="1"/>
  <c r="F75" i="1"/>
  <c r="K75" i="1" s="1"/>
  <c r="M32" i="1"/>
  <c r="M34" i="1" s="1"/>
  <c r="K35" i="1" s="1"/>
  <c r="K36" i="1" s="1"/>
  <c r="M54" i="1"/>
  <c r="M90" i="1"/>
  <c r="M93" i="1"/>
  <c r="M96" i="1"/>
  <c r="L90" i="1"/>
  <c r="L93" i="1"/>
  <c r="K90" i="1"/>
  <c r="K93" i="1"/>
  <c r="C100" i="1"/>
  <c r="D102" i="1"/>
  <c r="C102" i="1"/>
  <c r="D101" i="1"/>
  <c r="C101" i="1"/>
  <c r="D100" i="1"/>
  <c r="G96" i="1"/>
  <c r="E96" i="1"/>
  <c r="H96" i="1" s="1"/>
  <c r="G95" i="1"/>
  <c r="F95" i="1"/>
  <c r="G94" i="1"/>
  <c r="F94" i="1"/>
  <c r="E94" i="1"/>
  <c r="H94" i="1" s="1"/>
  <c r="I93" i="1"/>
  <c r="G93" i="1"/>
  <c r="F93" i="1"/>
  <c r="E93" i="1"/>
  <c r="H93" i="1" s="1"/>
  <c r="G92" i="1"/>
  <c r="F92" i="1"/>
  <c r="G91" i="1"/>
  <c r="F91" i="1"/>
  <c r="E91" i="1"/>
  <c r="L91" i="1" s="1"/>
  <c r="G90" i="1"/>
  <c r="F90" i="1"/>
  <c r="E90" i="1"/>
  <c r="I90" i="1" s="1"/>
  <c r="G89" i="1"/>
  <c r="F89" i="1"/>
  <c r="G88" i="1"/>
  <c r="F88" i="1"/>
  <c r="G87" i="1"/>
  <c r="F87" i="1"/>
  <c r="E87" i="1"/>
  <c r="M87" i="1" s="1"/>
  <c r="M67" i="1"/>
  <c r="M68" i="1"/>
  <c r="M69" i="1"/>
  <c r="M70" i="1"/>
  <c r="M71" i="1"/>
  <c r="M72" i="1"/>
  <c r="M73" i="1"/>
  <c r="M74" i="1"/>
  <c r="M75" i="1"/>
  <c r="M76" i="1" s="1"/>
  <c r="M66" i="1"/>
  <c r="L67" i="1"/>
  <c r="L68" i="1"/>
  <c r="L69" i="1"/>
  <c r="L70" i="1"/>
  <c r="L71" i="1"/>
  <c r="L72" i="1"/>
  <c r="L73" i="1"/>
  <c r="L74" i="1"/>
  <c r="L75" i="1"/>
  <c r="L66" i="1"/>
  <c r="K67" i="1"/>
  <c r="K68" i="1"/>
  <c r="K69" i="1"/>
  <c r="K70" i="1"/>
  <c r="K71" i="1"/>
  <c r="K72" i="1"/>
  <c r="K73" i="1"/>
  <c r="K74" i="1"/>
  <c r="K66" i="1"/>
  <c r="D81" i="1"/>
  <c r="D79" i="1"/>
  <c r="C81" i="1"/>
  <c r="C80" i="1"/>
  <c r="D80" i="1"/>
  <c r="C58" i="1"/>
  <c r="E66" i="1" s="1"/>
  <c r="I66" i="1" s="1"/>
  <c r="E67" i="1"/>
  <c r="H67" i="1" s="1"/>
  <c r="G75" i="1"/>
  <c r="G74" i="1"/>
  <c r="F74" i="1"/>
  <c r="E74" i="1"/>
  <c r="G73" i="1"/>
  <c r="F73" i="1"/>
  <c r="G72" i="1"/>
  <c r="F72" i="1"/>
  <c r="E72" i="1"/>
  <c r="I72" i="1" s="1"/>
  <c r="G71" i="1"/>
  <c r="F71" i="1"/>
  <c r="E71" i="1"/>
  <c r="H71" i="1" s="1"/>
  <c r="G70" i="1"/>
  <c r="F70" i="1"/>
  <c r="E70" i="1"/>
  <c r="I70" i="1" s="1"/>
  <c r="G69" i="1"/>
  <c r="I69" i="1" s="1"/>
  <c r="F69" i="1"/>
  <c r="E69" i="1"/>
  <c r="G68" i="1"/>
  <c r="F68" i="1"/>
  <c r="G67" i="1"/>
  <c r="F67" i="1"/>
  <c r="G66" i="1"/>
  <c r="F66" i="1"/>
  <c r="M46" i="1"/>
  <c r="M48" i="1"/>
  <c r="M50" i="1"/>
  <c r="M52" i="1"/>
  <c r="M53" i="1"/>
  <c r="L46" i="1"/>
  <c r="L47" i="1"/>
  <c r="L50" i="1"/>
  <c r="L51" i="1"/>
  <c r="L52" i="1"/>
  <c r="L53" i="1"/>
  <c r="L54" i="1"/>
  <c r="K46" i="1"/>
  <c r="K47" i="1"/>
  <c r="K50" i="1"/>
  <c r="K51" i="1"/>
  <c r="K53" i="1"/>
  <c r="K54" i="1"/>
  <c r="K24" i="1"/>
  <c r="L34" i="1"/>
  <c r="M30" i="1"/>
  <c r="M31" i="1"/>
  <c r="M33" i="1"/>
  <c r="M25" i="1"/>
  <c r="M26" i="1"/>
  <c r="M27" i="1"/>
  <c r="M28" i="1"/>
  <c r="M29" i="1"/>
  <c r="M24" i="1"/>
  <c r="L24" i="1"/>
  <c r="L25" i="1"/>
  <c r="L26" i="1"/>
  <c r="L33" i="1"/>
  <c r="L32" i="1"/>
  <c r="L30" i="1"/>
  <c r="L29" i="1"/>
  <c r="L28" i="1"/>
  <c r="L31" i="1"/>
  <c r="L27" i="1"/>
  <c r="K33" i="1"/>
  <c r="K32" i="1"/>
  <c r="K31" i="1"/>
  <c r="K29" i="1"/>
  <c r="K28" i="1"/>
  <c r="K30" i="1"/>
  <c r="K27" i="1"/>
  <c r="K26" i="1"/>
  <c r="K25" i="1"/>
  <c r="C60" i="1"/>
  <c r="D60" i="1"/>
  <c r="D59" i="1"/>
  <c r="D58" i="1"/>
  <c r="C59" i="1"/>
  <c r="C39" i="1"/>
  <c r="G51" i="1" s="1"/>
  <c r="C38" i="1"/>
  <c r="G54" i="1"/>
  <c r="G52" i="1"/>
  <c r="G50" i="1"/>
  <c r="G49" i="1"/>
  <c r="G48" i="1"/>
  <c r="I52" i="1"/>
  <c r="E54" i="1"/>
  <c r="E53" i="1"/>
  <c r="E52" i="1"/>
  <c r="E50" i="1"/>
  <c r="E49" i="1"/>
  <c r="E51" i="1"/>
  <c r="E48" i="1"/>
  <c r="E47" i="1"/>
  <c r="E46" i="1"/>
  <c r="E45" i="1"/>
  <c r="F24" i="1"/>
  <c r="H24" i="1" s="1"/>
  <c r="D39" i="1"/>
  <c r="D38" i="1"/>
  <c r="D37" i="1"/>
  <c r="C37" i="1"/>
  <c r="I25" i="1"/>
  <c r="I26" i="1"/>
  <c r="I27" i="1"/>
  <c r="I28" i="1"/>
  <c r="I29" i="1"/>
  <c r="I30" i="1"/>
  <c r="I31" i="1"/>
  <c r="I32" i="1"/>
  <c r="I33" i="1"/>
  <c r="I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F33" i="1"/>
  <c r="F32" i="1"/>
  <c r="F31" i="1"/>
  <c r="F30" i="1"/>
  <c r="F29" i="1"/>
  <c r="F28" i="1"/>
  <c r="F27" i="1"/>
  <c r="F26" i="1"/>
  <c r="F25" i="1"/>
  <c r="E33" i="1"/>
  <c r="E32" i="1"/>
  <c r="E31" i="1"/>
  <c r="E30" i="1"/>
  <c r="E29" i="1"/>
  <c r="E28" i="1"/>
  <c r="E27" i="1"/>
  <c r="E26" i="1"/>
  <c r="E25" i="1"/>
  <c r="G24" i="1"/>
  <c r="E24" i="1"/>
  <c r="K48" i="1" l="1"/>
  <c r="M49" i="1"/>
  <c r="L49" i="1"/>
  <c r="K45" i="1"/>
  <c r="K55" i="1" s="1"/>
  <c r="M45" i="1"/>
  <c r="M55" i="1" s="1"/>
  <c r="L55" i="1"/>
  <c r="I89" i="1"/>
  <c r="K89" i="1"/>
  <c r="L89" i="1"/>
  <c r="M89" i="1"/>
  <c r="L87" i="1"/>
  <c r="H87" i="1"/>
  <c r="I94" i="1"/>
  <c r="L96" i="1"/>
  <c r="I87" i="1"/>
  <c r="H91" i="1"/>
  <c r="E95" i="1"/>
  <c r="K87" i="1"/>
  <c r="L94" i="1"/>
  <c r="E88" i="1"/>
  <c r="E92" i="1"/>
  <c r="M91" i="1"/>
  <c r="K94" i="1"/>
  <c r="K91" i="1"/>
  <c r="K96" i="1"/>
  <c r="M94" i="1"/>
  <c r="I91" i="1"/>
  <c r="H89" i="1"/>
  <c r="I96" i="1"/>
  <c r="H90" i="1"/>
  <c r="L76" i="1"/>
  <c r="K76" i="1"/>
  <c r="K77" i="1" s="1"/>
  <c r="H70" i="1"/>
  <c r="E73" i="1"/>
  <c r="I73" i="1" s="1"/>
  <c r="I74" i="1"/>
  <c r="E75" i="1"/>
  <c r="I75" i="1" s="1"/>
  <c r="E68" i="1"/>
  <c r="I68" i="1" s="1"/>
  <c r="I71" i="1"/>
  <c r="I67" i="1"/>
  <c r="H72" i="1"/>
  <c r="H73" i="1"/>
  <c r="H69" i="1"/>
  <c r="H74" i="1"/>
  <c r="H66" i="1"/>
  <c r="I51" i="1"/>
  <c r="G53" i="1"/>
  <c r="H53" i="1" s="1"/>
  <c r="G45" i="1"/>
  <c r="I53" i="1"/>
  <c r="G46" i="1"/>
  <c r="I46" i="1" s="1"/>
  <c r="G47" i="1"/>
  <c r="H50" i="1"/>
  <c r="I50" i="1"/>
  <c r="H46" i="1"/>
  <c r="H52" i="1"/>
  <c r="H51" i="1"/>
  <c r="K56" i="1" l="1"/>
  <c r="K78" i="1" s="1"/>
  <c r="K92" i="1"/>
  <c r="K97" i="1" s="1"/>
  <c r="L92" i="1"/>
  <c r="L97" i="1" s="1"/>
  <c r="M92" i="1"/>
  <c r="I88" i="1"/>
  <c r="M88" i="1"/>
  <c r="L88" i="1"/>
  <c r="K88" i="1"/>
  <c r="H95" i="1"/>
  <c r="M95" i="1"/>
  <c r="K95" i="1"/>
  <c r="L95" i="1"/>
  <c r="I95" i="1"/>
  <c r="H88" i="1"/>
  <c r="H92" i="1"/>
  <c r="I92" i="1"/>
  <c r="K58" i="1"/>
  <c r="H75" i="1"/>
  <c r="H68" i="1"/>
  <c r="I54" i="1"/>
  <c r="H54" i="1"/>
  <c r="H48" i="1"/>
  <c r="I48" i="1"/>
  <c r="I45" i="1"/>
  <c r="H45" i="1"/>
  <c r="H47" i="1"/>
  <c r="I47" i="1"/>
  <c r="H49" i="1"/>
  <c r="I49" i="1"/>
  <c r="K34" i="1"/>
  <c r="K57" i="1" l="1"/>
  <c r="M97" i="1"/>
  <c r="K98" i="1" s="1"/>
  <c r="K99" i="1" s="1"/>
</calcChain>
</file>

<file path=xl/sharedStrings.xml><?xml version="1.0" encoding="utf-8"?>
<sst xmlns="http://schemas.openxmlformats.org/spreadsheetml/2006/main" count="140" uniqueCount="44">
  <si>
    <t>X</t>
  </si>
  <si>
    <t>Y</t>
  </si>
  <si>
    <t>Centroid</t>
  </si>
  <si>
    <t>data</t>
  </si>
  <si>
    <t>x</t>
  </si>
  <si>
    <t>y</t>
  </si>
  <si>
    <t>ke c1</t>
  </si>
  <si>
    <t>ke c2</t>
  </si>
  <si>
    <t>ke c3</t>
  </si>
  <si>
    <t>Jarak</t>
  </si>
  <si>
    <t>Data</t>
  </si>
  <si>
    <t>o1</t>
  </si>
  <si>
    <t>o4</t>
  </si>
  <si>
    <t>o6</t>
  </si>
  <si>
    <t>o2</t>
  </si>
  <si>
    <t>o5</t>
  </si>
  <si>
    <t>o3</t>
  </si>
  <si>
    <t>o7</t>
  </si>
  <si>
    <t>o8</t>
  </si>
  <si>
    <t>o9</t>
  </si>
  <si>
    <t>o10</t>
  </si>
  <si>
    <t>Jarak terdekat</t>
  </si>
  <si>
    <t>AVG C1</t>
  </si>
  <si>
    <t>AVG C2</t>
  </si>
  <si>
    <t>AVG C3</t>
  </si>
  <si>
    <t>Iterasi 1</t>
  </si>
  <si>
    <t>Iterasi 2</t>
  </si>
  <si>
    <t xml:space="preserve"> </t>
  </si>
  <si>
    <t>Fungsi Objektif</t>
  </si>
  <si>
    <t>C1</t>
  </si>
  <si>
    <t>C2</t>
  </si>
  <si>
    <t>C3</t>
  </si>
  <si>
    <t>Total :</t>
  </si>
  <si>
    <t>Konfergen?</t>
  </si>
  <si>
    <t xml:space="preserve">Fungsi Objektif </t>
  </si>
  <si>
    <t>Konvergen ?</t>
  </si>
  <si>
    <t>Iterasi 3</t>
  </si>
  <si>
    <t>Iterasi 4</t>
  </si>
  <si>
    <t>Centroid Baru</t>
  </si>
  <si>
    <t>Nama :</t>
  </si>
  <si>
    <t>Muhammad Bastian Hanafi</t>
  </si>
  <si>
    <t xml:space="preserve">Kelas : </t>
  </si>
  <si>
    <t>20 IF 07</t>
  </si>
  <si>
    <t>NIM : 20.11.3714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</si>
</sst>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XY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1-4CC3-AB93-0DC4D479BFA6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Sheet1!$D$4:$D$6</c:f>
              <c:numCache>
                <c:formatCode>General</c:formatCode>
                <c:ptCount val="3"/>
                <c:pt idx="0">
                  <c:v>1</c:v>
                </c:pt>
                <c:pt idx="1">
                  <c:v>3.4</c:v>
                </c:pt>
                <c:pt idx="2">
                  <c:v>2.75</c:v>
                </c:pt>
              </c:numCache>
            </c:numRef>
          </c:xVal>
          <c:yVal>
            <c:numRef>
              <c:f>Sheet1!$E$4:$E$6</c:f>
              <c:numCache>
                <c:formatCode>General</c:formatCode>
                <c:ptCount val="3"/>
                <c:pt idx="0">
                  <c:v>1</c:v>
                </c:pt>
                <c:pt idx="1">
                  <c:v>3.8</c:v>
                </c:pt>
                <c:pt idx="2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E1-4CC3-AB93-0DC4D479B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75471"/>
        <c:axId val="959675055"/>
      </c:scatterChart>
      <c:valAx>
        <c:axId val="95967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75055"/>
        <c:crosses val="autoZero"/>
        <c:crossBetween val="midCat"/>
      </c:valAx>
      <c:valAx>
        <c:axId val="959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7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Iterasi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Sheet1!$C$24:$C$33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Sheet1!$D$24:$D$33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F-477D-A058-6F47C7FD0F0B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Sheet1!$C$37:$C$39</c:f>
              <c:numCache>
                <c:formatCode>General</c:formatCode>
                <c:ptCount val="3"/>
                <c:pt idx="0">
                  <c:v>1</c:v>
                </c:pt>
                <c:pt idx="1">
                  <c:v>4.2</c:v>
                </c:pt>
                <c:pt idx="2">
                  <c:v>2</c:v>
                </c:pt>
              </c:numCache>
            </c:numRef>
          </c:xVal>
          <c:yVal>
            <c:numRef>
              <c:f>Sheet1!$D$37:$D$39</c:f>
              <c:numCache>
                <c:formatCode>General</c:formatCode>
                <c:ptCount val="3"/>
                <c:pt idx="0">
                  <c:v>1.5</c:v>
                </c:pt>
                <c:pt idx="1">
                  <c:v>3.6</c:v>
                </c:pt>
                <c:pt idx="2">
                  <c:v>4.666666666666667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2F-477D-A058-6F47C7FD0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120943"/>
        <c:axId val="1077226527"/>
      </c:scatterChart>
      <c:valAx>
        <c:axId val="9611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26527"/>
        <c:crosses val="autoZero"/>
        <c:crossBetween val="midCat"/>
      </c:valAx>
      <c:valAx>
        <c:axId val="10772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Iteresi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Sheet1!$C$66:$C$75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Sheet1!$D$66:$D$75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B-4E62-8C0E-609FFD402B0E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Sheet1!$C$79:$C$81</c:f>
              <c:numCache>
                <c:formatCode>General</c:formatCode>
                <c:ptCount val="3"/>
                <c:pt idx="0">
                  <c:v>1.3333333333333333</c:v>
                </c:pt>
                <c:pt idx="1">
                  <c:v>5</c:v>
                </c:pt>
                <c:pt idx="2">
                  <c:v>2.5</c:v>
                </c:pt>
              </c:numCache>
            </c:numRef>
          </c:xVal>
          <c:yVal>
            <c:numRef>
              <c:f>Sheet1!$D$79:$D$81</c:f>
              <c:numCache>
                <c:formatCode>General</c:formatCode>
                <c:ptCount val="3"/>
                <c:pt idx="0">
                  <c:v>2</c:v>
                </c:pt>
                <c:pt idx="1">
                  <c:v>1.6666666666666667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CB-4E62-8C0E-609FFD402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43887"/>
        <c:axId val="304149295"/>
      </c:scatterChart>
      <c:valAx>
        <c:axId val="3041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9295"/>
        <c:crosses val="autoZero"/>
        <c:crossBetween val="midCat"/>
      </c:valAx>
      <c:valAx>
        <c:axId val="30414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Iterasi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Sheet1!$C$87:$C$96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Sheet1!$D$87:$D$96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82-4145-BBB3-28FAA5EE25F2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Sheet1!$C$100:$C$102</c:f>
              <c:numCache>
                <c:formatCode>General</c:formatCode>
                <c:ptCount val="3"/>
                <c:pt idx="0">
                  <c:v>1.3333333333333333</c:v>
                </c:pt>
                <c:pt idx="1">
                  <c:v>5</c:v>
                </c:pt>
                <c:pt idx="2">
                  <c:v>2.5</c:v>
                </c:pt>
              </c:numCache>
            </c:numRef>
          </c:xVal>
          <c:yVal>
            <c:numRef>
              <c:f>Sheet1!$D$100:$D$102</c:f>
              <c:numCache>
                <c:formatCode>General</c:formatCode>
                <c:ptCount val="3"/>
                <c:pt idx="0">
                  <c:v>2</c:v>
                </c:pt>
                <c:pt idx="1">
                  <c:v>1.6666666666666667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82-4145-BBB3-28FAA5EE2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5503"/>
        <c:axId val="861165919"/>
      </c:scatterChart>
      <c:valAx>
        <c:axId val="86116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5919"/>
        <c:crosses val="autoZero"/>
        <c:crossBetween val="midCat"/>
      </c:valAx>
      <c:valAx>
        <c:axId val="8611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Iterasi</a:t>
            </a:r>
            <a:r>
              <a:rPr lang="en-ID" baseline="0"/>
              <a:t> 2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Sheet1!$C$45:$C$54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xVal>
          <c:yVal>
            <c:numRef>
              <c:f>Sheet1!$D$45:$D$54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D-472F-891D-A39DD0F46430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Sheet1!$C$58:$C$60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2.4</c:v>
                </c:pt>
              </c:numCache>
            </c:numRef>
          </c:xVal>
          <c:yVal>
            <c:numRef>
              <c:f>Sheet1!$D$58:$D$60</c:f>
              <c:numCache>
                <c:formatCode>General</c:formatCode>
                <c:ptCount val="3"/>
                <c:pt idx="0">
                  <c:v>1.5</c:v>
                </c:pt>
                <c:pt idx="1">
                  <c:v>1.6666666666666667</c:v>
                </c:pt>
                <c:pt idx="2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D-472F-891D-A39DD0F46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945119"/>
        <c:axId val="1132942623"/>
      </c:scatterChart>
      <c:valAx>
        <c:axId val="113294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42623"/>
        <c:crosses val="autoZero"/>
        <c:crossBetween val="midCat"/>
      </c:valAx>
      <c:valAx>
        <c:axId val="11329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4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14287</xdr:rowOff>
    </xdr:from>
    <xdr:to>
      <xdr:col>12</xdr:col>
      <xdr:colOff>304800</xdr:colOff>
      <xdr:row>16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788B25-FB53-8FEA-6D44-C9301458B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21</xdr:row>
      <xdr:rowOff>180415</xdr:rowOff>
    </xdr:from>
    <xdr:to>
      <xdr:col>21</xdr:col>
      <xdr:colOff>336176</xdr:colOff>
      <xdr:row>36</xdr:row>
      <xdr:rowOff>66115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794350-E32F-CD1E-3B29-C67116AFB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22412</xdr:colOff>
      <xdr:row>63</xdr:row>
      <xdr:rowOff>180414</xdr:rowOff>
    </xdr:from>
    <xdr:to>
      <xdr:col>21</xdr:col>
      <xdr:colOff>358588</xdr:colOff>
      <xdr:row>78</xdr:row>
      <xdr:rowOff>66114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7C4D84-6B2C-1BC9-17CA-C141941FD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246529</xdr:colOff>
      <xdr:row>84</xdr:row>
      <xdr:rowOff>180415</xdr:rowOff>
    </xdr:from>
    <xdr:to>
      <xdr:col>21</xdr:col>
      <xdr:colOff>582705</xdr:colOff>
      <xdr:row>99</xdr:row>
      <xdr:rowOff>66115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56F7A34-BE13-039E-C09C-64AD6254C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22412</xdr:colOff>
      <xdr:row>43</xdr:row>
      <xdr:rowOff>12326</xdr:rowOff>
    </xdr:from>
    <xdr:to>
      <xdr:col>21</xdr:col>
      <xdr:colOff>358588</xdr:colOff>
      <xdr:row>57</xdr:row>
      <xdr:rowOff>88526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3A889DF-1303-9A0B-86BD-4C9FDAEFC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AD9-28DF-41AB-A279-D3A7A687DAE4}">
  <dimension ref="A1:M123"/>
  <sheetViews>
    <sheetView tabSelected="1" zoomScale="85" zoomScaleNormal="85" workbookViewId="0">
      <selection activeCell="B9" sqref="B9"/>
    </sheetView>
  </sheetViews>
  <sheetFormatPr defaultRowHeight="15" x14ac:dyDescent="0.25"/>
  <cols>
    <col min="6" max="6" width="13.5703125" customWidth="1"/>
    <col min="7" max="7" width="15.5703125" customWidth="1"/>
    <col min="8" max="8" width="15.85546875" customWidth="1"/>
    <col min="9" max="9" width="18" customWidth="1"/>
    <col min="10" max="10" width="16.7109375" customWidth="1"/>
  </cols>
  <sheetData>
    <row r="1" spans="1:6" ht="15.75" customHeight="1" x14ac:dyDescent="0.25">
      <c r="A1" t="s">
        <v>39</v>
      </c>
      <c r="B1" t="s">
        <v>40</v>
      </c>
      <c r="F1" t="s">
        <v>43</v>
      </c>
    </row>
    <row r="2" spans="1:6" x14ac:dyDescent="0.25">
      <c r="A2" t="s">
        <v>41</v>
      </c>
      <c r="B2" t="s">
        <v>42</v>
      </c>
    </row>
    <row r="3" spans="1:6" x14ac:dyDescent="0.25">
      <c r="C3" t="s">
        <v>3</v>
      </c>
      <c r="E3" t="s">
        <v>2</v>
      </c>
    </row>
    <row r="4" spans="1:6" x14ac:dyDescent="0.25">
      <c r="B4">
        <v>1</v>
      </c>
      <c r="C4">
        <v>1</v>
      </c>
      <c r="D4">
        <v>1</v>
      </c>
      <c r="E4">
        <v>1</v>
      </c>
    </row>
    <row r="5" spans="1:6" x14ac:dyDescent="0.25">
      <c r="B5">
        <v>4</v>
      </c>
      <c r="C5">
        <v>1</v>
      </c>
      <c r="D5">
        <v>3.4</v>
      </c>
      <c r="E5">
        <v>3.8</v>
      </c>
    </row>
    <row r="6" spans="1:6" x14ac:dyDescent="0.25">
      <c r="B6">
        <v>6</v>
      </c>
      <c r="C6">
        <v>1</v>
      </c>
      <c r="D6">
        <v>2.75</v>
      </c>
      <c r="E6">
        <v>3.75</v>
      </c>
    </row>
    <row r="7" spans="1:6" x14ac:dyDescent="0.25">
      <c r="B7">
        <v>1</v>
      </c>
      <c r="C7">
        <v>2</v>
      </c>
    </row>
    <row r="8" spans="1:6" x14ac:dyDescent="0.25">
      <c r="B8">
        <v>2</v>
      </c>
      <c r="C8">
        <v>3</v>
      </c>
    </row>
    <row r="9" spans="1:6" x14ac:dyDescent="0.25">
      <c r="B9">
        <v>5</v>
      </c>
      <c r="C9">
        <v>3</v>
      </c>
    </row>
    <row r="10" spans="1:6" x14ac:dyDescent="0.25">
      <c r="B10">
        <v>2</v>
      </c>
      <c r="C10">
        <v>5</v>
      </c>
    </row>
    <row r="11" spans="1:6" x14ac:dyDescent="0.25">
      <c r="B11">
        <v>3</v>
      </c>
      <c r="C11">
        <v>5</v>
      </c>
    </row>
    <row r="12" spans="1:6" x14ac:dyDescent="0.25">
      <c r="B12">
        <v>2</v>
      </c>
      <c r="C12">
        <v>6</v>
      </c>
    </row>
    <row r="13" spans="1:6" x14ac:dyDescent="0.25">
      <c r="B13">
        <v>3</v>
      </c>
      <c r="C13">
        <v>8</v>
      </c>
    </row>
    <row r="20" spans="2:13" x14ac:dyDescent="0.25">
      <c r="B20" t="s">
        <v>25</v>
      </c>
    </row>
    <row r="22" spans="2:13" x14ac:dyDescent="0.25">
      <c r="B22" s="5" t="s">
        <v>10</v>
      </c>
      <c r="C22" s="4" t="s">
        <v>3</v>
      </c>
      <c r="D22" s="4"/>
      <c r="E22" s="4" t="s">
        <v>9</v>
      </c>
      <c r="F22" s="4"/>
      <c r="G22" s="4"/>
      <c r="H22" s="5" t="s">
        <v>21</v>
      </c>
      <c r="I22" s="5"/>
      <c r="K22" s="3" t="s">
        <v>28</v>
      </c>
      <c r="L22" s="3"/>
      <c r="M22" s="3"/>
    </row>
    <row r="23" spans="2:13" x14ac:dyDescent="0.25">
      <c r="B23" s="5"/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5"/>
      <c r="I23" s="5"/>
      <c r="K23" s="2" t="s">
        <v>29</v>
      </c>
      <c r="L23" s="2" t="s">
        <v>30</v>
      </c>
      <c r="M23" s="2" t="s">
        <v>31</v>
      </c>
    </row>
    <row r="24" spans="2:13" x14ac:dyDescent="0.25">
      <c r="B24" s="1" t="s">
        <v>11</v>
      </c>
      <c r="C24" s="1">
        <v>1</v>
      </c>
      <c r="D24" s="1">
        <v>1</v>
      </c>
      <c r="E24" s="1">
        <f>SQRT((C24-D4)^2+(D24-E4)^2)</f>
        <v>0</v>
      </c>
      <c r="F24" s="1">
        <f>SQRT((C24-D5)^2+(D24-E5)^2)</f>
        <v>3.6878177829171546</v>
      </c>
      <c r="G24" s="1">
        <f>SQRT((C24-D6)^2+(D24-E6)^2)</f>
        <v>3.2596012026013246</v>
      </c>
      <c r="H24" s="1">
        <f>MIN(E24:G24)</f>
        <v>0</v>
      </c>
      <c r="I24" s="1" t="str">
        <f>IF(AND(E24&lt;F24,E24&lt;G24),"dekat ke C1", IF(AND(F24&lt;E24,F24&lt;G24), "dekat ke C2", "dekat ke C3"))</f>
        <v>dekat ke C1</v>
      </c>
      <c r="K24" s="1">
        <f>IF(AND(E24&lt;F24,E24&lt;G24),((C24-C37)^2)+((D24-D37)^2),0)</f>
        <v>0.25</v>
      </c>
      <c r="L24" s="1">
        <f>IF(AND(F24&lt;E24,F24&lt;G24),((C24-$C$38)^2)+((D24-$D$38)^2),0)</f>
        <v>0</v>
      </c>
      <c r="M24" s="1">
        <f>IF(AND(G24&lt;F24,G24&lt;E24),((C24-$C$39)^2)+((D24-$D$39)^2),0)</f>
        <v>0</v>
      </c>
    </row>
    <row r="25" spans="2:13" x14ac:dyDescent="0.25">
      <c r="B25" s="1" t="s">
        <v>14</v>
      </c>
      <c r="C25" s="1">
        <v>4</v>
      </c>
      <c r="D25" s="1">
        <v>1</v>
      </c>
      <c r="E25" s="1">
        <f>SQRT((C25-D4)^2+(D25-E4)^2)</f>
        <v>3</v>
      </c>
      <c r="F25" s="1">
        <f>SQRT((C25-D5)^2+(D25-E5)^2)</f>
        <v>2.8635642126552705</v>
      </c>
      <c r="G25" s="1">
        <f>SQRT((C25-D6)^2+(D25-E6)^2)</f>
        <v>3.0207614933986431</v>
      </c>
      <c r="H25" s="1">
        <f t="shared" ref="H25:H33" si="0">MIN(E25:G25)</f>
        <v>2.8635642126552705</v>
      </c>
      <c r="I25" s="1" t="str">
        <f t="shared" ref="I25:I33" si="1">IF(AND(E25&lt;F25,E25&lt;G25),"dekat ke C1", IF(AND(F25&lt;E25,F25&lt;G25), "dekat ke C2", "dekat ke C3"))</f>
        <v>dekat ke C2</v>
      </c>
      <c r="K25" s="1">
        <f>IF(AND(E25&lt;F25,E25&lt;G25),((C25-C37)^2)+((D25-D37)^2),0)</f>
        <v>0</v>
      </c>
      <c r="L25" s="1">
        <f>IF(AND(F25&lt;E25,F25&lt;G25),((C25-$C$38)^2)+((D25-$D$38)^2),0)</f>
        <v>6.8000000000000007</v>
      </c>
      <c r="M25" s="1">
        <f t="shared" ref="M25:M29" si="2">IF(AND(G25&lt;F25,G25&lt;E25),((C25-$C$39)^2)+((D25-$D$39)^2),0)</f>
        <v>0</v>
      </c>
    </row>
    <row r="26" spans="2:13" x14ac:dyDescent="0.25">
      <c r="B26" s="1" t="s">
        <v>16</v>
      </c>
      <c r="C26" s="1">
        <v>6</v>
      </c>
      <c r="D26" s="1">
        <v>1</v>
      </c>
      <c r="E26" s="1">
        <f>SQRT((C26-D4)^2+(D26-E4)^2)</f>
        <v>5</v>
      </c>
      <c r="F26" s="1">
        <f>SQRT((C26-D5)^2+(D26-E5)^2)</f>
        <v>3.8209946349085602</v>
      </c>
      <c r="G26" s="1">
        <f>SQRT((C26-D6)^2+(D26-E6)^2)</f>
        <v>4.2573465914816007</v>
      </c>
      <c r="H26" s="1">
        <f t="shared" si="0"/>
        <v>3.8209946349085602</v>
      </c>
      <c r="I26" s="1" t="str">
        <f t="shared" si="1"/>
        <v>dekat ke C2</v>
      </c>
      <c r="K26" s="1">
        <f>IF(AND(E26&lt;F26,E26&lt;G26),((C26-C37)^2)+((D26-D37)^2),0)</f>
        <v>0</v>
      </c>
      <c r="L26" s="1">
        <f t="shared" ref="L26" si="3">IF(AND(F26&lt;E26,F26&lt;G26),((C26-$C$38)^2)+((D26-$D$38)^2),0)</f>
        <v>10</v>
      </c>
      <c r="M26" s="1">
        <f t="shared" si="2"/>
        <v>0</v>
      </c>
    </row>
    <row r="27" spans="2:13" x14ac:dyDescent="0.25">
      <c r="B27" s="1" t="s">
        <v>12</v>
      </c>
      <c r="C27" s="1">
        <v>1</v>
      </c>
      <c r="D27" s="1">
        <v>2</v>
      </c>
      <c r="E27" s="1">
        <f>SQRT((C27-D4)^2+(D27-E4)^2)</f>
        <v>1</v>
      </c>
      <c r="F27" s="1">
        <f>SQRT((C27-D5)^2+(D27-E5)^2)</f>
        <v>3</v>
      </c>
      <c r="G27" s="1">
        <f>SQRT((C27-D6)^2+(D27-E6)^2)</f>
        <v>2.4748737341529163</v>
      </c>
      <c r="H27" s="1">
        <f t="shared" si="0"/>
        <v>1</v>
      </c>
      <c r="I27" s="1" t="str">
        <f t="shared" si="1"/>
        <v>dekat ke C1</v>
      </c>
      <c r="K27" s="1">
        <f>IF(AND(E27&lt;F27,E27&lt;G27),((C27-C37)^2)+((D27-D37)^2),0)</f>
        <v>0.25</v>
      </c>
      <c r="L27" s="1">
        <f>IF(AND(F27&lt;E27,F27&lt;G27),((C27-$C$38)^2)+((D27-$D$38)^2),0)</f>
        <v>0</v>
      </c>
      <c r="M27" s="1">
        <f t="shared" si="2"/>
        <v>0</v>
      </c>
    </row>
    <row r="28" spans="2:13" x14ac:dyDescent="0.25">
      <c r="B28" s="1" t="s">
        <v>15</v>
      </c>
      <c r="C28" s="1">
        <v>2</v>
      </c>
      <c r="D28" s="1">
        <v>3</v>
      </c>
      <c r="E28" s="1">
        <f>SQRT((C28-D4)^2+(D28-E4)^2)</f>
        <v>2.2360679774997898</v>
      </c>
      <c r="F28" s="1">
        <f>SQRT((C28-D5)^2+(D28-E5)^2)</f>
        <v>1.6124515496597098</v>
      </c>
      <c r="G28" s="1">
        <f>SQRT((C28-D6)^2+(D28-E6)^2)</f>
        <v>1.0606601717798212</v>
      </c>
      <c r="H28" s="1">
        <f t="shared" si="0"/>
        <v>1.0606601717798212</v>
      </c>
      <c r="I28" s="1" t="str">
        <f t="shared" si="1"/>
        <v>dekat ke C3</v>
      </c>
      <c r="K28" s="1">
        <f>IF(AND(E28&lt;F28,E28&lt;G28),((C28-C37)^2)+((D28-D37)^2),0)</f>
        <v>0</v>
      </c>
      <c r="L28" s="1">
        <f>IF(AND(F28&lt;E28,F28&lt;G28),((C28-$C$38)^2)+((D28-$D$38)^2),0)</f>
        <v>0</v>
      </c>
      <c r="M28" s="1">
        <f t="shared" si="2"/>
        <v>2.7777777777777786</v>
      </c>
    </row>
    <row r="29" spans="2:13" x14ac:dyDescent="0.25">
      <c r="B29" s="1" t="s">
        <v>13</v>
      </c>
      <c r="C29" s="1">
        <v>5</v>
      </c>
      <c r="D29" s="1">
        <v>3</v>
      </c>
      <c r="E29" s="1">
        <f>SQRT((C29-D4)^2+(D29-E4)^2)</f>
        <v>4.4721359549995796</v>
      </c>
      <c r="F29" s="1">
        <f>SQRT((C29-D5)^2+(D29-E5)^2)</f>
        <v>1.7888543819998317</v>
      </c>
      <c r="G29" s="1">
        <f>SQRT((C29-D6)^2+(D29-E6)^2)</f>
        <v>2.3717082451262845</v>
      </c>
      <c r="H29" s="1">
        <f t="shared" si="0"/>
        <v>1.7888543819998317</v>
      </c>
      <c r="I29" s="1" t="str">
        <f t="shared" si="1"/>
        <v>dekat ke C2</v>
      </c>
      <c r="K29" s="1">
        <f>IF(AND(E29&lt;F29,E29&lt;G29),((C29-C37)^2)+((D29-D37)^2),0)</f>
        <v>0</v>
      </c>
      <c r="L29" s="1">
        <f>IF(AND(F29&lt;E29,F29&lt;G29),((C29-$C$38)^2)+((D29-$D$38)^2),0)</f>
        <v>0.99999999999999978</v>
      </c>
      <c r="M29" s="1">
        <f t="shared" si="2"/>
        <v>0</v>
      </c>
    </row>
    <row r="30" spans="2:13" x14ac:dyDescent="0.25">
      <c r="B30" s="1" t="s">
        <v>17</v>
      </c>
      <c r="C30" s="1">
        <v>2</v>
      </c>
      <c r="D30" s="1">
        <v>5</v>
      </c>
      <c r="E30" s="1">
        <f>SQRT((C30-D4)^2+(D30-E4)^2)</f>
        <v>4.1231056256176606</v>
      </c>
      <c r="F30" s="1">
        <f>SQRT((C30-D5)^2+(D30-E5)^2)</f>
        <v>1.8439088914585775</v>
      </c>
      <c r="G30" s="1">
        <f>SQRT((C30-D6)^2+(D30-E6)^2)</f>
        <v>1.4577379737113252</v>
      </c>
      <c r="H30" s="1">
        <f t="shared" si="0"/>
        <v>1.4577379737113252</v>
      </c>
      <c r="I30" s="1" t="str">
        <f t="shared" si="1"/>
        <v>dekat ke C3</v>
      </c>
      <c r="K30" s="1">
        <f>IF(AND(E30&lt;F30,E30&lt;G30),((C30-C42)^2)+((D30-D42)^2),0)</f>
        <v>0</v>
      </c>
      <c r="L30" s="1">
        <f>IF(AND(F30&lt;E30,F30&lt;G30),((C30-$C$38)^2)+((D30-$D$38)^2),0)</f>
        <v>0</v>
      </c>
      <c r="M30" s="1">
        <f>IF(AND(G30&lt;F30,G30&lt;E30),((C30-$C$39)^2)+((D30-$D$39)^2),0)</f>
        <v>0.11111111111111091</v>
      </c>
    </row>
    <row r="31" spans="2:13" x14ac:dyDescent="0.25">
      <c r="B31" s="1" t="s">
        <v>18</v>
      </c>
      <c r="C31" s="1">
        <v>3</v>
      </c>
      <c r="D31" s="1">
        <v>5</v>
      </c>
      <c r="E31" s="1">
        <f>SQRT((C31-D4)^2+(D31-E4)^2)</f>
        <v>4.4721359549995796</v>
      </c>
      <c r="F31" s="1">
        <f>SQRT((C31-D5)^2+(D31-E5)^2)</f>
        <v>1.2649110640673518</v>
      </c>
      <c r="G31" s="1">
        <f>SQRT((C31-D6)^2+(D31-E6)^2)</f>
        <v>1.2747548783981961</v>
      </c>
      <c r="H31" s="1">
        <f t="shared" si="0"/>
        <v>1.2649110640673518</v>
      </c>
      <c r="I31" s="1" t="str">
        <f t="shared" si="1"/>
        <v>dekat ke C2</v>
      </c>
      <c r="K31" s="1">
        <f>IF(AND(E31&lt;F31,E31&lt;G31),((C31-C37)^2)+((D31-D37)^2),0)</f>
        <v>0</v>
      </c>
      <c r="L31" s="1">
        <f t="shared" ref="L31" si="4">IF(AND(F31&lt;E31,F31&lt;G31),((C31-$C$38)^2)+((D31-$D$38)^2),0)</f>
        <v>3.4000000000000004</v>
      </c>
      <c r="M31" s="1">
        <f>IF(AND(G31&lt;F31,G31&lt;E31),((C31-$C$39)^2)+((D31-$D$39)^2),0)</f>
        <v>0</v>
      </c>
    </row>
    <row r="32" spans="2:13" x14ac:dyDescent="0.25">
      <c r="B32" s="1" t="s">
        <v>19</v>
      </c>
      <c r="C32" s="1">
        <v>2</v>
      </c>
      <c r="D32" s="1">
        <v>6</v>
      </c>
      <c r="E32" s="1">
        <f>SQRT((C32-D4)^2+(D32-E4)^2)</f>
        <v>5.0990195135927845</v>
      </c>
      <c r="F32" s="1">
        <f>SQRT((C32-D5)^2+(D32-E5)^2)</f>
        <v>2.6076809620810595</v>
      </c>
      <c r="G32" s="1">
        <f>SQRT((C32-D6)^2+(D32-E6)^2)</f>
        <v>2.3717082451262845</v>
      </c>
      <c r="H32" s="1">
        <f t="shared" si="0"/>
        <v>2.3717082451262845</v>
      </c>
      <c r="I32" s="1" t="str">
        <f t="shared" si="1"/>
        <v>dekat ke C3</v>
      </c>
      <c r="K32" s="1">
        <f>IF(AND(E32&lt;F32,E32&lt;G32),((C32-C37)^2)+((D32-D37)^2),0)</f>
        <v>0</v>
      </c>
      <c r="L32" s="1">
        <f>IF(AND(F32&lt;E32,F32&lt;G32),((C32-$C$38)^2)+((D32-$D$38)^2),0)</f>
        <v>0</v>
      </c>
      <c r="M32" s="1">
        <f>IF(AND(G32&lt;F32,G32&lt;E32),((C32-$C$39)^2)+((D32-$D$39)^2),0)</f>
        <v>1.777777777777777</v>
      </c>
    </row>
    <row r="33" spans="2:13" x14ac:dyDescent="0.25">
      <c r="B33" s="1" t="s">
        <v>20</v>
      </c>
      <c r="C33" s="1">
        <v>3</v>
      </c>
      <c r="D33" s="1">
        <v>8</v>
      </c>
      <c r="E33" s="1">
        <f>SQRT((C33-D4)^2+(D33-E4)^2)</f>
        <v>7.2801098892805181</v>
      </c>
      <c r="F33" s="1">
        <f>SQRT((C33-D5)^2+(D33-E5)^2)</f>
        <v>4.2190046219457971</v>
      </c>
      <c r="G33" s="1">
        <f>SQRT((C33-D6)^2+(D33-E6)^2)</f>
        <v>4.2573465914816007</v>
      </c>
      <c r="H33" s="1">
        <f t="shared" si="0"/>
        <v>4.2190046219457971</v>
      </c>
      <c r="I33" s="1" t="str">
        <f t="shared" si="1"/>
        <v>dekat ke C2</v>
      </c>
      <c r="K33" s="1">
        <f>IF(AND(E33&lt;F33,E33&lt;G33),((C33-C37)^2)+((D33-D37)^2),0)</f>
        <v>0</v>
      </c>
      <c r="L33" s="1">
        <f>IF(AND(F33&lt;E33,F33&lt;G33),((C33-$C$38)^2)+((D33-$D$38)^2),0)</f>
        <v>20.800000000000004</v>
      </c>
      <c r="M33" s="1">
        <f>IF(AND(G33&lt;F33,G33&lt;E33),((C33-$C$39)^2)+((D33-$D$39)^2),0)</f>
        <v>0</v>
      </c>
    </row>
    <row r="34" spans="2:13" x14ac:dyDescent="0.25">
      <c r="J34" t="s">
        <v>32</v>
      </c>
      <c r="K34">
        <f>SUM(K24:K33)</f>
        <v>0.5</v>
      </c>
      <c r="L34">
        <f>SUM(L24:L33)</f>
        <v>42.000000000000007</v>
      </c>
      <c r="M34">
        <f>SUM(M24:M33)</f>
        <v>4.6666666666666661</v>
      </c>
    </row>
    <row r="35" spans="2:13" x14ac:dyDescent="0.25">
      <c r="C35" t="s">
        <v>38</v>
      </c>
      <c r="J35" t="s">
        <v>28</v>
      </c>
      <c r="K35">
        <f>SUM(K34:M34)</f>
        <v>47.166666666666671</v>
      </c>
    </row>
    <row r="36" spans="2:13" x14ac:dyDescent="0.25">
      <c r="B36" s="1"/>
      <c r="C36" s="1" t="s">
        <v>0</v>
      </c>
      <c r="D36" s="1" t="s">
        <v>1</v>
      </c>
      <c r="J36" t="s">
        <v>33</v>
      </c>
      <c r="K36" t="str">
        <f>IF(ABS(K35-0)&gt;0.1,"belum konvergen","iterasi berhenti")</f>
        <v>belum konvergen</v>
      </c>
    </row>
    <row r="37" spans="2:13" x14ac:dyDescent="0.25">
      <c r="B37" s="1" t="s">
        <v>22</v>
      </c>
      <c r="C37" s="1">
        <f>AVERAGE(C24,C27)</f>
        <v>1</v>
      </c>
      <c r="D37" s="1">
        <f>AVERAGE(D24,D27)</f>
        <v>1.5</v>
      </c>
      <c r="G37" t="s">
        <v>27</v>
      </c>
    </row>
    <row r="38" spans="2:13" x14ac:dyDescent="0.25">
      <c r="B38" s="1" t="s">
        <v>23</v>
      </c>
      <c r="C38" s="1">
        <f>AVERAGE(C25:C26,C29,C31,C33)</f>
        <v>4.2</v>
      </c>
      <c r="D38" s="1">
        <f>AVERAGE(D25:D26,D29,D31,D33)</f>
        <v>3.6</v>
      </c>
    </row>
    <row r="39" spans="2:13" x14ac:dyDescent="0.25">
      <c r="B39" s="1" t="s">
        <v>24</v>
      </c>
      <c r="C39" s="1">
        <f>AVERAGE(C28,C30,C32)</f>
        <v>2</v>
      </c>
      <c r="D39" s="1">
        <f>AVERAGE(D28,D30,D32)</f>
        <v>4.666666666666667</v>
      </c>
    </row>
    <row r="42" spans="2:13" x14ac:dyDescent="0.25">
      <c r="B42" t="s">
        <v>26</v>
      </c>
    </row>
    <row r="43" spans="2:13" x14ac:dyDescent="0.25">
      <c r="B43" s="2" t="s">
        <v>10</v>
      </c>
      <c r="C43" s="4" t="s">
        <v>3</v>
      </c>
      <c r="D43" s="4"/>
      <c r="E43" s="4" t="s">
        <v>9</v>
      </c>
      <c r="F43" s="4"/>
      <c r="G43" s="4"/>
      <c r="H43" s="4" t="s">
        <v>21</v>
      </c>
      <c r="I43" s="4"/>
      <c r="K43" t="s">
        <v>28</v>
      </c>
    </row>
    <row r="44" spans="2:13" x14ac:dyDescent="0.25">
      <c r="B44" s="2"/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  <c r="H44" s="4"/>
      <c r="I44" s="4"/>
      <c r="K44" s="2" t="s">
        <v>29</v>
      </c>
      <c r="L44" s="2" t="s">
        <v>30</v>
      </c>
      <c r="M44" s="2" t="s">
        <v>31</v>
      </c>
    </row>
    <row r="45" spans="2:13" x14ac:dyDescent="0.25">
      <c r="B45" s="1" t="s">
        <v>11</v>
      </c>
      <c r="C45" s="1">
        <v>1</v>
      </c>
      <c r="D45" s="1">
        <v>1</v>
      </c>
      <c r="E45" s="1">
        <f>SQRT((C45-C37)^2+(D45-D37)^2)</f>
        <v>0.5</v>
      </c>
      <c r="F45" s="1">
        <f>SQRT((C45-$C$38)^2+(D45-$D$38)^2)</f>
        <v>4.1231056256176606</v>
      </c>
      <c r="G45" s="1">
        <f>SQRT((C45-C39)^2+(D45-D39)^2)</f>
        <v>3.8005847503304602</v>
      </c>
      <c r="H45" s="1">
        <f>MIN(E45:G45)</f>
        <v>0.5</v>
      </c>
      <c r="I45" s="1" t="str">
        <f>IF(AND(E45&lt;F45,E45&lt;G45),"dekat ke C1", IF(AND(F45&lt;E45,F45&lt;G45), "dekat ke C2", "dekat ke C3"))</f>
        <v>dekat ke C1</v>
      </c>
      <c r="K45">
        <f>IF(AND(E45&lt;F45,E45&lt;G45),((C45-$C$58)^2)+((D45-$D$58)^2),0)</f>
        <v>0.25</v>
      </c>
      <c r="L45">
        <f>IF(AND(F45&lt;E45,F45&lt;G45),((C45-$C$59)^2)+((D45-$D$59)^2),0)</f>
        <v>0</v>
      </c>
      <c r="M45">
        <f>IF(AND(G45&lt;F45,G45&lt;E45),((C45-$C$60)^2)+((D45-$D$60)^2),0)</f>
        <v>0</v>
      </c>
    </row>
    <row r="46" spans="2:13" x14ac:dyDescent="0.25">
      <c r="B46" s="1" t="s">
        <v>14</v>
      </c>
      <c r="C46" s="1">
        <v>4</v>
      </c>
      <c r="D46" s="1">
        <v>1</v>
      </c>
      <c r="E46" s="1">
        <f>SQRT((C46-C37)^2+(D46-D37)^2)</f>
        <v>3.0413812651491097</v>
      </c>
      <c r="F46" s="1">
        <f t="shared" ref="F46:F54" si="5">SQRT((C46-$C$38)^2+(D46-$D$38)^2)</f>
        <v>2.6076809620810595</v>
      </c>
      <c r="G46" s="1">
        <f>SQRT((C46-C39)^2+(D46-D39)^2)</f>
        <v>4.1766546953805559</v>
      </c>
      <c r="H46" s="1">
        <f>MIN(E46:G46)</f>
        <v>2.6076809620810595</v>
      </c>
      <c r="I46" s="1" t="str">
        <f>IF(AND(E46&lt;F46,E46&lt;G46),"dekat ke C1", IF(AND(F46&lt;E46,F46&lt;G46), "dekat ke C2", "dekat ke C3"))</f>
        <v>dekat ke C2</v>
      </c>
      <c r="K46">
        <f t="shared" ref="K46:K54" si="6">IF(AND(E46&lt;F46,E46&lt;G46),((C46-$C$58)^2)+((D46-$D$58)^2),0)</f>
        <v>0</v>
      </c>
      <c r="L46">
        <f t="shared" ref="L46:L54" si="7">IF(AND(F46&lt;E46,F46&lt;G46),((C46-$C$59)^2)+((D46-$D$59)^2),0)</f>
        <v>1.4444444444444446</v>
      </c>
      <c r="M46">
        <f t="shared" ref="M46:M54" si="8">IF(AND(G46&lt;F46,G46&lt;E46),((C46-$C$60)^2)+((D46-$D$60)^2),0)</f>
        <v>0</v>
      </c>
    </row>
    <row r="47" spans="2:13" x14ac:dyDescent="0.25">
      <c r="B47" s="1" t="s">
        <v>16</v>
      </c>
      <c r="C47" s="1">
        <v>6</v>
      </c>
      <c r="D47" s="1">
        <v>1</v>
      </c>
      <c r="E47" s="1">
        <f>SQRT((C47-C37)^2+(D47-D37)^2)</f>
        <v>5.024937810560445</v>
      </c>
      <c r="F47" s="1">
        <f t="shared" si="5"/>
        <v>3.1622776601683795</v>
      </c>
      <c r="G47" s="1">
        <f>SQRT((C47-C39)^2+(D47-D39)^2)</f>
        <v>5.4262735320332354</v>
      </c>
      <c r="H47" s="1">
        <f t="shared" ref="H47:H54" si="9">MIN(E47:G47)</f>
        <v>3.1622776601683795</v>
      </c>
      <c r="I47" s="1" t="str">
        <f>IF(AND(E47&lt;F47,E47&lt;G47),"dekat ke C1", IF(AND(F47&lt;E47,F47&lt;G47), "dekat ke C2", "dekat ke C3"))</f>
        <v>dekat ke C2</v>
      </c>
      <c r="K47">
        <f t="shared" si="6"/>
        <v>0</v>
      </c>
      <c r="L47">
        <f t="shared" si="7"/>
        <v>1.4444444444444446</v>
      </c>
      <c r="M47">
        <f t="shared" si="8"/>
        <v>0</v>
      </c>
    </row>
    <row r="48" spans="2:13" x14ac:dyDescent="0.25">
      <c r="B48" s="1" t="s">
        <v>12</v>
      </c>
      <c r="C48" s="1">
        <v>1</v>
      </c>
      <c r="D48" s="1">
        <v>2</v>
      </c>
      <c r="E48" s="1">
        <f t="shared" ref="E48" si="10">SQRT((C48-C40)^2+(D48-D40)^2)</f>
        <v>2.2360679774997898</v>
      </c>
      <c r="F48" s="1">
        <f t="shared" si="5"/>
        <v>3.5777087639996639</v>
      </c>
      <c r="G48" s="1">
        <f>SQRT((C48-C39)^2+(D48-D39)^2)</f>
        <v>2.8480012484391772</v>
      </c>
      <c r="H48" s="1">
        <f t="shared" si="9"/>
        <v>2.2360679774997898</v>
      </c>
      <c r="I48" s="1" t="str">
        <f>IF(AND(E48&lt;F48,E48&lt;G48),"dekat ke C1", IF(AND(F48&lt;E48,F48&lt;G48), "dekat ke C2", "dekat ke C3"))</f>
        <v>dekat ke C1</v>
      </c>
      <c r="K48">
        <f>IF(AND(E48&lt;F48,E48&lt;G48),((C48-$C$58)^2)+((D48-$D$58)^2),0)</f>
        <v>0.25</v>
      </c>
      <c r="L48">
        <f t="shared" si="7"/>
        <v>0</v>
      </c>
      <c r="M48">
        <f t="shared" si="8"/>
        <v>0</v>
      </c>
    </row>
    <row r="49" spans="2:13" x14ac:dyDescent="0.25">
      <c r="B49" s="1" t="s">
        <v>15</v>
      </c>
      <c r="C49" s="1">
        <v>2</v>
      </c>
      <c r="D49" s="1">
        <v>3</v>
      </c>
      <c r="E49" s="1">
        <f>SQRT((C49-C37)^2+(D49-D37)^2)</f>
        <v>1.8027756377319946</v>
      </c>
      <c r="F49" s="1">
        <f t="shared" si="5"/>
        <v>2.2803508501982761</v>
      </c>
      <c r="G49" s="1">
        <f>SQRT((C49-C39)^2+(D49-D39)^2)</f>
        <v>1.666666666666667</v>
      </c>
      <c r="H49" s="1">
        <f t="shared" si="9"/>
        <v>1.666666666666667</v>
      </c>
      <c r="I49" s="1" t="str">
        <f t="shared" ref="I49:I51" si="11">IF(AND(E49&lt;F49,E49&lt;G49),"dekat ke C1", IF(AND(F49&lt;E49,F49&lt;G49), "dekat ke C2", "dekat ke C3"))</f>
        <v>dekat ke C3</v>
      </c>
      <c r="K49">
        <f t="shared" si="6"/>
        <v>0</v>
      </c>
      <c r="L49">
        <f t="shared" si="7"/>
        <v>0</v>
      </c>
      <c r="M49">
        <f t="shared" si="8"/>
        <v>5.9200000000000017</v>
      </c>
    </row>
    <row r="50" spans="2:13" x14ac:dyDescent="0.25">
      <c r="B50" s="1" t="s">
        <v>13</v>
      </c>
      <c r="C50" s="1">
        <v>5</v>
      </c>
      <c r="D50" s="1">
        <v>3</v>
      </c>
      <c r="E50" s="1">
        <f>SQRT((C50-C37)^2+(D50-D37)^2)</f>
        <v>4.2720018726587652</v>
      </c>
      <c r="F50" s="1">
        <f t="shared" si="5"/>
        <v>0.99999999999999989</v>
      </c>
      <c r="G50" s="1">
        <f>SQRT((C50-C39)^2+(D50-D39)^2)</f>
        <v>3.4318767136623336</v>
      </c>
      <c r="H50" s="1">
        <f t="shared" si="9"/>
        <v>0.99999999999999989</v>
      </c>
      <c r="I50" s="1" t="str">
        <f>IF(AND(E50&lt;F50,E50&lt;G50),"dekat ke C1", IF(AND(F50&lt;E50,F50&lt;G50), "dekat ke C2", "dekat ke C3"))</f>
        <v>dekat ke C2</v>
      </c>
      <c r="K50">
        <f t="shared" si="6"/>
        <v>0</v>
      </c>
      <c r="L50">
        <f t="shared" si="7"/>
        <v>1.7777777777777777</v>
      </c>
      <c r="M50">
        <f t="shared" si="8"/>
        <v>0</v>
      </c>
    </row>
    <row r="51" spans="2:13" x14ac:dyDescent="0.25">
      <c r="B51" s="1" t="s">
        <v>17</v>
      </c>
      <c r="C51" s="1">
        <v>2</v>
      </c>
      <c r="D51" s="1">
        <v>5</v>
      </c>
      <c r="E51" s="1">
        <f t="shared" ref="E51" si="12">SQRT((C51-C41)^2+(D51-D41)^2)</f>
        <v>5.3851648071345037</v>
      </c>
      <c r="F51" s="1">
        <f t="shared" si="5"/>
        <v>2.6076809620810595</v>
      </c>
      <c r="G51" s="1">
        <f>SQRT((C51-C39)^2+(D51-D39)^2)</f>
        <v>0.33333333333333304</v>
      </c>
      <c r="H51" s="1">
        <f t="shared" si="9"/>
        <v>0.33333333333333304</v>
      </c>
      <c r="I51" s="1" t="str">
        <f t="shared" si="11"/>
        <v>dekat ke C3</v>
      </c>
      <c r="K51">
        <f t="shared" si="6"/>
        <v>0</v>
      </c>
      <c r="L51">
        <f t="shared" si="7"/>
        <v>0</v>
      </c>
      <c r="M51">
        <f t="shared" si="8"/>
        <v>0.32000000000000017</v>
      </c>
    </row>
    <row r="52" spans="2:13" x14ac:dyDescent="0.25">
      <c r="B52" s="1" t="s">
        <v>18</v>
      </c>
      <c r="C52" s="1">
        <v>3</v>
      </c>
      <c r="D52" s="1">
        <v>5</v>
      </c>
      <c r="E52" s="1">
        <f>SQRT((C52-C37)^2+(D52-D37)^2)</f>
        <v>4.0311288741492746</v>
      </c>
      <c r="F52" s="1">
        <f t="shared" si="5"/>
        <v>1.8439088914585775</v>
      </c>
      <c r="G52" s="1">
        <f>SQRT((C52-C39)^2+(D52-D39)^2)</f>
        <v>1.0540925533894596</v>
      </c>
      <c r="H52" s="1">
        <f t="shared" si="9"/>
        <v>1.0540925533894596</v>
      </c>
      <c r="I52" s="1" t="str">
        <f>IF(AND(E52&lt;F52,E52&lt;G52),"dekat ke C1", IF(AND(F52&lt;E52,F52&lt;G52), "dekat ke C2", "dekat ke C3"))</f>
        <v>dekat ke C3</v>
      </c>
      <c r="K52">
        <f t="shared" si="6"/>
        <v>0</v>
      </c>
      <c r="L52">
        <f t="shared" si="7"/>
        <v>0</v>
      </c>
      <c r="M52">
        <f t="shared" si="8"/>
        <v>0.52000000000000035</v>
      </c>
    </row>
    <row r="53" spans="2:13" x14ac:dyDescent="0.25">
      <c r="B53" s="1" t="s">
        <v>19</v>
      </c>
      <c r="C53" s="1">
        <v>2</v>
      </c>
      <c r="D53" s="1">
        <v>6</v>
      </c>
      <c r="E53" s="1">
        <f>SQRT((C53-C37)^2+(D53-D37)^2)</f>
        <v>4.6097722286464435</v>
      </c>
      <c r="F53" s="1">
        <f t="shared" si="5"/>
        <v>3.2557641192199416</v>
      </c>
      <c r="G53" s="1">
        <f>SQRT((C53-C39)^2+(D53-D39)^2)</f>
        <v>1.333333333333333</v>
      </c>
      <c r="H53" s="1">
        <f t="shared" si="9"/>
        <v>1.333333333333333</v>
      </c>
      <c r="I53" s="1" t="str">
        <f>IF(AND(E53&lt;F53,E53&lt;G53),"dekat ke C1", IF(AND(F53&lt;E53,F53&lt;G53), "dekat ke C2", "dekat ke C3"))</f>
        <v>dekat ke C3</v>
      </c>
      <c r="K53">
        <f t="shared" si="6"/>
        <v>0</v>
      </c>
      <c r="L53">
        <f t="shared" si="7"/>
        <v>0</v>
      </c>
      <c r="M53">
        <f t="shared" si="8"/>
        <v>0.51999999999999957</v>
      </c>
    </row>
    <row r="54" spans="2:13" x14ac:dyDescent="0.25">
      <c r="B54" s="1" t="s">
        <v>20</v>
      </c>
      <c r="C54" s="1">
        <v>3</v>
      </c>
      <c r="D54" s="1">
        <v>8</v>
      </c>
      <c r="E54" s="1">
        <f>SQRT((C54-C37)^2+(D54-D37)^2)</f>
        <v>6.800735254367722</v>
      </c>
      <c r="F54" s="1">
        <f t="shared" si="5"/>
        <v>4.5607017003965522</v>
      </c>
      <c r="G54" s="1">
        <f>SQRT((C54-C39)^2+(D54-D39)^2)</f>
        <v>3.4801021696368499</v>
      </c>
      <c r="H54" s="1">
        <f t="shared" si="9"/>
        <v>3.4801021696368499</v>
      </c>
      <c r="I54" s="1" t="str">
        <f>IF(AND(E54&lt;F54,E54&lt;G54),"dekat ke C1", IF(AND(F54&lt;E54,F54&lt;G54), "dekat ke C2", "dekat ke C3"))</f>
        <v>dekat ke C3</v>
      </c>
      <c r="K54">
        <f t="shared" si="6"/>
        <v>0</v>
      </c>
      <c r="L54">
        <f t="shared" si="7"/>
        <v>0</v>
      </c>
      <c r="M54">
        <f>IF(AND(G54&lt;F54,G33&lt;E54),((C54-$C$60)^2)+((D54-$D$60)^2),0)</f>
        <v>7.1199999999999983</v>
      </c>
    </row>
    <row r="55" spans="2:13" x14ac:dyDescent="0.25">
      <c r="J55" t="s">
        <v>32</v>
      </c>
      <c r="K55">
        <f>SUM(K45:K54)</f>
        <v>0.5</v>
      </c>
      <c r="L55">
        <f>SUM(L45:L54)</f>
        <v>4.666666666666667</v>
      </c>
      <c r="M55">
        <f>SUM(M45:M54)</f>
        <v>14.4</v>
      </c>
    </row>
    <row r="56" spans="2:13" x14ac:dyDescent="0.25">
      <c r="C56" t="s">
        <v>38</v>
      </c>
      <c r="J56" t="s">
        <v>34</v>
      </c>
      <c r="K56">
        <f>SUM(K55:M55)</f>
        <v>19.566666666666666</v>
      </c>
    </row>
    <row r="57" spans="2:13" x14ac:dyDescent="0.25">
      <c r="B57" s="1"/>
      <c r="C57" s="1" t="s">
        <v>0</v>
      </c>
      <c r="D57" s="1" t="s">
        <v>1</v>
      </c>
      <c r="J57" t="s">
        <v>35</v>
      </c>
      <c r="K57" t="str">
        <f>IF(ABS(K56-K35)&gt;0.1,"belum konvergen","iterasi berhenti")</f>
        <v>belum konvergen</v>
      </c>
    </row>
    <row r="58" spans="2:13" x14ac:dyDescent="0.25">
      <c r="B58" s="1" t="s">
        <v>22</v>
      </c>
      <c r="C58" s="1">
        <f>AVERAGE(C45,C48)</f>
        <v>1</v>
      </c>
      <c r="D58" s="1">
        <f>AVERAGE(D45,D48)</f>
        <v>1.5</v>
      </c>
      <c r="K58">
        <f>ABS(K56-K35)</f>
        <v>27.600000000000005</v>
      </c>
    </row>
    <row r="59" spans="2:13" x14ac:dyDescent="0.25">
      <c r="B59" s="1" t="s">
        <v>23</v>
      </c>
      <c r="C59" s="1">
        <f>AVERAGE(C46:C47,C50)</f>
        <v>5</v>
      </c>
      <c r="D59" s="1">
        <f>AVERAGE(D46:D47,D50)</f>
        <v>1.6666666666666667</v>
      </c>
    </row>
    <row r="60" spans="2:13" x14ac:dyDescent="0.25">
      <c r="B60" s="1" t="s">
        <v>24</v>
      </c>
      <c r="C60" s="1">
        <f>AVERAGE(C49,C51:C54)</f>
        <v>2.4</v>
      </c>
      <c r="D60" s="1">
        <f>AVERAGE(D49,D51,D52,D53,D54)</f>
        <v>5.4</v>
      </c>
    </row>
    <row r="63" spans="2:13" x14ac:dyDescent="0.25">
      <c r="B63" s="1" t="s">
        <v>36</v>
      </c>
    </row>
    <row r="64" spans="2:13" x14ac:dyDescent="0.25">
      <c r="B64" s="2" t="s">
        <v>10</v>
      </c>
      <c r="C64" s="4" t="s">
        <v>3</v>
      </c>
      <c r="D64" s="4"/>
      <c r="E64" s="4" t="s">
        <v>9</v>
      </c>
      <c r="F64" s="4"/>
      <c r="G64" s="4"/>
      <c r="H64" s="4" t="s">
        <v>21</v>
      </c>
      <c r="I64" s="4"/>
      <c r="K64" t="s">
        <v>28</v>
      </c>
    </row>
    <row r="65" spans="2:13" x14ac:dyDescent="0.25">
      <c r="B65" s="2"/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4"/>
      <c r="I65" s="4"/>
      <c r="K65" s="2" t="s">
        <v>29</v>
      </c>
      <c r="L65" s="2" t="s">
        <v>30</v>
      </c>
      <c r="M65" s="2" t="s">
        <v>31</v>
      </c>
    </row>
    <row r="66" spans="2:13" x14ac:dyDescent="0.25">
      <c r="B66" s="1" t="s">
        <v>11</v>
      </c>
      <c r="C66" s="1">
        <v>1</v>
      </c>
      <c r="D66" s="1">
        <v>1</v>
      </c>
      <c r="E66" s="1">
        <f>SQRT((C66-C58)^2+(D66-D58)^2)</f>
        <v>0.5</v>
      </c>
      <c r="F66" s="1">
        <f>SQRT((C66-C59)^2+(D66-D59)^2)</f>
        <v>4.0551750201988126</v>
      </c>
      <c r="G66" s="1">
        <f>SQRT((C66-C60)^2+(D66-D60)^2)</f>
        <v>4.6173585522460785</v>
      </c>
      <c r="H66" s="1">
        <f>MIN(E66:G66)</f>
        <v>0.5</v>
      </c>
      <c r="I66" s="1" t="str">
        <f>IF(AND(E66&lt;F66,E66&lt;G66),"dekat ke C1", IF(AND(F66&lt;E66,F66&lt;G66), "dekat ke C2", "dekat ke C3"))</f>
        <v>dekat ke C1</v>
      </c>
      <c r="K66">
        <f>IF(AND(E66&lt;F66,E66&lt;G66),((C66-$C$79)^2)+((D66-$D$79)^2),0)</f>
        <v>1.1111111111111112</v>
      </c>
      <c r="L66">
        <f>IF(AND(F66&lt;E66,F66&lt;G66),((C66-$C$80)^2)+((D66-$D$80)^2),0)</f>
        <v>0</v>
      </c>
      <c r="M66">
        <f>IF(AND(G66&lt;F66,G66&lt;E66),((C66-$C$81)^2)+((D66-$D$81)^2),0)</f>
        <v>0</v>
      </c>
    </row>
    <row r="67" spans="2:13" x14ac:dyDescent="0.25">
      <c r="B67" s="1" t="s">
        <v>14</v>
      </c>
      <c r="C67" s="1">
        <v>4</v>
      </c>
      <c r="D67" s="1">
        <v>1</v>
      </c>
      <c r="E67" s="1">
        <f>SQRT((C67-C58)^2+(D67-D58)^2)</f>
        <v>3.0413812651491097</v>
      </c>
      <c r="F67" s="1">
        <f>SQRT((C67-C59)^2+(D67-D59)^2)</f>
        <v>1.2018504251546631</v>
      </c>
      <c r="G67" s="1">
        <f>SQRT((C67-C60)^2+(D67-D60)^2)</f>
        <v>4.6818799642878499</v>
      </c>
      <c r="H67" s="1">
        <f>MIN(E67:G67)</f>
        <v>1.2018504251546631</v>
      </c>
      <c r="I67" s="1" t="str">
        <f>IF(AND(E67&lt;F67,E67&lt;G67),"dekat ke C1", IF(AND(F67&lt;E67,F67&lt;G67), "dekat ke C2", "dekat ke C3"))</f>
        <v>dekat ke C2</v>
      </c>
      <c r="K67">
        <f t="shared" ref="K67:K75" si="13">IF(AND(E67&lt;F67,E67&lt;G67),((C67-$C$79)^2)+((D67-$D$79)^2),0)</f>
        <v>0</v>
      </c>
      <c r="L67">
        <f t="shared" ref="L67:L75" si="14">IF(AND(F67&lt;E67,F67&lt;G67),((C67-$C$80)^2)+((D67-$D$80)^2),0)</f>
        <v>1.4444444444444446</v>
      </c>
      <c r="M67">
        <f t="shared" ref="M67:M75" si="15">IF(AND(G67&lt;F67,G67&lt;E67),((C67-$C$81)^2)+((D67-$D$81)^2),0)</f>
        <v>0</v>
      </c>
    </row>
    <row r="68" spans="2:13" x14ac:dyDescent="0.25">
      <c r="B68" s="1" t="s">
        <v>16</v>
      </c>
      <c r="C68" s="1">
        <v>6</v>
      </c>
      <c r="D68" s="1">
        <v>1</v>
      </c>
      <c r="E68" s="1">
        <f>SQRT((C68-C58)^2+(D68-D58)^2)</f>
        <v>5.024937810560445</v>
      </c>
      <c r="F68" s="1">
        <f>SQRT((C68-C59)^2+(D68-D59)^2)</f>
        <v>1.2018504251546631</v>
      </c>
      <c r="G68" s="1">
        <f>SQRT((C68-C60)^2+(D68-D60)^2)</f>
        <v>5.6850681614207588</v>
      </c>
      <c r="H68" s="1">
        <f t="shared" ref="H68:H75" si="16">MIN(E68:G68)</f>
        <v>1.2018504251546631</v>
      </c>
      <c r="I68" s="1" t="str">
        <f>IF(AND(E68&lt;F68,E68&lt;G68),"dekat ke C1", IF(AND(F68&lt;E68,F68&lt;G68), "dekat ke C2", "dekat ke C3"))</f>
        <v>dekat ke C2</v>
      </c>
      <c r="K68">
        <f t="shared" si="13"/>
        <v>0</v>
      </c>
      <c r="L68">
        <f t="shared" si="14"/>
        <v>1.4444444444444446</v>
      </c>
      <c r="M68">
        <f t="shared" si="15"/>
        <v>0</v>
      </c>
    </row>
    <row r="69" spans="2:13" x14ac:dyDescent="0.25">
      <c r="B69" s="1" t="s">
        <v>12</v>
      </c>
      <c r="C69" s="1">
        <v>1</v>
      </c>
      <c r="D69" s="1">
        <v>2</v>
      </c>
      <c r="E69" s="1">
        <f t="shared" ref="E69" si="17">SQRT((C69-C61)^2+(D69-D61)^2)</f>
        <v>2.2360679774997898</v>
      </c>
      <c r="F69" s="1">
        <f>SQRT((C69-C59)^2+(D69-D59)^2)</f>
        <v>4.0138648595974313</v>
      </c>
      <c r="G69" s="1">
        <f>SQRT((C69-C60)^2+(D69-D60)^2)</f>
        <v>3.6769552621700474</v>
      </c>
      <c r="H69" s="1">
        <f t="shared" si="16"/>
        <v>2.2360679774997898</v>
      </c>
      <c r="I69" s="1" t="str">
        <f>IF(AND(E69&lt;F69,E69&lt;G69),"dekat ke C1", IF(AND(F69&lt;E69,F69&lt;G69), "dekat ke C2", "dekat ke C3"))</f>
        <v>dekat ke C1</v>
      </c>
      <c r="K69">
        <f t="shared" si="13"/>
        <v>0.11111111111111106</v>
      </c>
      <c r="L69">
        <f t="shared" si="14"/>
        <v>0</v>
      </c>
      <c r="M69">
        <f t="shared" si="15"/>
        <v>0</v>
      </c>
    </row>
    <row r="70" spans="2:13" x14ac:dyDescent="0.25">
      <c r="B70" s="1" t="s">
        <v>15</v>
      </c>
      <c r="C70" s="1">
        <v>2</v>
      </c>
      <c r="D70" s="1">
        <v>3</v>
      </c>
      <c r="E70" s="1">
        <f>SQRT((C70-C58)^2+(D70-D58)^2)</f>
        <v>1.8027756377319946</v>
      </c>
      <c r="F70" s="1">
        <f>SQRT((C70-C59)^2+(D70-D59)^2)</f>
        <v>3.2829526005987018</v>
      </c>
      <c r="G70" s="1">
        <f>SQRT((C70-C60)^2+(D70-D60)^2)</f>
        <v>2.4331050121192881</v>
      </c>
      <c r="H70" s="1">
        <f t="shared" si="16"/>
        <v>1.8027756377319946</v>
      </c>
      <c r="I70" s="1" t="str">
        <f t="shared" ref="I70" si="18">IF(AND(E70&lt;F70,E70&lt;G70),"dekat ke C1", IF(AND(F70&lt;E70,F70&lt;G70), "dekat ke C2", "dekat ke C3"))</f>
        <v>dekat ke C1</v>
      </c>
      <c r="K70">
        <f t="shared" si="13"/>
        <v>1.4444444444444446</v>
      </c>
      <c r="L70">
        <f t="shared" si="14"/>
        <v>0</v>
      </c>
      <c r="M70">
        <f t="shared" si="15"/>
        <v>0</v>
      </c>
    </row>
    <row r="71" spans="2:13" x14ac:dyDescent="0.25">
      <c r="B71" s="1" t="s">
        <v>13</v>
      </c>
      <c r="C71" s="1">
        <v>5</v>
      </c>
      <c r="D71" s="1">
        <v>3</v>
      </c>
      <c r="E71" s="1">
        <f>SQRT((C71-C58)^2+(D71-D58)^2)</f>
        <v>4.2720018726587652</v>
      </c>
      <c r="F71" s="1">
        <f>SQRT((C71-C59)^2+(D71-D59)^2)</f>
        <v>1.3333333333333333</v>
      </c>
      <c r="G71" s="1">
        <f>SQRT((C71-C60)^2+(D71-D60)^2)</f>
        <v>3.5383612025908269</v>
      </c>
      <c r="H71" s="1">
        <f t="shared" si="16"/>
        <v>1.3333333333333333</v>
      </c>
      <c r="I71" s="1" t="str">
        <f>IF(AND(E71&lt;F71,E71&lt;G71),"dekat ke C1", IF(AND(F71&lt;E71,F71&lt;G71), "dekat ke C2", "dekat ke C3"))</f>
        <v>dekat ke C2</v>
      </c>
      <c r="K71">
        <f t="shared" si="13"/>
        <v>0</v>
      </c>
      <c r="L71">
        <f t="shared" si="14"/>
        <v>1.7777777777777777</v>
      </c>
      <c r="M71">
        <f t="shared" si="15"/>
        <v>0</v>
      </c>
    </row>
    <row r="72" spans="2:13" x14ac:dyDescent="0.25">
      <c r="B72" s="1" t="s">
        <v>17</v>
      </c>
      <c r="C72" s="1">
        <v>2</v>
      </c>
      <c r="D72" s="1">
        <v>5</v>
      </c>
      <c r="E72" s="1">
        <f t="shared" ref="E72" si="19">SQRT((C72-C62)^2+(D72-D62)^2)</f>
        <v>5.3851648071345037</v>
      </c>
      <c r="F72" s="1">
        <f>SQRT((C72-C59)^2+(D72-D59)^2)</f>
        <v>4.4845413490245694</v>
      </c>
      <c r="G72" s="1">
        <f>SQRT((C72-C60)^2+(D72-D60)^2)</f>
        <v>0.56568542494923812</v>
      </c>
      <c r="H72" s="1">
        <f t="shared" si="16"/>
        <v>0.56568542494923812</v>
      </c>
      <c r="I72" s="1" t="str">
        <f t="shared" ref="I72" si="20">IF(AND(E72&lt;F72,E72&lt;G72),"dekat ke C1", IF(AND(F72&lt;E72,F72&lt;G72), "dekat ke C2", "dekat ke C3"))</f>
        <v>dekat ke C3</v>
      </c>
      <c r="K72">
        <f t="shared" si="13"/>
        <v>0</v>
      </c>
      <c r="L72">
        <f t="shared" si="14"/>
        <v>0</v>
      </c>
      <c r="M72">
        <f t="shared" si="15"/>
        <v>1.25</v>
      </c>
    </row>
    <row r="73" spans="2:13" x14ac:dyDescent="0.25">
      <c r="B73" s="1" t="s">
        <v>18</v>
      </c>
      <c r="C73" s="1">
        <v>3</v>
      </c>
      <c r="D73" s="1">
        <v>5</v>
      </c>
      <c r="E73" s="1">
        <f>SQRT((C73-C58)^2+(D73-D58)^2)</f>
        <v>4.0311288741492746</v>
      </c>
      <c r="F73" s="1">
        <f>SQRT((C73-C59)^2+(D73-D59)^2)</f>
        <v>3.8873012632302002</v>
      </c>
      <c r="G73" s="1">
        <f>SQRT((C73-C60)^2+(D73-D60)^2)</f>
        <v>0.72111025509279814</v>
      </c>
      <c r="H73" s="1">
        <f t="shared" si="16"/>
        <v>0.72111025509279814</v>
      </c>
      <c r="I73" s="1" t="str">
        <f>IF(AND(E73&lt;F73,E73&lt;G73),"dekat ke C1", IF(AND(F73&lt;E73,F73&lt;G73), "dekat ke C2", "dekat ke C3"))</f>
        <v>dekat ke C3</v>
      </c>
      <c r="K73">
        <f t="shared" si="13"/>
        <v>0</v>
      </c>
      <c r="L73">
        <f t="shared" si="14"/>
        <v>0</v>
      </c>
      <c r="M73">
        <f t="shared" si="15"/>
        <v>1.25</v>
      </c>
    </row>
    <row r="74" spans="2:13" x14ac:dyDescent="0.25">
      <c r="B74" s="1" t="s">
        <v>19</v>
      </c>
      <c r="C74" s="1">
        <v>2</v>
      </c>
      <c r="D74" s="1">
        <v>6</v>
      </c>
      <c r="E74" s="1">
        <f>SQRT((C74-C58)^2+(D74-D58)^2)</f>
        <v>4.6097722286464435</v>
      </c>
      <c r="F74" s="1">
        <f>SQRT((C74-C59)^2+(D74-D59)^2)</f>
        <v>5.2704627669472988</v>
      </c>
      <c r="G74" s="1">
        <f>SQRT((C74-C60)^2+(D74-D60)^2)</f>
        <v>0.72111025509279758</v>
      </c>
      <c r="H74" s="1">
        <f t="shared" si="16"/>
        <v>0.72111025509279758</v>
      </c>
      <c r="I74" s="1" t="str">
        <f>IF(AND(E74&lt;F74,E74&lt;G74),"dekat ke C1", IF(AND(F74&lt;E74,F74&lt;G74), "dekat ke C2", "dekat ke C3"))</f>
        <v>dekat ke C3</v>
      </c>
      <c r="K74">
        <f t="shared" si="13"/>
        <v>0</v>
      </c>
      <c r="L74">
        <f t="shared" si="14"/>
        <v>0</v>
      </c>
      <c r="M74">
        <f t="shared" si="15"/>
        <v>0.25</v>
      </c>
    </row>
    <row r="75" spans="2:13" x14ac:dyDescent="0.25">
      <c r="B75" s="1" t="s">
        <v>20</v>
      </c>
      <c r="C75" s="1">
        <v>3</v>
      </c>
      <c r="D75" s="1">
        <v>8</v>
      </c>
      <c r="E75" s="1">
        <f>SQRT((C75-C58)^2+(D75-D58)^2)</f>
        <v>6.800735254367722</v>
      </c>
      <c r="F75" s="1">
        <f>SQRT((C75-C59)^2+(D75-D59)^2)</f>
        <v>6.641619615057091</v>
      </c>
      <c r="G75" s="1">
        <f>SQRT((C75-C60)^2+(D75-D60)^2)</f>
        <v>2.6683328128252666</v>
      </c>
      <c r="H75" s="1">
        <f t="shared" si="16"/>
        <v>2.6683328128252666</v>
      </c>
      <c r="I75" s="1" t="str">
        <f>IF(AND(E75&lt;F75,E75&lt;G75),"dekat ke C1", IF(AND(F75&lt;E75,F75&lt;G75), "dekat ke C2", "dekat ke C3"))</f>
        <v>dekat ke C3</v>
      </c>
      <c r="K75">
        <f t="shared" si="13"/>
        <v>0</v>
      </c>
      <c r="L75">
        <f t="shared" si="14"/>
        <v>0</v>
      </c>
      <c r="M75">
        <f t="shared" si="15"/>
        <v>4.25</v>
      </c>
    </row>
    <row r="76" spans="2:13" x14ac:dyDescent="0.25">
      <c r="J76" t="s">
        <v>32</v>
      </c>
      <c r="K76">
        <f>SUM(K66:K75)</f>
        <v>2.666666666666667</v>
      </c>
      <c r="L76">
        <f>SUM(L66:L75)</f>
        <v>4.666666666666667</v>
      </c>
      <c r="M76">
        <f>SUM(M66:M75)</f>
        <v>7</v>
      </c>
    </row>
    <row r="77" spans="2:13" x14ac:dyDescent="0.25">
      <c r="C77" t="s">
        <v>38</v>
      </c>
      <c r="J77" t="s">
        <v>34</v>
      </c>
      <c r="K77">
        <f>SUM(K76:M76)</f>
        <v>14.333333333333334</v>
      </c>
    </row>
    <row r="78" spans="2:13" x14ac:dyDescent="0.25">
      <c r="B78" s="1"/>
      <c r="C78" s="1" t="s">
        <v>0</v>
      </c>
      <c r="D78" s="1" t="s">
        <v>1</v>
      </c>
      <c r="J78" t="s">
        <v>35</v>
      </c>
      <c r="K78" t="str">
        <f>IF(ABS(K77-K56)&gt;0.1,"belum konvergen","iterasi berhenti")</f>
        <v>belum konvergen</v>
      </c>
    </row>
    <row r="79" spans="2:13" x14ac:dyDescent="0.25">
      <c r="B79" s="1" t="s">
        <v>22</v>
      </c>
      <c r="C79" s="1">
        <f>AVERAGE(C66,C70,C69)</f>
        <v>1.3333333333333333</v>
      </c>
      <c r="D79" s="1">
        <f>AVERAGE(D66,D70,D69)</f>
        <v>2</v>
      </c>
      <c r="K79">
        <f>ABS(K77-K56)</f>
        <v>5.2333333333333325</v>
      </c>
    </row>
    <row r="80" spans="2:13" x14ac:dyDescent="0.25">
      <c r="B80" s="1" t="s">
        <v>23</v>
      </c>
      <c r="C80" s="1">
        <f>AVERAGE(C67:C68,C71)</f>
        <v>5</v>
      </c>
      <c r="D80" s="1">
        <f>AVERAGE(D67:D68,D71)</f>
        <v>1.6666666666666667</v>
      </c>
    </row>
    <row r="81" spans="2:13" x14ac:dyDescent="0.25">
      <c r="B81" s="1" t="s">
        <v>24</v>
      </c>
      <c r="C81" s="1">
        <f>AVERAGE(C72:C75)</f>
        <v>2.5</v>
      </c>
      <c r="D81" s="1">
        <f>AVERAGE(D72,D73,D74,D75)</f>
        <v>6</v>
      </c>
    </row>
    <row r="84" spans="2:13" x14ac:dyDescent="0.25">
      <c r="B84" s="1" t="s">
        <v>37</v>
      </c>
    </row>
    <row r="85" spans="2:13" x14ac:dyDescent="0.25">
      <c r="B85" s="2" t="s">
        <v>10</v>
      </c>
      <c r="C85" s="4" t="s">
        <v>3</v>
      </c>
      <c r="D85" s="4"/>
      <c r="E85" s="4" t="s">
        <v>9</v>
      </c>
      <c r="F85" s="4"/>
      <c r="G85" s="4"/>
      <c r="H85" s="4" t="s">
        <v>21</v>
      </c>
      <c r="I85" s="4"/>
      <c r="K85" t="s">
        <v>28</v>
      </c>
    </row>
    <row r="86" spans="2:13" x14ac:dyDescent="0.25">
      <c r="B86" s="2"/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4"/>
      <c r="I86" s="4"/>
      <c r="K86" s="2" t="s">
        <v>29</v>
      </c>
      <c r="L86" s="2" t="s">
        <v>30</v>
      </c>
      <c r="M86" s="2" t="s">
        <v>31</v>
      </c>
    </row>
    <row r="87" spans="2:13" x14ac:dyDescent="0.25">
      <c r="B87" s="1" t="s">
        <v>11</v>
      </c>
      <c r="C87" s="1">
        <v>1</v>
      </c>
      <c r="D87" s="1">
        <v>1</v>
      </c>
      <c r="E87" s="1">
        <f>SQRT((C87-C79)^2+(D87-D79)^2)</f>
        <v>1.0540925533894598</v>
      </c>
      <c r="F87" s="1">
        <f>SQRT((C87-C80)^2+(D87-D80)^2)</f>
        <v>4.0551750201988126</v>
      </c>
      <c r="G87" s="1">
        <f>SQRT((C87-C81)^2+(D87-D81)^2)</f>
        <v>5.2201532544552753</v>
      </c>
      <c r="H87" s="1">
        <f>MIN(E87:G87)</f>
        <v>1.0540925533894598</v>
      </c>
      <c r="I87" s="1" t="str">
        <f>IF(AND(E87&lt;F87,E87&lt;G87),"dekat ke C1", IF(AND(F87&lt;E87,F87&lt;G87), "dekat ke C2", "dekat ke C3"))</f>
        <v>dekat ke C1</v>
      </c>
      <c r="K87">
        <f>IF(AND(E87&lt;F87,E87&lt;G87),((C87-$C$100)^2)+((D87-$D$100)^2),0)</f>
        <v>1.1111111111111112</v>
      </c>
      <c r="L87">
        <f>IF(AND(F87&lt;E87,F87&lt;G87),((C87-$C$101)^2)+((D87-$D$101)^2),0)</f>
        <v>0</v>
      </c>
      <c r="M87">
        <f>IF(AND(G87&lt;F87,G87&lt;E87),((C87-$C$102)^2)+((D87-$D$102)^2),0)</f>
        <v>0</v>
      </c>
    </row>
    <row r="88" spans="2:13" x14ac:dyDescent="0.25">
      <c r="B88" s="1" t="s">
        <v>14</v>
      </c>
      <c r="C88" s="1">
        <v>4</v>
      </c>
      <c r="D88" s="1">
        <v>1</v>
      </c>
      <c r="E88" s="1">
        <f>SQRT((C88-C79)^2+(D88-D79)^2)</f>
        <v>2.8480012484391772</v>
      </c>
      <c r="F88" s="1">
        <f>SQRT((C88-C80)^2+(D88-D80)^2)</f>
        <v>1.2018504251546631</v>
      </c>
      <c r="G88" s="1">
        <f>SQRT((C88-C81)^2+(D88-D81)^2)</f>
        <v>5.2201532544552753</v>
      </c>
      <c r="H88" s="1">
        <f>MIN(E88:G88)</f>
        <v>1.2018504251546631</v>
      </c>
      <c r="I88" s="1" t="str">
        <f>IF(AND(E88&lt;F88,E88&lt;G88),"dekat ke C1", IF(AND(F88&lt;E88,F88&lt;G88), "dekat ke C2", "dekat ke C3"))</f>
        <v>dekat ke C2</v>
      </c>
      <c r="K88">
        <f t="shared" ref="K88:K96" si="21">IF(AND(E88&lt;F88,E88&lt;G88),((C88-$C$100)^2)+((D88-$D$100)^2),0)</f>
        <v>0</v>
      </c>
      <c r="L88">
        <f t="shared" ref="L88:L96" si="22">IF(AND(F88&lt;E88,F88&lt;G88),((C88-$C$101)^2)+((D88-$D$101)^2),0)</f>
        <v>1.4444444444444446</v>
      </c>
      <c r="M88">
        <f t="shared" ref="M88:M96" si="23">IF(AND(G88&lt;F88,G88&lt;E88),((C88-$C$102)^2)+((D88-$D$102)^2),0)</f>
        <v>0</v>
      </c>
    </row>
    <row r="89" spans="2:13" x14ac:dyDescent="0.25">
      <c r="B89" s="1" t="s">
        <v>16</v>
      </c>
      <c r="C89" s="1">
        <v>6</v>
      </c>
      <c r="D89" s="1">
        <v>1</v>
      </c>
      <c r="E89" s="1">
        <f>SQRT((C89-C79)^2+(D89-D79)^2)</f>
        <v>4.7726070210921181</v>
      </c>
      <c r="F89" s="1">
        <f>SQRT((C89-C80)^2+(D89-D80)^2)</f>
        <v>1.2018504251546631</v>
      </c>
      <c r="G89" s="1">
        <f>SQRT((C89-C81)^2+(D89-D81)^2)</f>
        <v>6.103277807866851</v>
      </c>
      <c r="H89" s="1">
        <f t="shared" ref="H89:H96" si="24">MIN(E89:G89)</f>
        <v>1.2018504251546631</v>
      </c>
      <c r="I89" s="1" t="str">
        <f>IF(AND(E89&lt;F89,E89&lt;G89),"dekat ke C1", IF(AND(F89&lt;E89,F89&lt;G89), "dekat ke C2", "dekat ke C3"))</f>
        <v>dekat ke C2</v>
      </c>
      <c r="K89">
        <f t="shared" si="21"/>
        <v>0</v>
      </c>
      <c r="L89">
        <f t="shared" si="22"/>
        <v>1.4444444444444446</v>
      </c>
      <c r="M89">
        <f t="shared" si="23"/>
        <v>0</v>
      </c>
    </row>
    <row r="90" spans="2:13" x14ac:dyDescent="0.25">
      <c r="B90" s="1" t="s">
        <v>12</v>
      </c>
      <c r="C90" s="1">
        <v>1</v>
      </c>
      <c r="D90" s="1">
        <v>2</v>
      </c>
      <c r="E90" s="1">
        <f t="shared" ref="E90" si="25">SQRT((C90-C82)^2+(D90-D82)^2)</f>
        <v>2.2360679774997898</v>
      </c>
      <c r="F90" s="1">
        <f>SQRT((C90-C80)^2+(D90-D80)^2)</f>
        <v>4.0138648595974313</v>
      </c>
      <c r="G90" s="1">
        <f>SQRT((C90-C81)^2+(D90-D81)^2)</f>
        <v>4.2720018726587652</v>
      </c>
      <c r="H90" s="1">
        <f t="shared" si="24"/>
        <v>2.2360679774997898</v>
      </c>
      <c r="I90" s="1" t="str">
        <f>IF(AND(E90&lt;F90,E90&lt;G90),"dekat ke C1", IF(AND(F90&lt;E90,F90&lt;G90), "dekat ke C2", "dekat ke C3"))</f>
        <v>dekat ke C1</v>
      </c>
      <c r="K90">
        <f t="shared" si="21"/>
        <v>0.11111111111111106</v>
      </c>
      <c r="L90">
        <f t="shared" si="22"/>
        <v>0</v>
      </c>
      <c r="M90">
        <f t="shared" si="23"/>
        <v>0</v>
      </c>
    </row>
    <row r="91" spans="2:13" x14ac:dyDescent="0.25">
      <c r="B91" s="1" t="s">
        <v>15</v>
      </c>
      <c r="C91" s="1">
        <v>2</v>
      </c>
      <c r="D91" s="1">
        <v>3</v>
      </c>
      <c r="E91" s="1">
        <f>SQRT((C91-C79)^2+(D91-D79)^2)</f>
        <v>1.2018504251546631</v>
      </c>
      <c r="F91" s="1">
        <f>SQRT((C91-C80)^2+(D91-D80)^2)</f>
        <v>3.2829526005987018</v>
      </c>
      <c r="G91" s="1">
        <f>SQRT((C91-C81)^2+(D91-D81)^2)</f>
        <v>3.0413812651491097</v>
      </c>
      <c r="H91" s="1">
        <f t="shared" si="24"/>
        <v>1.2018504251546631</v>
      </c>
      <c r="I91" s="1" t="str">
        <f t="shared" ref="I91" si="26">IF(AND(E91&lt;F91,E91&lt;G91),"dekat ke C1", IF(AND(F91&lt;E91,F91&lt;G91), "dekat ke C2", "dekat ke C3"))</f>
        <v>dekat ke C1</v>
      </c>
      <c r="K91">
        <f t="shared" si="21"/>
        <v>1.4444444444444446</v>
      </c>
      <c r="L91">
        <f t="shared" si="22"/>
        <v>0</v>
      </c>
      <c r="M91">
        <f t="shared" si="23"/>
        <v>0</v>
      </c>
    </row>
    <row r="92" spans="2:13" x14ac:dyDescent="0.25">
      <c r="B92" s="1" t="s">
        <v>13</v>
      </c>
      <c r="C92" s="1">
        <v>5</v>
      </c>
      <c r="D92" s="1">
        <v>3</v>
      </c>
      <c r="E92" s="1">
        <f>SQRT((C92-C79)^2+(D92-D79)^2)</f>
        <v>3.8005847503304602</v>
      </c>
      <c r="F92" s="1">
        <f>SQRT((C92-C80)^2+(D92-D80)^2)</f>
        <v>1.3333333333333333</v>
      </c>
      <c r="G92" s="1">
        <f>SQRT((C92-C81)^2+(D92-D81)^2)</f>
        <v>3.905124837953327</v>
      </c>
      <c r="H92" s="1">
        <f t="shared" si="24"/>
        <v>1.3333333333333333</v>
      </c>
      <c r="I92" s="1" t="str">
        <f>IF(AND(E92&lt;F92,E92&lt;G92),"dekat ke C1", IF(AND(F92&lt;E92,F92&lt;G92), "dekat ke C2", "dekat ke C3"))</f>
        <v>dekat ke C2</v>
      </c>
      <c r="K92">
        <f t="shared" si="21"/>
        <v>0</v>
      </c>
      <c r="L92">
        <f t="shared" si="22"/>
        <v>1.7777777777777777</v>
      </c>
      <c r="M92">
        <f t="shared" si="23"/>
        <v>0</v>
      </c>
    </row>
    <row r="93" spans="2:13" x14ac:dyDescent="0.25">
      <c r="B93" s="1" t="s">
        <v>17</v>
      </c>
      <c r="C93" s="1">
        <v>2</v>
      </c>
      <c r="D93" s="1">
        <v>5</v>
      </c>
      <c r="E93" s="1">
        <f t="shared" ref="E93" si="27">SQRT((C93-C83)^2+(D93-D83)^2)</f>
        <v>5.3851648071345037</v>
      </c>
      <c r="F93" s="1">
        <f>SQRT((C93-C80)^2+(D93-D80)^2)</f>
        <v>4.4845413490245694</v>
      </c>
      <c r="G93" s="1">
        <f>SQRT((C93-C81)^2+(D93-D81)^2)</f>
        <v>1.1180339887498949</v>
      </c>
      <c r="H93" s="1">
        <f t="shared" si="24"/>
        <v>1.1180339887498949</v>
      </c>
      <c r="I93" s="1" t="str">
        <f t="shared" ref="I93" si="28">IF(AND(E93&lt;F93,E93&lt;G93),"dekat ke C1", IF(AND(F93&lt;E93,F93&lt;G93), "dekat ke C2", "dekat ke C3"))</f>
        <v>dekat ke C3</v>
      </c>
      <c r="K93">
        <f t="shared" si="21"/>
        <v>0</v>
      </c>
      <c r="L93">
        <f t="shared" si="22"/>
        <v>0</v>
      </c>
      <c r="M93">
        <f t="shared" si="23"/>
        <v>1.25</v>
      </c>
    </row>
    <row r="94" spans="2:13" x14ac:dyDescent="0.25">
      <c r="B94" s="1" t="s">
        <v>18</v>
      </c>
      <c r="C94" s="1">
        <v>3</v>
      </c>
      <c r="D94" s="1">
        <v>5</v>
      </c>
      <c r="E94" s="1">
        <f>SQRT((C94-C79)^2+(D94-D79)^2)</f>
        <v>3.4318767136623336</v>
      </c>
      <c r="F94" s="1">
        <f>SQRT((C94-C80)^2+(D94-D80)^2)</f>
        <v>3.8873012632302002</v>
      </c>
      <c r="G94" s="1">
        <f>SQRT((C94-C81)^2+(D94-D81)^2)</f>
        <v>1.1180339887498949</v>
      </c>
      <c r="H94" s="1">
        <f t="shared" si="24"/>
        <v>1.1180339887498949</v>
      </c>
      <c r="I94" s="1" t="str">
        <f>IF(AND(E94&lt;F94,E94&lt;G94),"dekat ke C1", IF(AND(F94&lt;E94,F94&lt;G94), "dekat ke C2", "dekat ke C3"))</f>
        <v>dekat ke C3</v>
      </c>
      <c r="K94">
        <f t="shared" si="21"/>
        <v>0</v>
      </c>
      <c r="L94">
        <f t="shared" si="22"/>
        <v>0</v>
      </c>
      <c r="M94">
        <f t="shared" si="23"/>
        <v>1.25</v>
      </c>
    </row>
    <row r="95" spans="2:13" x14ac:dyDescent="0.25">
      <c r="B95" s="1" t="s">
        <v>19</v>
      </c>
      <c r="C95" s="1">
        <v>2</v>
      </c>
      <c r="D95" s="1">
        <v>6</v>
      </c>
      <c r="E95" s="1">
        <f>SQRT((C95-C79)^2+(D95-D79)^2)</f>
        <v>4.0551750201988126</v>
      </c>
      <c r="F95" s="1">
        <f>SQRT((C95-C80)^2+(D95-D80)^2)</f>
        <v>5.2704627669472988</v>
      </c>
      <c r="G95" s="1">
        <f>SQRT((C95-C81)^2+(D95-D81)^2)</f>
        <v>0.5</v>
      </c>
      <c r="H95" s="1">
        <f t="shared" si="24"/>
        <v>0.5</v>
      </c>
      <c r="I95" s="1" t="str">
        <f>IF(AND(E95&lt;F95,E95&lt;G95),"dekat ke C1", IF(AND(F95&lt;E95,F95&lt;G95), "dekat ke C2", "dekat ke C3"))</f>
        <v>dekat ke C3</v>
      </c>
      <c r="K95">
        <f t="shared" si="21"/>
        <v>0</v>
      </c>
      <c r="L95">
        <f t="shared" si="22"/>
        <v>0</v>
      </c>
      <c r="M95">
        <f t="shared" si="23"/>
        <v>0.25</v>
      </c>
    </row>
    <row r="96" spans="2:13" x14ac:dyDescent="0.25">
      <c r="B96" s="1" t="s">
        <v>20</v>
      </c>
      <c r="C96" s="1">
        <v>3</v>
      </c>
      <c r="D96" s="1">
        <v>8</v>
      </c>
      <c r="E96" s="1">
        <f>SQRT((C96-C79)^2+(D96-D79)^2)</f>
        <v>6.2271805640898013</v>
      </c>
      <c r="F96" s="1">
        <f>SQRT((C96-C80)^2+(D96-D80)^2)</f>
        <v>6.641619615057091</v>
      </c>
      <c r="G96" s="1">
        <f>SQRT((C96-C81)^2+(D96-D81)^2)</f>
        <v>2.0615528128088303</v>
      </c>
      <c r="H96" s="1">
        <f t="shared" si="24"/>
        <v>2.0615528128088303</v>
      </c>
      <c r="I96" s="1" t="str">
        <f>IF(AND(E96&lt;F96,E96&lt;G96),"dekat ke C1", IF(AND(F96&lt;E96,F96&lt;G96), "dekat ke C2", "dekat ke C3"))</f>
        <v>dekat ke C3</v>
      </c>
      <c r="K96">
        <f t="shared" si="21"/>
        <v>0</v>
      </c>
      <c r="L96">
        <f t="shared" si="22"/>
        <v>0</v>
      </c>
      <c r="M96">
        <f t="shared" si="23"/>
        <v>4.25</v>
      </c>
    </row>
    <row r="97" spans="2:13" x14ac:dyDescent="0.25">
      <c r="J97" t="s">
        <v>32</v>
      </c>
      <c r="K97">
        <f>SUM(K87:K96)</f>
        <v>2.666666666666667</v>
      </c>
      <c r="L97">
        <f>SUM(L87:L96)</f>
        <v>4.666666666666667</v>
      </c>
      <c r="M97">
        <f>SUM(M87:M96)</f>
        <v>7</v>
      </c>
    </row>
    <row r="98" spans="2:13" x14ac:dyDescent="0.25">
      <c r="C98" t="s">
        <v>38</v>
      </c>
      <c r="J98" t="s">
        <v>34</v>
      </c>
      <c r="K98">
        <f>SUM(K97:M97)</f>
        <v>14.333333333333334</v>
      </c>
    </row>
    <row r="99" spans="2:13" x14ac:dyDescent="0.25">
      <c r="B99" s="1"/>
      <c r="C99" s="1" t="s">
        <v>0</v>
      </c>
      <c r="D99" s="1" t="s">
        <v>1</v>
      </c>
      <c r="J99" t="s">
        <v>35</v>
      </c>
      <c r="K99" t="str">
        <f>IF(ABS(K98-K77)&gt;0.1,"belum konvergen","iterasi berhenti karena sudah konvergen")</f>
        <v>iterasi berhenti karena sudah konvergen</v>
      </c>
    </row>
    <row r="100" spans="2:13" x14ac:dyDescent="0.25">
      <c r="B100" s="1" t="s">
        <v>22</v>
      </c>
      <c r="C100" s="1">
        <f>AVERAGE(C87,C91,C90)</f>
        <v>1.3333333333333333</v>
      </c>
      <c r="D100" s="1">
        <f>AVERAGE(D87,D91,D90)</f>
        <v>2</v>
      </c>
    </row>
    <row r="101" spans="2:13" x14ac:dyDescent="0.25">
      <c r="B101" s="1" t="s">
        <v>23</v>
      </c>
      <c r="C101" s="1">
        <f>AVERAGE(C88:C89,C92)</f>
        <v>5</v>
      </c>
      <c r="D101" s="1">
        <f>AVERAGE(D88:D89,D92)</f>
        <v>1.6666666666666667</v>
      </c>
    </row>
    <row r="102" spans="2:13" x14ac:dyDescent="0.25">
      <c r="B102" s="1" t="s">
        <v>24</v>
      </c>
      <c r="C102" s="1">
        <f>AVERAGE(C93:C96)</f>
        <v>2.5</v>
      </c>
      <c r="D102" s="1">
        <f>AVERAGE(D93,D94,D95,D96)</f>
        <v>6</v>
      </c>
    </row>
    <row r="105" spans="2:13" x14ac:dyDescent="0.25">
      <c r="B105" s="1"/>
    </row>
    <row r="106" spans="2:13" x14ac:dyDescent="0.25">
      <c r="C106" s="3"/>
      <c r="D106" s="3"/>
      <c r="E106" s="3"/>
      <c r="F106" s="3"/>
      <c r="G106" s="3"/>
      <c r="H106" s="3"/>
      <c r="I106" s="3"/>
    </row>
    <row r="107" spans="2:13" x14ac:dyDescent="0.25">
      <c r="H107" s="3"/>
      <c r="I107" s="3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20" spans="2:9" x14ac:dyDescent="0.25">
      <c r="B120" s="1"/>
      <c r="C120" s="1"/>
      <c r="D120" s="1"/>
    </row>
    <row r="121" spans="2:9" x14ac:dyDescent="0.25">
      <c r="B121" s="1"/>
      <c r="C121" s="1"/>
      <c r="D121" s="1"/>
    </row>
    <row r="122" spans="2:9" x14ac:dyDescent="0.25">
      <c r="B122" s="1"/>
      <c r="C122" s="1"/>
      <c r="D122" s="1"/>
    </row>
    <row r="123" spans="2:9" x14ac:dyDescent="0.25">
      <c r="B123" s="1"/>
      <c r="C123" s="1"/>
      <c r="D123" s="1"/>
    </row>
  </sheetData>
  <mergeCells count="17">
    <mergeCell ref="B22:B23"/>
    <mergeCell ref="C106:D106"/>
    <mergeCell ref="E106:G106"/>
    <mergeCell ref="H106:I107"/>
    <mergeCell ref="K22:M22"/>
    <mergeCell ref="C64:D64"/>
    <mergeCell ref="E64:G64"/>
    <mergeCell ref="H64:I65"/>
    <mergeCell ref="C85:D85"/>
    <mergeCell ref="E85:G85"/>
    <mergeCell ref="H85:I86"/>
    <mergeCell ref="H22:I23"/>
    <mergeCell ref="C43:D43"/>
    <mergeCell ref="E43:G43"/>
    <mergeCell ref="H43:I44"/>
    <mergeCell ref="E22:G22"/>
    <mergeCell ref="C22:D22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66</dc:creator>
  <cp:lastModifiedBy>bt 66</cp:lastModifiedBy>
  <dcterms:created xsi:type="dcterms:W3CDTF">2022-12-26T15:41:55Z</dcterms:created>
  <dcterms:modified xsi:type="dcterms:W3CDTF">2022-12-29T02:51:46Z</dcterms:modified>
</cp:coreProperties>
</file>