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48" windowWidth="22632" windowHeight="1208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Corretores'!$A$1:$J$1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10" r:id="rId21"/>
  </pivotCaches>
</workbook>
</file>

<file path=xl/calcChain.xml><?xml version="1.0" encoding="utf-8"?>
<calcChain xmlns="http://schemas.openxmlformats.org/spreadsheetml/2006/main">
  <c r="K45" i="5" l="1"/>
  <c r="L45" i="5"/>
  <c r="K42" i="5"/>
  <c r="L42" i="5"/>
  <c r="K43" i="5"/>
  <c r="L43" i="5"/>
  <c r="K2" i="5"/>
  <c r="L2" i="5"/>
  <c r="K3" i="5"/>
  <c r="L3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I19" i="5"/>
  <c r="K19" i="5"/>
  <c r="L19" i="5"/>
  <c r="I20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I33" i="5"/>
  <c r="K33" i="5"/>
  <c r="L33" i="5"/>
  <c r="I34" i="5"/>
  <c r="K34" i="5"/>
  <c r="L34" i="5"/>
  <c r="K35" i="5"/>
  <c r="L35" i="5"/>
  <c r="K36" i="5"/>
  <c r="L36" i="5"/>
  <c r="K38" i="5"/>
  <c r="L38" i="5"/>
  <c r="K39" i="5"/>
  <c r="L39" i="5"/>
  <c r="K40" i="5"/>
  <c r="L40" i="5"/>
  <c r="K46" i="5" l="1"/>
  <c r="L46" i="5"/>
  <c r="K44" i="5" l="1"/>
  <c r="L44" i="5"/>
  <c r="K41" i="5" l="1"/>
  <c r="L41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<sst xmlns="http://schemas.openxmlformats.org/spreadsheetml/2006/main" count="3821" uniqueCount="439">
  <si>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</si>
  <si>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</si>
  <si>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</si>
  <si>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</si>
  <si>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</si>
  <si>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</si>
  <si>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</si>
  <si>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</si>
  <si>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</si>
  <si>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</si>
  <si>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</si>
  <si>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</si>
  <si>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</si>
  <si>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</si>
  <si>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</si>
  <si>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</si>
  <si>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</si>
  <si>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</si>
  <si>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</si>
  <si>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</si>
  <si>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</si>
  <si>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</si>
  <si>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</si>
  <si>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</si>
  <si>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</si>
  <si>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</si>
  <si>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</si>
  <si>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</si>
  <si>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</si>
  <si>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</si>
  <si>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</si>
  <si>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</si>
  <si>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</si>
  <si>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</si>
  <si>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</si>
  <si>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</si>
  <si>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</si>
  <si>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</si>
  <si>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</si>
  <si>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</si>
  <si>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</si>
  <si>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</si>
  <si>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</si>
  <si>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</si>
  <si>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</si>
  <si>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</si>
  <si>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</si>
  <si>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</si>
  <si>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</si>
  <si>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</si>
  <si>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</si>
  <si>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</si>
  <si>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</si>
  <si>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</si>
  <si>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</si>
  <si>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</si>
  <si>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</si>
  <si>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</si>
  <si>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</si>
  <si>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</si>
  <si>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</si>
  <si>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</si>
  <si>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</si>
  <si>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</si>
  <si>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</si>
  <si>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</si>
  <si>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</si>
  <si>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</si>
  <si>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</si>
  <si>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</si>
  <si>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</si>
  <si>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</si>
  <si>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</si>
  <si>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</si>
  <si>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</si>
  <si>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</si>
  <si>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</si>
  <si>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</si>
  <si>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</si>
  <si>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</si>
  <si>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</si>
  <si>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</si>
  <si>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</si>
  <si>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</si>
  <si>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</si>
  <si>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</si>
  <si>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</si>
  <si>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</si>
  <si>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</si>
  <si>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</si>
  <si>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</si>
  <si>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</si>
  <si>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</si>
  <si>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</si>
  <si>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</si>
  <si>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</si>
  <si>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</si>
  <si>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</si>
  <si>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</si>
  <si>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</si>
  <si>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</si>
  <si>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</si>
  <si>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</si>
  <si>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</si>
  <si>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</si>
  <si>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</si>
  <si>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</si>
  <si>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</si>
  <si>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</si>
  <si>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</si>
  <si>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</si>
  <si>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</si>
  <si>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</si>
  <si>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</si>
  <si>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</si>
  <si>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</si>
  <si>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</si>
  <si>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</si>
  <si>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</si>
  <si>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</si>
  <si>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</si>
  <si>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</si>
  <si>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</si>
  <si>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</si>
  <si>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</si>
  <si>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</si>
  <si>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</si>
  <si>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</si>
  <si>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</si>
  <si>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</si>
  <si>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</si>
  <si>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</si>
  <si>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</si>
  <si>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</si>
  <si>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</si>
  <si>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</si>
  <si>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</si>
  <si>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</si>
  <si>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</si>
  <si>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</si>
  <si>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</si>
  <si>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</si>
  <si>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</si>
  <si>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</si>
  <si>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</si>
  <si>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</si>
  <si>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</si>
  <si>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</si>
  <si>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</si>
  <si>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</si>
  <si>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</si>
  <si>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</si>
  <si>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</si>
  <si>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</si>
  <si>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</si>
  <si>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</si>
  <si>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</si>
  <si>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</si>
  <si>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</si>
  <si>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</si>
  <si>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</si>
  <si>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</si>
  <si>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</si>
  <si>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</si>
  <si>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</si>
  <si>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</si>
  <si>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</si>
  <si>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</si>
  <si>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</si>
  <si>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</si>
  <si>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</si>
  <si>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</si>
  <si>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</si>
  <si>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</si>
  <si>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</si>
  <si>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</si>
  <si>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</si>
  <si>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</si>
  <si>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</si>
  <si>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</si>
  <si>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</si>
  <si>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</si>
  <si>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</si>
  <si>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</si>
  <si>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</si>
  <si>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</si>
  <si>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</si>
  <si>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</si>
  <si>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</si>
  <si>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</si>
  <si>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</si>
  <si>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</si>
  <si>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</si>
  <si>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</si>
  <si>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</si>
  <si>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</si>
  <si>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</si>
  <si>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</si>
  <si>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</si>
  <si>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</si>
  <si>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</si>
  <si>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</si>
  <si>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</si>
  <si>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</si>
  <si>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</si>
  <si>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</si>
  <si>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</si>
  <si>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</si>
  <si>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</si>
  <si>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</si>
  <si>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</si>
  <si>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</si>
  <si>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</si>
  <si>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</si>
  <si>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</si>
  <si>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</si>
  <si>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</si>
  <si>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</si>
  <si>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</si>
  <si>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</si>
  <si>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</si>
  <si>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</si>
  <si>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</si>
  <si>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</si>
  <si>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</si>
  <si>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</si>
  <si>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</si>
  <si>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</si>
  <si>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</si>
  <si>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</si>
  <si>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</si>
  <si>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</si>
  <si>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</si>
  <si>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</si>
  <si>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</si>
  <si>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</si>
  <si>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</si>
  <si>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</si>
  <si>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</si>
  <si>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</si>
  <si>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</si>
  <si>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</si>
  <si>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</si>
  <si>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</si>
  <si>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</si>
  <si>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</si>
  <si>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</si>
  <si>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</si>
  <si>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</si>
  <si>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</si>
  <si>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</si>
  <si>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</si>
  <si>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</si>
  <si>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</si>
  <si>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</si>
  <si>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</si>
  <si>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</si>
  <si>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</si>
  <si>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</si>
  <si>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</si>
  <si>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</si>
  <si>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</si>
  <si>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</si>
  <si>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</si>
  <si>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</si>
  <si>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</si>
  <si>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</si>
  <si>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</si>
  <si>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</si>
  <si>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</si>
  <si>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</si>
  <si>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</si>
  <si>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</si>
  <si>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</si>
  <si>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</si>
  <si>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</si>
  <si>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</si>
  <si>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</si>
  <si>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</si>
  <si>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</si>
  <si>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</si>
  <si>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</si>
  <si>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</si>
  <si>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</si>
  <si>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</si>
  <si>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</si>
  <si>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</si>
  <si>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</si>
  <si>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</si>
  <si>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</si>
  <si>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</si>
  <si>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</si>
  <si>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</si>
  <si>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</si>
  <si>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</si>
  <si>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</si>
  <si>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</si>
  <si>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</si>
  <si>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</si>
  <si>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</si>
  <si>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</si>
  <si>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</si>
  <si>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</si>
  <si>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</si>
  <si>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</si>
  <si>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</si>
  <si>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</si>
  <si>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</si>
  <si>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</si>
  <si>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</si>
  <si>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</si>
  <si>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</si>
  <si>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</si>
  <si>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</si>
  <si>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</si>
  <si>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</si>
  <si>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</si>
  <si>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</si>
  <si>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</si>
  <si>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</si>
  <si>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</si>
  <si>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</si>
  <si>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</si>
  <si>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</si>
  <si>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</si>
  <si>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</si>
  <si>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</si>
  <si>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</si>
  <si>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</si>
  <si>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</si>
  <si>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</si>
  <si>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</si>
  <si>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</si>
  <si>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</si>
  <si>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</si>
  <si>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</si>
  <si>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</si>
  <si>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</si>
  <si>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</si>
  <si>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</si>
  <si>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</si>
  <si>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</si>
  <si>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</si>
  <si>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</si>
  <si>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</si>
  <si>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</si>
  <si>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</si>
  <si>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</si>
  <si>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</si>
  <si>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FRED</t>
  </si>
  <si>
    <t>Distrato</t>
  </si>
  <si>
    <t>Data Distrato</t>
  </si>
  <si>
    <t>IMOB. T. - ROSE</t>
  </si>
  <si>
    <t>LOURENÇO</t>
  </si>
  <si>
    <t>ATILIO</t>
  </si>
  <si>
    <t>CRISTIANE</t>
  </si>
  <si>
    <t>Soma de Gerente</t>
  </si>
  <si>
    <t>SUELI</t>
  </si>
  <si>
    <t>Colunas1</t>
  </si>
  <si>
    <t>Contar de Vendas</t>
  </si>
  <si>
    <t>Observações da Venda</t>
  </si>
  <si>
    <t>VAZ</t>
  </si>
  <si>
    <t>Acácia</t>
  </si>
  <si>
    <t>Amizade</t>
  </si>
  <si>
    <t>Cedro</t>
  </si>
  <si>
    <t>Felicidade</t>
  </si>
  <si>
    <t>Flamboyant</t>
  </si>
  <si>
    <t>Oliveira</t>
  </si>
  <si>
    <t>Class Varanda Mariana</t>
  </si>
  <si>
    <t>Gallery Offices</t>
  </si>
  <si>
    <t>HOST PARAÍSO</t>
  </si>
  <si>
    <t>NOVO JARDIM VIP</t>
  </si>
  <si>
    <t>PASSEIO DO BOSQUE - BONFIGLIOLI</t>
  </si>
  <si>
    <t>STATION OFFICES SAÚDE</t>
  </si>
  <si>
    <t>Tons da Villa</t>
  </si>
  <si>
    <t>ARES DO PARQUE ACLIMAÇÃO</t>
  </si>
  <si>
    <t>Ares do Parque Aclimação</t>
  </si>
  <si>
    <t>Buriti</t>
  </si>
  <si>
    <t>Decor Paraíso</t>
  </si>
  <si>
    <t>Host Paraíso</t>
  </si>
  <si>
    <t>GIULIANO</t>
  </si>
  <si>
    <t>ARIANE</t>
  </si>
  <si>
    <t>IMOB. T. - FERNANDO</t>
  </si>
  <si>
    <t>IMOB. T. - MAX</t>
  </si>
  <si>
    <t>IMOB. T. - MACHADO</t>
  </si>
  <si>
    <t>Pagadoria</t>
  </si>
  <si>
    <t>BOULEVARD LAPA</t>
  </si>
  <si>
    <t>Origens Lapa</t>
  </si>
  <si>
    <t>Laços da Lapa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</si>
  <si>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</si>
  <si>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</si>
  <si>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</si>
  <si>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</si>
  <si>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</si>
  <si>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</si>
  <si>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</si>
  <si>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</si>
  <si>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FERRARI</t>
  </si>
  <si>
    <t>NOW STUDIOS IPIRANGA</t>
  </si>
  <si>
    <t>Now Studios Ipiranga</t>
  </si>
  <si>
    <t>HUDSON/COELHO</t>
  </si>
  <si>
    <t>SIMONE</t>
  </si>
  <si>
    <t>SUSANA</t>
  </si>
  <si>
    <t>Única</t>
  </si>
  <si>
    <t>CRISTINA</t>
  </si>
  <si>
    <t>Station Offices Saúde</t>
  </si>
  <si>
    <t>NOGUEIRA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</si>
  <si>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</si>
  <si>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</si>
  <si>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</si>
  <si>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</si>
  <si>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</si>
  <si>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</si>
  <si>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</si>
  <si>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</si>
  <si>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</si>
  <si>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</si>
  <si>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</si>
  <si>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</si>
  <si>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</si>
  <si>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</si>
  <si>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</si>
  <si>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</si>
  <si>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</si>
  <si>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</si>
  <si>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</si>
  <si>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</si>
  <si>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>CAITANO</t>
  </si>
  <si>
    <t>MADONA</t>
  </si>
  <si>
    <t>Novo Jardim Vip</t>
  </si>
  <si>
    <t>WILLIAM</t>
  </si>
  <si>
    <t/>
  </si>
  <si>
    <t>44 - G</t>
  </si>
  <si>
    <t>Iris</t>
  </si>
  <si>
    <t>Grand Total</t>
  </si>
  <si>
    <t>(All)</t>
  </si>
  <si>
    <t>Row Labels</t>
  </si>
  <si>
    <t>(Multiple Items)</t>
  </si>
  <si>
    <t>IMOB. T. - MARCIO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</si>
</sst>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43" fontId="8" fillId="0" borderId="0" xfId="3" applyFont="1" applyFill="1" applyBorder="1" applyAlignment="1">
      <alignment horizontal="center"/>
    </xf>
    <xf numFmtId="2" fontId="8" fillId="0" borderId="0" xfId="3" applyNumberFormat="1" applyFont="1" applyFill="1" applyBorder="1" applyAlignment="1">
      <alignment horizontal="center"/>
    </xf>
    <xf numFmtId="171" fontId="8" fillId="0" borderId="0" xfId="3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10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14" fontId="9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43" fontId="11" fillId="0" borderId="0" xfId="3" applyFont="1" applyFill="1" applyBorder="1" applyAlignment="1">
      <alignment horizontal="center"/>
    </xf>
    <xf numFmtId="2" fontId="11" fillId="0" borderId="0" xfId="3" applyNumberFormat="1" applyFont="1" applyFill="1" applyBorder="1" applyAlignment="1">
      <alignment horizontal="center"/>
    </xf>
    <xf numFmtId="171" fontId="11" fillId="0" borderId="0" xfId="3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14" fontId="12" fillId="0" borderId="0" xfId="0" applyNumberFormat="1" applyFont="1" applyFill="1" applyBorder="1" applyAlignment="1">
      <alignment horizontal="center"/>
    </xf>
    <xf numFmtId="43" fontId="12" fillId="0" borderId="0" xfId="3" applyFont="1" applyFill="1" applyBorder="1" applyAlignment="1">
      <alignment horizontal="center"/>
    </xf>
    <xf numFmtId="2" fontId="12" fillId="0" borderId="0" xfId="3" applyNumberFormat="1" applyFont="1" applyFill="1" applyBorder="1" applyAlignment="1">
      <alignment horizontal="center"/>
    </xf>
    <xf numFmtId="171" fontId="12" fillId="0" borderId="0" xfId="3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43" fontId="13" fillId="0" borderId="0" xfId="3" applyFont="1" applyFill="1" applyBorder="1" applyAlignment="1">
      <alignment horizontal="center"/>
    </xf>
    <xf numFmtId="2" fontId="13" fillId="0" borderId="0" xfId="3" applyNumberFormat="1" applyFont="1" applyFill="1" applyBorder="1" applyAlignment="1">
      <alignment horizontal="center"/>
    </xf>
    <xf numFmtId="171" fontId="13" fillId="0" borderId="0" xfId="3" applyNumberFormat="1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43" fontId="14" fillId="0" borderId="0" xfId="3" applyFont="1" applyFill="1" applyBorder="1" applyAlignment="1">
      <alignment horizontal="center"/>
    </xf>
    <xf numFmtId="2" fontId="14" fillId="0" borderId="0" xfId="3" applyNumberFormat="1" applyFont="1" applyFill="1" applyBorder="1" applyAlignment="1">
      <alignment horizontal="center"/>
    </xf>
    <xf numFmtId="171" fontId="14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2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2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2014'!$A$6:$A$15</c:f>
              <c:multiLvlStrCache>
                <c:ptCount val="8"/>
                <c:lvl>
                  <c:pt idx="0">
                    <c:v>VITOR</c:v>
                  </c:pt>
                  <c:pt idx="1">
                    <c:v>MOSHE</c:v>
                  </c:pt>
                  <c:pt idx="2">
                    <c:v>GIULIANO</c:v>
                  </c:pt>
                  <c:pt idx="3">
                    <c:v>JIMMY</c:v>
                  </c:pt>
                  <c:pt idx="4">
                    <c:v>DOUGLAS</c:v>
                  </c:pt>
                  <c:pt idx="5">
                    <c:v>ROBSON</c:v>
                  </c:pt>
                  <c:pt idx="6">
                    <c:v>FRED</c:v>
                  </c:pt>
                  <c:pt idx="7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2014'!$B$6:$B$15</c:f>
              <c:numCache>
                <c:formatCode>_(* #,##0.00_);_(* \(#,##0.00\);_(* "-"??_);_(@_)</c:formatCode>
                <c:ptCount val="8"/>
                <c:pt idx="0">
                  <c:v>3443833.9299999997</c:v>
                </c:pt>
                <c:pt idx="1">
                  <c:v>2671566.4300000002</c:v>
                </c:pt>
                <c:pt idx="2">
                  <c:v>2135428.2400000002</c:v>
                </c:pt>
                <c:pt idx="3">
                  <c:v>1740655.335</c:v>
                </c:pt>
                <c:pt idx="4">
                  <c:v>1716009</c:v>
                </c:pt>
                <c:pt idx="5">
                  <c:v>999859.92500000005</c:v>
                </c:pt>
                <c:pt idx="6">
                  <c:v>743860.76</c:v>
                </c:pt>
                <c:pt idx="7">
                  <c:v>686832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2014'!$A$6:$A$15</c:f>
              <c:multiLvlStrCache>
                <c:ptCount val="8"/>
                <c:lvl>
                  <c:pt idx="0">
                    <c:v>VITOR</c:v>
                  </c:pt>
                  <c:pt idx="1">
                    <c:v>MOSHE</c:v>
                  </c:pt>
                  <c:pt idx="2">
                    <c:v>GIULIANO</c:v>
                  </c:pt>
                  <c:pt idx="3">
                    <c:v>JIMMY</c:v>
                  </c:pt>
                  <c:pt idx="4">
                    <c:v>DOUGLAS</c:v>
                  </c:pt>
                  <c:pt idx="5">
                    <c:v>ROBSON</c:v>
                  </c:pt>
                  <c:pt idx="6">
                    <c:v>FRED</c:v>
                  </c:pt>
                  <c:pt idx="7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2014'!$C$6:$C$15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5.5</c:v>
                </c:pt>
                <c:pt idx="4">
                  <c:v>4</c:v>
                </c:pt>
                <c:pt idx="5">
                  <c:v>2.5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1305973.02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MACHADO</c:v>
                  </c:pt>
                  <c:pt idx="1">
                    <c:v>IMOB. T. - MAX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773630</c:v>
                </c:pt>
                <c:pt idx="1">
                  <c:v>736600</c:v>
                </c:pt>
                <c:pt idx="2">
                  <c:v>400000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MACHADO</c:v>
                  </c:pt>
                  <c:pt idx="1">
                    <c:v>IMOB. T. - MAX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2.5</c:v>
                </c:pt>
                <c:pt idx="1">
                  <c:v>2.5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95.666412500002" createdVersion="3" refreshedVersion="4" minRefreshableVersion="3" recordCount="45">
  <cacheSource type="worksheet">
    <worksheetSource name="Tabela1"/>
  </cacheSource>
  <cacheFields count="12">
    <cacheField name="Empreendimento" numFmtId="0">
      <sharedItems containsBlank="1" count="53">
        <s v="PASSEIO DO BOSQUE - BONFIGLIOLI"/>
        <s v="AMISTÁ BOSQUE LAZER"/>
        <s v="NOW STUDIOS IPIRANGA"/>
        <s v="DECOR PARAÍSO"/>
        <s v="AMISTÁ SPECIAL RESORT"/>
        <s v="BOULEVARD LAPA"/>
        <s v="ARES DO PARQUE ACLIMAÇÃO"/>
        <s v="TONS DA VILLA"/>
        <s v="HOST PARAÍSO"/>
        <s v="NOVO JARDIM VIP"/>
        <s v="GALLERY OFFICES"/>
        <s v="CLASS VARANDA MARIANA"/>
        <s v="STATION OFFICES SAÚDE"/>
        <s v="AMISTA BOSQUE LAZER" u="1"/>
        <m u="1"/>
        <s v="AQUARELLE " u="1"/>
        <s v="VILLA VARANDA" u="1"/>
        <s v="VILLA VARANDA " u="1"/>
        <s v="                          " u="1"/>
        <s v="AVANTI GUARULHOS" u="1"/>
        <s v="PIAZZA SUPREMA" u="1"/>
        <s v="PIAZZA SUPREMA " u="1"/>
        <s v="NEW STATION " u="1"/>
        <s v="AMISTA SPECIAL RESORT " u="1"/>
        <s v="AVANTI VIDA" u="1"/>
        <s v="AVANTI VIDA " u="1"/>
        <s v="STATION OFFICES " u="1"/>
        <s v="ESTILO JARDINS" u="1"/>
        <s v="MERIDIANO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COSMOPOLITAN HIGH GARDEN" u="1"/>
        <s v="NOVA AMERICA " u="1"/>
        <s v="TONS DA VILLA " u="1"/>
        <s v="FAMÍLIA IPIRANGA" u="1"/>
        <s v="DECOR PARAISO" u="1"/>
        <s v="CLASS VARANDA MARIANA " u="1"/>
        <s v="NEW STATION VILA CLEMENTINO" u="1"/>
        <s v="AMISTA SPECIAL RESORT" u="1"/>
        <s v="VIVA" u="1"/>
        <s v="AVANTI GUARULHOS " u="1"/>
        <s v="AVANTI CLUBE" u="1"/>
        <s v="AVANTI CLUBE " u="1"/>
        <s v="NOW ALTO DA BOA VISTA" u="1"/>
        <s v="ARES DO PARQUE" u="1"/>
        <s v="ARES DO PARQUE " u="1"/>
        <s v="FAMILIA IPIRANGA " u="1"/>
        <s v="ESCRITÓRIO SANTANA" u="1"/>
      </sharedItems>
    </cacheField>
    <cacheField name="Torre" numFmtId="0">
      <sharedItems/>
    </cacheField>
    <cacheField name="Unidade" numFmtId="1">
      <sharedItems containsMixedTypes="1" containsNumber="1" containsInteger="1" minValue="7" maxValue="1808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LANÇAMENTO"/>
        <s v="ESTOQUE"/>
        <s v="REVENDA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4-01-02T00:00:00"/>
        <d v="2014-01-05T00:00:00"/>
        <d v="2014-01-06T00:00:00"/>
        <d v="2014-01-07T00:00:00"/>
        <d v="2014-01-08T00:00:00"/>
        <d v="2014-01-12T00:00:00"/>
        <d v="2014-01-13T00:00:00"/>
        <d v="2014-01-14T00:00:00"/>
        <d v="2014-01-15T00:00:00"/>
        <d v="2014-01-16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31T00:00:00"/>
        <d v="2014-01-29T00:00:00"/>
        <d v="2014-02-10T00:00:00"/>
        <d v="2013-10-24T00:00:00" u="1"/>
        <d v="2013-08-03T00:00:00" u="1"/>
        <d v="2013-04-16T00:00:00" u="1"/>
        <d v="2013-11-05T00:00:00" u="1"/>
        <d v="2013-07-18T00:00:00" u="1"/>
        <d v="2013-01-10T00:00:00" u="1"/>
        <d v="2013-04-12T00:00:00" u="1"/>
        <d v="2013-11-01T00:00:00" u="1"/>
        <d v="2013-07-14T00:00:00" u="1"/>
        <d v="2013-03-27T00:00:00" u="1"/>
        <d v="2013-10-16T00:00:00" u="1"/>
        <d v="2013-01-06T00:00:00" u="1"/>
        <d v="2013-04-08T00:00:00" u="1"/>
        <d v="2013-07-10T00:00:00" u="1"/>
        <d v="2013-03-23T00:00:00" u="1"/>
        <d v="2013-06-25T00:00:00" u="1"/>
        <d v="2013-07-06T00:00:00" u="1"/>
        <d v="2013-03-19T00:00:00" u="1"/>
        <d v="2013-10-08T00:00:00" u="1"/>
        <d v="2013-06-21T00:00:00" u="1"/>
        <d v="2013-07-02T00:00:00" u="1"/>
        <d v="2013-03-15T00:00:00" u="1"/>
        <d v="2013-06-17T00:00:00" u="1"/>
        <d v="2013-12-21T00:00:00" u="1"/>
        <d v="2013-03-11T00:00:00" u="1"/>
        <d v="2013-02-26T00:00:00" u="1"/>
        <d v="2013-05-28T00:00:00" u="1"/>
        <d v="2013-12-17T00:00:00" u="1"/>
        <d v="2013-03-07T00:00:00" u="1"/>
        <d v="2013-08-30T00:00:00" u="1"/>
        <d v="2013-06-09T00:00:00" u="1"/>
        <d v="2013-09-11T00:00:00" u="1"/>
        <d v="2013-05-24T00:00:00" u="1"/>
        <d v="2013-12-13T00:00:00" u="1"/>
        <d v="2013-03-03T00:00:00" u="1"/>
        <d v="2013-06-05T00:00:00" u="1"/>
        <d v="2013-11-28T00:00:00" u="1"/>
        <d v="2013-02-18T00:00:00" u="1"/>
        <d v="2013-05-20T00:00:00" u="1"/>
        <d v="2013-12-09T00:00:00" u="1"/>
        <d v="2013-08-22T00:00:00" u="1"/>
        <d v="2013-11-24T00:00:00" u="1"/>
        <d v="2013-02-14T00:00:00" u="1"/>
        <d v="2013-09-03T00:00:00" u="1"/>
        <d v="2013-01-29T00:00:00" u="1"/>
        <d v="2013-12-05T00:00:00" u="1"/>
        <d v="2013-08-18T00:00:00" u="1"/>
        <d v="2013-11-20T00:00:00" u="1"/>
        <d v="2013-02-10T00:00:00" u="1"/>
        <d v="2013-05-12T00:00:00" u="1"/>
        <d v="2013-04-27T00:00:00" u="1"/>
        <d v="2013-11-16T00:00:00" u="1"/>
        <d v="2013-07-29T00:00:00" u="1"/>
        <d v="2014-02-06T00:00:00" u="1"/>
        <d v="2013-05-08T00:00:00" u="1"/>
        <d v="2013-10-31T00:00:00" u="1"/>
        <d v="2013-01-21T00:00:00" u="1"/>
        <d v="2013-04-23T00:00:00" u="1"/>
        <d v="2013-11-12T00:00:00" u="1"/>
        <d v="2013-02-02T00:00:00" u="1"/>
        <d v="2013-05-04T00:00:00" u="1"/>
        <d v="2013-10-27T00:00:00" u="1"/>
        <d v="2013-08-06T00:00:00" u="1"/>
        <d v="2013-04-19T00:00:00" u="1"/>
        <d v="2013-01-13T00:00:00" u="1"/>
        <d v="2013-11-04T00:00:00" u="1"/>
        <d v="2013-07-17T00:00:00" u="1"/>
        <d v="2013-01-09T00:00:00" u="1"/>
        <d v="2013-04-11T00:00:00" u="1"/>
        <d v="2013-07-13T00:00:00" u="1"/>
        <d v="2013-10-15T00:00:00" u="1"/>
        <d v="2013-06-28T00:00:00" u="1"/>
        <d v="2013-04-07T00:00:00" u="1"/>
        <d v="2013-07-09T00:00:00" u="1"/>
        <d v="2013-10-11T00:00:00" u="1"/>
        <d v="2013-06-24T00:00:00" u="1"/>
        <d v="2013-07-05T00:00:00" u="1"/>
        <d v="2013-03-18T00:00:00" u="1"/>
        <d v="2013-10-07T00:00:00" u="1"/>
        <d v="2013-06-20T00:00:00" u="1"/>
        <d v="2013-09-22T00:00:00" u="1"/>
        <d v="2013-07-01T00:00:00" u="1"/>
        <d v="2013-03-14T00:00:00" u="1"/>
        <d v="2013-10-03T00:00:00" u="1"/>
        <d v="2013-06-16T00:00:00" u="1"/>
        <d v="2013-09-18T00:00:00" u="1"/>
        <d v="2013-05-31T00:00:00" u="1"/>
        <d v="2013-03-10T00:00:00" u="1"/>
        <d v="2013-06-12T00:00:00" u="1"/>
        <d v="2013-02-25T00:00:00" u="1"/>
        <d v="2013-09-14T00:00:00" u="1"/>
        <d v="2013-05-27T00:00:00" u="1"/>
        <d v="2013-12-16T00:00:00" u="1"/>
        <d v="2013-08-29T00:00:00" u="1"/>
        <d v="2013-02-21T00:00:00" u="1"/>
        <d v="2013-09-10T00:00:00" u="1"/>
        <d v="2013-05-23T00:00:00" u="1"/>
        <d v="2013-12-12T00:00:00" u="1"/>
        <d v="2013-03-02T00:00:00" u="1"/>
        <d v="2013-08-25T00:00:00" u="1"/>
        <d v="2013-06-04T00:00:00" u="1"/>
        <d v="2013-11-27T00:00:00" u="1"/>
        <d v="2013-05-19T00:00:00" u="1"/>
        <d v="2013-08-21T00:00:00" u="1"/>
        <d v="2013-11-23T00:00:00" u="1"/>
        <d v="2013-09-02T00:00:00" u="1"/>
        <d v="2014-02-13T00:00:00" u="1"/>
        <d v="2013-01-28T00:00:00" u="1"/>
        <d v="2013-12-04T00:00:00" u="1"/>
        <d v="2013-04-30T00:00:00" u="1"/>
        <d v="2013-11-19T00:00:00" u="1"/>
        <d v="2014-02-09T00:00:00" u="1"/>
        <d v="2013-01-24T00:00:00" u="1"/>
        <d v="2013-04-26T00:00:00" u="1"/>
        <d v="2013-11-15T00:00:00" u="1"/>
        <d v="2013-07-28T00:00:00" u="1"/>
        <d v="2014-02-05T00:00:00" u="1"/>
        <d v="2013-05-07T00:00:00" u="1"/>
        <d v="2013-10-30T00:00:00" u="1"/>
        <d v="2013-04-22T00:00:00" u="1"/>
        <d v="2013-11-11T00:00:00" u="1"/>
        <d v="2013-02-01T00:00:00" u="1"/>
        <d v="2013-05-03T00:00:00" u="1"/>
        <d v="2013-01-16T00:00:00" u="1"/>
        <d v="2013-11-07T00:00:00" u="1"/>
        <d v="2013-08-01T00:00:00" u="1"/>
        <d v="2013-04-14T00:00:00" u="1"/>
        <d v="2013-11-03T00:00:00" u="1"/>
        <d v="2013-07-16T00:00:00" u="1"/>
        <d v="2013-10-18T00:00:00" u="1"/>
        <d v="2013-04-10T00:00:00" u="1"/>
        <d v="2013-07-12T00:00:00" u="1"/>
        <d v="2013-03-25T00:00:00" u="1"/>
        <d v="2013-10-14T00:00:00" u="1"/>
        <d v="2013-06-27T00:00:00" u="1"/>
        <d v="2013-04-06T00:00:00" u="1"/>
        <d v="2013-09-29T00:00:00" u="1"/>
        <d v="2013-07-08T00:00:00" u="1"/>
        <d v="2013-03-21T00:00:00" u="1"/>
        <d v="2013-10-10T00:00:00" u="1"/>
        <d v="2013-06-23T00:00:00" u="1"/>
        <d v="2013-09-25T00:00:00" u="1"/>
        <d v="2013-03-17T00:00:00" u="1"/>
        <d v="2013-06-19T00:00:00" u="1"/>
        <d v="2013-09-21T00:00:00" u="1"/>
        <d v="2013-03-13T00:00:00" u="1"/>
        <d v="2013-02-28T00:00:00" u="1"/>
        <d v="2013-09-17T00:00:00" u="1"/>
        <d v="2013-05-30T00:00:00" u="1"/>
        <d v="2013-12-19T00:00:00" u="1"/>
        <d v="2013-06-11T00:00:00" u="1"/>
        <d v="2013-02-24T00:00:00" u="1"/>
        <d v="2013-09-13T00:00:00" u="1"/>
        <d v="2013-05-26T00:00:00" u="1"/>
        <d v="2013-12-15T00:00:00" u="1"/>
        <d v="2013-08-28T00:00:00" u="1"/>
        <d v="2013-11-30T00:00:00" u="1"/>
        <d v="2013-09-09T00:00:00" u="1"/>
        <d v="2013-05-22T00:00:00" u="1"/>
        <d v="2013-12-11T00:00:00" u="1"/>
        <d v="2013-03-01T00:00:00" u="1"/>
        <d v="2013-11-26T00:00:00" u="1"/>
        <d v="2013-05-18T00:00:00" u="1"/>
        <d v="2013-01-31T00:00:00" u="1"/>
        <d v="2013-12-07T00:00:00" u="1"/>
        <d v="2013-08-20T00:00:00" u="1"/>
        <d v="2013-11-22T00:00:00" u="1"/>
        <d v="2014-02-12T00:00:00" u="1"/>
        <d v="2013-05-14T00:00:00" u="1"/>
        <d v="2013-01-27T00:00:00" u="1"/>
        <d v="2013-12-03T00:00:00" u="1"/>
        <d v="2013-08-16T00:00:00" u="1"/>
        <d v="2013-11-18T00:00:00" u="1"/>
        <d v="2013-02-08T00:00:00" u="1"/>
        <d v="2013-07-31T00:00:00" u="1"/>
        <d v="2014-02-08T00:00:00" u="1"/>
        <d v="2013-05-10T00:00:00" u="1"/>
        <d v="2013-01-23T00:00:00" u="1"/>
        <d v="2013-08-12T00:00:00" u="1"/>
        <d v="2013-04-25T00:00:00" u="1"/>
        <d v="2013-11-14T00:00:00" u="1"/>
        <d v="2013-02-04T00:00:00" u="1"/>
        <d v="2014-02-04T00:00:00" u="1"/>
        <d v="2013-05-06T00:00:00" u="1"/>
        <d v="2013-10-29T00:00:00" u="1"/>
        <d v="2013-01-19T00:00:00" u="1"/>
        <d v="2013-11-10T00:00:00" u="1"/>
        <d v="2013-07-23T00:00:00" u="1"/>
        <d v="2013-05-02T00:00:00" u="1"/>
        <d v="2013-10-25T00:00:00" u="1"/>
        <d v="2013-04-17T00:00:00" u="1"/>
        <d v="2013-11-06T00:00:00" u="1"/>
        <d v="2013-10-21T00:00:00" u="1"/>
        <d v="2013-04-13T00:00:00" u="1"/>
        <d v="2013-11-02T00:00:00" u="1"/>
        <d v="2013-07-15T00:00:00" u="1"/>
        <d v="2013-03-28T00:00:00" u="1"/>
        <d v="2013-01-07T00:00:00" u="1"/>
        <d v="2013-06-30T00:00:00" u="1"/>
        <d v="2013-04-09T00:00:00" u="1"/>
        <d v="2013-07-11T00:00:00" u="1"/>
        <d v="2013-03-24T00:00:00" u="1"/>
        <d v="2013-10-13T00:00:00" u="1"/>
        <d v="2013-06-26T00:00:00" u="1"/>
        <d v="2013-04-05T00:00:00" u="1"/>
        <d v="2013-09-28T00:00:00" u="1"/>
        <d v="2013-07-07T00:00:00" u="1"/>
        <d v="2013-09-24T00:00:00" u="1"/>
        <d v="2013-07-03T00:00:00" u="1"/>
        <d v="2013-10-05T00:00:00" u="1"/>
        <d v="2013-10-01T00:00:00" u="1"/>
        <d v="2013-06-14T00:00:00" u="1"/>
        <d v="2013-02-27T00:00:00" u="1"/>
        <d v="2013-05-29T00:00:00" u="1"/>
        <d v="2013-08-31T00:00:00" u="1"/>
        <d v="2013-09-12T00:00:00" u="1"/>
        <d v="2013-03-04T00:00:00" u="1"/>
        <d v="2013-08-27T00:00:00" u="1"/>
        <d v="2013-06-06T00:00:00" u="1"/>
        <d v="2013-11-29T00:00:00" u="1"/>
        <d v="2013-02-19T00:00:00" u="1"/>
        <d v="2013-09-08T00:00:00" u="1"/>
        <d v="2013-05-21T00:00:00" u="1"/>
        <d v="2013-12-10T00:00:00" u="1"/>
        <d v="2013-08-23T00:00:00" u="1"/>
        <d v="2013-11-25T00:00:00" u="1"/>
        <d v="2013-09-04T00:00:00" u="1"/>
        <d v="2013-05-17T00:00:00" u="1"/>
        <d v="2013-01-30T00:00:00" u="1"/>
        <d v="2013-12-06T00:00:00" u="1"/>
        <d v="2013-08-19T00:00:00" u="1"/>
        <d v="2013-11-21T00:00:00" u="1"/>
        <d v="2014-02-11T00:00:00" u="1"/>
        <d v="2013-05-13T00:00:00" u="1"/>
        <d v="2013-12-02T00:00:00" u="1"/>
        <d v="2013-08-15T00:00:00" u="1"/>
        <d v="2013-11-17T00:00:00" u="1"/>
        <d v="2013-02-07T00:00:00" u="1"/>
        <d v="2013-07-30T00:00:00" u="1"/>
        <d v="2014-02-07T00:00:00" u="1"/>
        <d v="2013-05-09T00:00:00" u="1"/>
        <d v="2013-01-22T00:00:00" u="1"/>
        <d v="2013-08-11T00:00:00" u="1"/>
        <d v="2013-11-13T00:00:00" u="1"/>
        <d v="2013-02-03T00:00:00" u="1"/>
        <d v="2013-07-26T00:00:00" u="1"/>
        <d v="2014-02-03T00:00:00" u="1"/>
        <d v="2013-05-05T00:00:00" u="1"/>
        <d v="2013-07-22T00:00:00" u="1"/>
      </sharedItems>
    </cacheField>
    <cacheField name="Nome" numFmtId="14">
      <sharedItems containsBlank="1" count="225">
        <s v="CABRAL"/>
        <s v="IRIS"/>
        <s v="IMOB. T. - MACHADO"/>
        <s v="MARTA"/>
        <s v="MALU"/>
        <s v="SIMONE"/>
        <s v="WILLIAM"/>
        <s v="MAGAL"/>
        <s v="NOGUEIRA"/>
        <s v="RONALDO"/>
        <s v="MARINA"/>
        <s v="CAITANO"/>
        <s v="ERCIO"/>
        <s v="IMOB. T. - MAX"/>
        <s v="ARIANE"/>
        <s v="IRENE"/>
        <s v="PATRICIA"/>
        <s v="VAZ"/>
        <s v="GISELE"/>
        <s v="SUELI"/>
        <s v="TOBIAS"/>
        <s v="MADONA"/>
        <s v="FERRARI"/>
        <s v="SUSANA"/>
        <s v="IMOB. T. - FERNANDO"/>
        <s v="KAMILA"/>
        <s v="CRISTINA"/>
        <s v="IMOB. T. - ROSE"/>
        <s v="NEIVA"/>
        <m u="1"/>
        <s v="TOME" u="1"/>
        <s v="ANDREYA" u="1"/>
        <s v="AUGUSTO" u="1"/>
        <s v="ESTHER" u="1"/>
        <s v="CASAR" u="1"/>
        <s v="DENNIS" u="1"/>
        <s v="ANDRE" u="1"/>
        <s v="IDALICE" u="1"/>
        <s v="DIEGO" u="1"/>
        <s v="DIEGO " u="1"/>
        <s v="ANSELMO" u="1"/>
        <s v="SUZUKI" u="1"/>
        <s v="JANAINA" u="1"/>
        <s v="ANA" u="1"/>
        <s v="LIANY" u="1"/>
        <s v="SYLMARA" u="1"/>
        <s v="COELHO" u="1"/>
        <s v="FANY" u="1"/>
        <s v="IMOB. T - MAX" u="1"/>
        <s v="BIANCO" u="1"/>
        <s v="CAIO" u="1"/>
        <s v="LEONEL" u="1"/>
        <s v="RAPHAEL" u="1"/>
        <s v="TROIA" u="1"/>
        <s v="PEIXOTO" u="1"/>
        <s v="FERNANDA" u="1"/>
        <s v="VALMIR" u="1"/>
        <s v="IVONE" u="1"/>
        <s v="VITORIA" u="1"/>
        <s v="LIZ" u="1"/>
        <s v="ALVARO" u="1"/>
        <s v="MIRIAM" u="1"/>
        <s v="MAIA" u="1"/>
        <s v="VANIA" u="1"/>
        <s v="VANIA " u="1"/>
        <s v="MICHEL" u="1"/>
        <s v="SENNA" u="1"/>
        <s v="GREGORIO" u="1"/>
        <s v="IRINEU" u="1"/>
        <s v="EVITA" u="1"/>
        <s v="SERGIO" u="1"/>
        <s v="MARRONE" u="1"/>
        <s v="CHANNEL" u="1"/>
        <s v="RODRIGUES" u="1"/>
        <s v="CRIS" u="1"/>
        <s v="SOLANGE" u="1"/>
        <s v="NATAL" u="1"/>
        <s v="FARIA" u="1"/>
        <s v="DENISE" u="1"/>
        <s v="FARIA " u="1"/>
        <s v="FREIRE" u="1"/>
        <s v="MITUI" u="1"/>
        <s v="FELIPE" u="1"/>
        <s v="DIAS" u="1"/>
        <s v="ROBERTO" u="1"/>
        <s v="NEUZZA" u="1"/>
        <s v="VERA" u="1"/>
        <s v="GLASER" u="1"/>
        <s v="OLAVO" u="1"/>
        <s v="BLUMA" u="1"/>
        <s v="NETHO" u="1"/>
        <s v="SILVIA" u="1"/>
        <s v="SARAIVA" u="1"/>
        <s v="CACAU" u="1"/>
        <s v="EMILIO" u="1"/>
        <s v="GARCIA" u="1"/>
        <s v="CESAR" u="1"/>
        <s v="IMOBILIARIA TERCEIROS - FERNANDO" u="1"/>
        <s v="BENTO" u="1"/>
        <s v="KATE" u="1"/>
        <s v="MEL" u="1"/>
        <s v="TONY" u="1"/>
        <s v="CLEO" u="1"/>
        <s v="MARCELO" u="1"/>
        <s v="THIAGO" u="1"/>
        <s v="CAROL" u="1"/>
        <s v="AMANDA" u="1"/>
        <s v="KELI" u="1"/>
        <s v="WILLIAN" u="1"/>
        <s v="KHAL" u="1"/>
        <s v="ANTUNIETA" u="1"/>
        <s v="BRUNO" u="1"/>
        <s v="LUSIMERE" u="1"/>
        <s v="BRUNO " u="1"/>
        <s v="EDSON" u="1"/>
        <s v="SUZANA" u="1"/>
        <s v="CIDA" u="1"/>
        <s v="EDUARDO" u="1"/>
        <s v="CARLOS" u="1"/>
        <s v="JULIANA" u="1"/>
        <s v="IMOB. T. - BLUMA" u="1"/>
        <s v="IMOB. T. - HUDSON" u="1"/>
        <s v="ADRIANO " u="1"/>
        <s v="HAMILTON" u="1"/>
        <s v="REYNALDO" u="1"/>
        <s v="ROSE" u="1"/>
        <s v="CRISTIANO" u="1"/>
        <s v="KEIKO" u="1"/>
        <s v="ALEXANDRE" u="1"/>
        <s v="ALEXANDRE " u="1"/>
        <s v="NEUZA" u="1"/>
        <s v="IMOBILIARIA TERCEIROS" u="1"/>
        <s v="VICINO" u="1"/>
        <s v="AMARILIS" u="1"/>
        <s v="NIL" u="1"/>
        <s v="MATIAS" u="1"/>
        <s v="GALILEU" u="1"/>
        <s v="LUDMILLA" u="1"/>
        <s v="JONAS" u="1"/>
        <s v="JADE" u="1"/>
        <s v="GASPAR" u="1"/>
        <s v="DANIELA" u="1"/>
        <s v="CLAUDIA" u="1"/>
        <s v="DANTE" u="1"/>
        <s v="LUIZA" u="1"/>
        <s v="BRUNA" u="1"/>
        <s v="LEANDRO" u="1"/>
        <s v="LIBERATO" u="1"/>
        <s v="TINO" u="1"/>
        <s v="HAROLDO" u="1"/>
        <s v="ITAMAR" u="1"/>
        <s v="ROGERIO" u="1"/>
        <s v="AILTON" u="1"/>
        <s v="JOSELIA" u="1"/>
        <s v="HORTENCIA" u="1"/>
        <s v="FATIMA" u="1"/>
        <s v="ARAUJO" u="1"/>
        <s v="ISABEL" u="1"/>
        <s v="LUCIA" u="1"/>
        <s v="MATHEUS" u="1"/>
        <s v="JOAL" u="1"/>
        <s v="CAXAMBU" u="1"/>
        <s v="MATHEUS(1)" u="1"/>
        <s v="IMOB. T - FERNANDO" u="1"/>
        <s v="GUILHERMINA" u="1"/>
        <s v="MYUNG" u="1"/>
        <s v="PADUA" u="1"/>
        <s v="MATILDES" u="1"/>
        <s v="LUIZ" u="1"/>
        <s v="ERNESTO" u="1"/>
        <s v="ARETHA" u="1"/>
        <s v="GIMENEZ" u="1"/>
        <s v="TILICO" u="1"/>
        <s v="TILICO " u="1"/>
        <s v="TATYANA" u="1"/>
        <s v="ENZO" u="1"/>
        <s v="VINNI" u="1"/>
        <s v="CLAUDIO" u="1"/>
        <s v="MAURICIO" u="1"/>
        <s v="IMOB. T. - FALCÃO" u="1"/>
        <s v="IMOBILIARIA TERCEIROS - MACHADO" u="1"/>
        <s v="IMOBILIÁRIA TERCEIROS - MACHADO" u="1"/>
        <s v="BACCAN" u="1"/>
        <s v="MEDEIROS" u="1"/>
        <s v="JORGE" u="1"/>
        <s v="MARIANA" u="1"/>
        <s v="SOUZA" u="1"/>
        <s v="DAMIÃO" u="1"/>
        <s v="TALES" u="1"/>
        <s v="NEIVA " u="1"/>
        <s v="GISELE " u="1"/>
        <s v="RENATO" u="1"/>
        <s v="ROMULO" u="1"/>
        <s v="COSTA" u="1"/>
        <s v="JULINHO" u="1"/>
        <s v="MIL" u="1"/>
        <s v="CLARA" u="1"/>
        <s v="CAMIS" u="1"/>
        <s v="JAIME" u="1"/>
        <s v="AFRAH" u="1"/>
        <s v="ARTTE " u="1"/>
        <s v="JAIME " u="1"/>
        <s v="IMOB. T - MACHADO" u="1"/>
        <s v="EVA" u="1"/>
        <s v="HELOISA" u="1"/>
        <s v="MARCIA" u="1"/>
        <s v="ANDERSON" u="1"/>
        <s v="JOÃO" u="1"/>
        <s v="ERICA" u="1"/>
        <s v="Bonafé" u="1"/>
        <s v="CARINA" u="1"/>
        <s v="MAURO" u="1"/>
        <s v="RAFAEL" u="1"/>
        <s v="GILDA" u="1"/>
        <s v="GILDA " u="1"/>
        <s v="GUSTAVO" u="1"/>
        <s v="GILBERTO" u="1"/>
        <s v="DEBORA" u="1"/>
        <s v="SILVA" u="1"/>
        <s v="FLAVIO" u="1"/>
        <s v="VALENTINA" u="1"/>
        <s v="HANNAH" u="1"/>
        <s v="QUEIROZ" u="1"/>
        <s v="PATRICIO" u="1"/>
        <s v="IMOBILIARIA TERCEIROS - FALCÃO" u="1"/>
      </sharedItems>
    </cacheField>
    <cacheField name="Gerente" numFmtId="43">
      <sharedItems containsMixedTypes="1" containsNumber="1" containsInteger="1" minValue="0" maxValue="0" count="11">
        <s v="JIMMY"/>
        <s v="BONAFE"/>
        <s v="MOSHE"/>
        <s v="VITOR"/>
        <s v="ROBSON"/>
        <s v="FRED"/>
        <s v="GIULIANO"/>
        <s v="DOUGLAS"/>
        <s v="ABILIO"/>
        <s v="LOURENÇO"/>
        <n v="0" u="1"/>
      </sharedItems>
    </cacheField>
    <cacheField name="VGV" numFmtId="43">
      <sharedItems containsSemiMixedTypes="0" containsString="0" containsNumber="1" minValue="36787" maxValue="2306800"/>
    </cacheField>
    <cacheField name="Vendas" numFmtId="2">
      <sharedItems containsSemiMixedTypes="0" containsString="0" containsNumber="1" minValue="0.5" maxValue="1"/>
    </cacheField>
    <cacheField name="mês" numFmtId="171">
      <sharedItems containsSemiMixedTypes="0" containsString="0" containsNumber="1" containsInteger="1" minValue="1" maxValue="12" count="12">
        <n v="1"/>
        <n v="2"/>
        <n v="11" u="1"/>
        <n v="12" u="1"/>
        <n v="6" u="1"/>
        <n v="3" u="1"/>
        <n v="7" u="1"/>
        <n v="8" u="1"/>
        <n v="4" u="1"/>
        <n v="9" u="1"/>
        <n v="10" u="1"/>
        <n v="5" u="1"/>
      </sharedItems>
    </cacheField>
    <cacheField name="Ano" numFmtId="171">
      <sharedItems containsSemiMixedTypes="0" containsString="0" containsNumber="1" containsInteger="1" minValue="1900" maxValue="5013" count="5">
        <n v="2014"/>
        <n v="5013" u="1"/>
        <n v="1900" u="1"/>
        <n v="2012" u="1"/>
        <n v="201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x v="0"/>
    <s v="Oliveira"/>
    <n v="71"/>
    <x v="0"/>
    <x v="0"/>
    <x v="0"/>
    <x v="0"/>
    <x v="0"/>
    <n v="192000"/>
    <n v="0.5"/>
    <x v="0"/>
    <x v="0"/>
  </r>
  <r>
    <x v="0"/>
    <s v="Oliveira"/>
    <n v="71"/>
    <x v="0"/>
    <x v="0"/>
    <x v="0"/>
    <x v="1"/>
    <x v="0"/>
    <n v="192000"/>
    <n v="0.5"/>
    <x v="0"/>
    <x v="0"/>
  </r>
  <r>
    <x v="1"/>
    <s v="Flamboyant"/>
    <n v="114"/>
    <x v="1"/>
    <x v="1"/>
    <x v="1"/>
    <x v="2"/>
    <x v="1"/>
    <n v="209630"/>
    <n v="1"/>
    <x v="0"/>
    <x v="0"/>
  </r>
  <r>
    <x v="2"/>
    <s v="Now Studios Ipiranga"/>
    <n v="1716"/>
    <x v="0"/>
    <x v="0"/>
    <x v="1"/>
    <x v="3"/>
    <x v="2"/>
    <n v="378795"/>
    <n v="1"/>
    <x v="0"/>
    <x v="0"/>
  </r>
  <r>
    <x v="3"/>
    <s v="Decor Paraíso"/>
    <n v="142"/>
    <x v="0"/>
    <x v="1"/>
    <x v="2"/>
    <x v="3"/>
    <x v="2"/>
    <n v="865391.43"/>
    <n v="1"/>
    <x v="0"/>
    <x v="0"/>
  </r>
  <r>
    <x v="2"/>
    <s v="Now Studios Ipiranga"/>
    <n v="811"/>
    <x v="0"/>
    <x v="0"/>
    <x v="3"/>
    <x v="4"/>
    <x v="3"/>
    <n v="424939.34"/>
    <n v="1"/>
    <x v="0"/>
    <x v="0"/>
  </r>
  <r>
    <x v="2"/>
    <s v="Now Studios Ipiranga"/>
    <n v="1606"/>
    <x v="0"/>
    <x v="0"/>
    <x v="4"/>
    <x v="5"/>
    <x v="4"/>
    <n v="410449.86"/>
    <n v="1"/>
    <x v="0"/>
    <x v="0"/>
  </r>
  <r>
    <x v="4"/>
    <s v="Felicidade"/>
    <n v="104"/>
    <x v="0"/>
    <x v="1"/>
    <x v="5"/>
    <x v="6"/>
    <x v="5"/>
    <n v="259745.4"/>
    <n v="1"/>
    <x v="0"/>
    <x v="0"/>
  </r>
  <r>
    <x v="1"/>
    <s v="Buriti"/>
    <n v="117"/>
    <x v="0"/>
    <x v="1"/>
    <x v="5"/>
    <x v="7"/>
    <x v="3"/>
    <n v="200000"/>
    <n v="1"/>
    <x v="0"/>
    <x v="0"/>
  </r>
  <r>
    <x v="3"/>
    <s v="Decor Paraíso"/>
    <n v="41"/>
    <x v="0"/>
    <x v="1"/>
    <x v="6"/>
    <x v="8"/>
    <x v="5"/>
    <n v="484115.36"/>
    <n v="1"/>
    <x v="0"/>
    <x v="0"/>
  </r>
  <r>
    <x v="5"/>
    <s v="Laços da Lapa"/>
    <n v="73"/>
    <x v="0"/>
    <x v="0"/>
    <x v="7"/>
    <x v="9"/>
    <x v="4"/>
    <n v="480266.53"/>
    <n v="1"/>
    <x v="0"/>
    <x v="0"/>
  </r>
  <r>
    <x v="4"/>
    <s v="Felicidade"/>
    <n v="167"/>
    <x v="0"/>
    <x v="1"/>
    <x v="7"/>
    <x v="4"/>
    <x v="3"/>
    <n v="267106.21000000002"/>
    <n v="1"/>
    <x v="0"/>
    <x v="0"/>
  </r>
  <r>
    <x v="3"/>
    <s v="Decor Paraíso"/>
    <n v="115"/>
    <x v="0"/>
    <x v="1"/>
    <x v="8"/>
    <x v="10"/>
    <x v="6"/>
    <n v="455428.24"/>
    <n v="1"/>
    <x v="0"/>
    <x v="0"/>
  </r>
  <r>
    <x v="4"/>
    <s v="Amizade"/>
    <n v="178"/>
    <x v="0"/>
    <x v="1"/>
    <x v="8"/>
    <x v="11"/>
    <x v="7"/>
    <n v="275209"/>
    <n v="1"/>
    <x v="0"/>
    <x v="0"/>
  </r>
  <r>
    <x v="0"/>
    <s v="Cedro"/>
    <n v="38"/>
    <x v="0"/>
    <x v="0"/>
    <x v="9"/>
    <x v="12"/>
    <x v="7"/>
    <n v="300000"/>
    <n v="1"/>
    <x v="0"/>
    <x v="0"/>
  </r>
  <r>
    <x v="5"/>
    <s v="Origens Lapa"/>
    <n v="122"/>
    <x v="1"/>
    <x v="0"/>
    <x v="9"/>
    <x v="2"/>
    <x v="1"/>
    <n v="320000"/>
    <n v="0.5"/>
    <x v="0"/>
    <x v="0"/>
  </r>
  <r>
    <x v="5"/>
    <s v="Origens Lapa"/>
    <n v="122"/>
    <x v="1"/>
    <x v="0"/>
    <x v="9"/>
    <x v="13"/>
    <x v="1"/>
    <n v="320000"/>
    <n v="0.5"/>
    <x v="0"/>
    <x v="0"/>
  </r>
  <r>
    <x v="0"/>
    <s v="Oliveira"/>
    <n v="18"/>
    <x v="0"/>
    <x v="0"/>
    <x v="10"/>
    <x v="14"/>
    <x v="0"/>
    <n v="195750"/>
    <n v="0.5"/>
    <x v="0"/>
    <x v="0"/>
  </r>
  <r>
    <x v="0"/>
    <s v="Oliveira"/>
    <n v="18"/>
    <x v="0"/>
    <x v="0"/>
    <x v="10"/>
    <x v="15"/>
    <x v="0"/>
    <n v="195750"/>
    <n v="0.5"/>
    <x v="0"/>
    <x v="0"/>
  </r>
  <r>
    <x v="1"/>
    <s v="Acácia"/>
    <n v="56"/>
    <x v="0"/>
    <x v="1"/>
    <x v="10"/>
    <x v="16"/>
    <x v="3"/>
    <n v="122494.19"/>
    <n v="0.5"/>
    <x v="0"/>
    <x v="0"/>
  </r>
  <r>
    <x v="1"/>
    <s v="Acácia"/>
    <n v="56"/>
    <x v="0"/>
    <x v="1"/>
    <x v="10"/>
    <x v="7"/>
    <x v="3"/>
    <n v="122494.19"/>
    <n v="0.5"/>
    <x v="0"/>
    <x v="0"/>
  </r>
  <r>
    <x v="1"/>
    <s v="Flamboyant"/>
    <n v="133"/>
    <x v="0"/>
    <x v="1"/>
    <x v="10"/>
    <x v="17"/>
    <x v="0"/>
    <n v="221657.8"/>
    <n v="1"/>
    <x v="0"/>
    <x v="0"/>
  </r>
  <r>
    <x v="1"/>
    <s v="Buriti"/>
    <n v="175"/>
    <x v="0"/>
    <x v="1"/>
    <x v="10"/>
    <x v="18"/>
    <x v="2"/>
    <n v="271000"/>
    <n v="1"/>
    <x v="0"/>
    <x v="0"/>
  </r>
  <r>
    <x v="6"/>
    <s v="Ares do Parque Aclimação"/>
    <n v="191"/>
    <x v="0"/>
    <x v="1"/>
    <x v="10"/>
    <x v="19"/>
    <x v="3"/>
    <n v="2306800"/>
    <n v="1"/>
    <x v="0"/>
    <x v="0"/>
  </r>
  <r>
    <x v="4"/>
    <s v="Amizade"/>
    <n v="7"/>
    <x v="0"/>
    <x v="1"/>
    <x v="11"/>
    <x v="11"/>
    <x v="7"/>
    <n v="255800"/>
    <n v="1"/>
    <x v="0"/>
    <x v="0"/>
  </r>
  <r>
    <x v="7"/>
    <s v="Tons da Villa"/>
    <n v="176"/>
    <x v="0"/>
    <x v="1"/>
    <x v="11"/>
    <x v="20"/>
    <x v="8"/>
    <n v="356832"/>
    <n v="1"/>
    <x v="0"/>
    <x v="0"/>
  </r>
  <r>
    <x v="1"/>
    <s v="Acácia"/>
    <n v="72"/>
    <x v="1"/>
    <x v="1"/>
    <x v="12"/>
    <x v="2"/>
    <x v="1"/>
    <n v="244000"/>
    <n v="1"/>
    <x v="0"/>
    <x v="0"/>
  </r>
  <r>
    <x v="8"/>
    <s v="Host Paraíso"/>
    <n v="309"/>
    <x v="0"/>
    <x v="1"/>
    <x v="13"/>
    <x v="21"/>
    <x v="6"/>
    <n v="800000"/>
    <n v="1"/>
    <x v="0"/>
    <x v="0"/>
  </r>
  <r>
    <x v="1"/>
    <s v="Acácia"/>
    <n v="18"/>
    <x v="0"/>
    <x v="1"/>
    <x v="14"/>
    <x v="18"/>
    <x v="2"/>
    <n v="199500"/>
    <n v="1"/>
    <x v="0"/>
    <x v="0"/>
  </r>
  <r>
    <x v="1"/>
    <s v="Flamboyant"/>
    <n v="124"/>
    <x v="1"/>
    <x v="1"/>
    <x v="14"/>
    <x v="13"/>
    <x v="1"/>
    <n v="207600"/>
    <n v="1"/>
    <x v="0"/>
    <x v="0"/>
  </r>
  <r>
    <x v="1"/>
    <s v="Flamboyant"/>
    <n v="54"/>
    <x v="0"/>
    <x v="1"/>
    <x v="15"/>
    <x v="22"/>
    <x v="0"/>
    <n v="211404"/>
    <n v="1"/>
    <x v="0"/>
    <x v="0"/>
  </r>
  <r>
    <x v="1"/>
    <s v="Flamboyant"/>
    <n v="64"/>
    <x v="0"/>
    <x v="1"/>
    <x v="15"/>
    <x v="14"/>
    <x v="0"/>
    <n v="109143.535"/>
    <n v="0.5"/>
    <x v="0"/>
    <x v="0"/>
  </r>
  <r>
    <x v="1"/>
    <s v="Flamboyant"/>
    <n v="64"/>
    <x v="0"/>
    <x v="1"/>
    <x v="15"/>
    <x v="23"/>
    <x v="4"/>
    <n v="109143.535"/>
    <n v="0.5"/>
    <x v="0"/>
    <x v="0"/>
  </r>
  <r>
    <x v="9"/>
    <s v="Novo Jardim Vip"/>
    <n v="103"/>
    <x v="0"/>
    <x v="1"/>
    <x v="15"/>
    <x v="21"/>
    <x v="6"/>
    <n v="880000"/>
    <n v="1"/>
    <x v="0"/>
    <x v="0"/>
  </r>
  <r>
    <x v="10"/>
    <s v="Gallery Offices"/>
    <n v="306"/>
    <x v="1"/>
    <x v="1"/>
    <x v="15"/>
    <x v="24"/>
    <x v="1"/>
    <n v="400000"/>
    <n v="1"/>
    <x v="0"/>
    <x v="0"/>
  </r>
  <r>
    <x v="2"/>
    <s v="Now Studios Ipiranga"/>
    <n v="306"/>
    <x v="0"/>
    <x v="0"/>
    <x v="16"/>
    <x v="25"/>
    <x v="2"/>
    <n v="375593"/>
    <n v="1"/>
    <x v="0"/>
    <x v="0"/>
  </r>
  <r>
    <x v="11"/>
    <s v="Class Varanda Mariana"/>
    <n v="98"/>
    <x v="0"/>
    <x v="1"/>
    <x v="17"/>
    <x v="26"/>
    <x v="2"/>
    <n v="544500"/>
    <n v="1"/>
    <x v="0"/>
    <x v="0"/>
  </r>
  <r>
    <x v="11"/>
    <s v="Class Varanda Mariana"/>
    <s v="44 - G"/>
    <x v="0"/>
    <x v="1"/>
    <x v="17"/>
    <x v="26"/>
    <x v="2"/>
    <n v="36787"/>
    <n v="1"/>
    <x v="0"/>
    <x v="0"/>
  </r>
  <r>
    <x v="7"/>
    <s v="Tons da Villa"/>
    <n v="13"/>
    <x v="0"/>
    <x v="1"/>
    <x v="18"/>
    <x v="20"/>
    <x v="8"/>
    <n v="330000"/>
    <n v="1"/>
    <x v="0"/>
    <x v="0"/>
  </r>
  <r>
    <x v="12"/>
    <s v="Station Offices Saúde"/>
    <n v="1207"/>
    <x v="2"/>
    <x v="2"/>
    <x v="7"/>
    <x v="27"/>
    <x v="9"/>
    <n v="414999.55"/>
    <n v="1"/>
    <x v="0"/>
    <x v="0"/>
  </r>
  <r>
    <x v="0"/>
    <s v="Oliveira"/>
    <n v="61"/>
    <x v="0"/>
    <x v="0"/>
    <x v="18"/>
    <x v="1"/>
    <x v="0"/>
    <n v="422950"/>
    <n v="1"/>
    <x v="0"/>
    <x v="0"/>
  </r>
  <r>
    <x v="3"/>
    <s v="Decor Paraíso"/>
    <n v="143"/>
    <x v="0"/>
    <x v="1"/>
    <x v="18"/>
    <x v="28"/>
    <x v="7"/>
    <n v="885000"/>
    <n v="1"/>
    <x v="0"/>
    <x v="0"/>
  </r>
  <r>
    <x v="8"/>
    <s v="Host Paraíso"/>
    <n v="1808"/>
    <x v="2"/>
    <x v="2"/>
    <x v="19"/>
    <x v="27"/>
    <x v="9"/>
    <n v="498449.85"/>
    <n v="1"/>
    <x v="0"/>
    <x v="0"/>
  </r>
  <r>
    <x v="1"/>
    <s v="Flamboyant"/>
    <n v="148"/>
    <x v="1"/>
    <x v="1"/>
    <x v="18"/>
    <x v="13"/>
    <x v="1"/>
    <n v="209000"/>
    <n v="1"/>
    <x v="0"/>
    <x v="0"/>
  </r>
  <r>
    <x v="12"/>
    <s v="Única"/>
    <n v="408"/>
    <x v="2"/>
    <x v="2"/>
    <x v="20"/>
    <x v="27"/>
    <x v="9"/>
    <n v="392523.62"/>
    <n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34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6">
        <item m="1" x="122"/>
        <item m="1" x="199"/>
        <item m="1" x="152"/>
        <item m="1" x="128"/>
        <item m="1" x="129"/>
        <item m="1" x="60"/>
        <item m="1" x="106"/>
        <item m="1" x="133"/>
        <item m="1" x="43"/>
        <item m="1" x="206"/>
        <item m="1" x="36"/>
        <item m="1" x="31"/>
        <item m="1" x="40"/>
        <item m="1" x="110"/>
        <item m="1" x="156"/>
        <item m="1" x="170"/>
        <item x="14"/>
        <item m="1" x="200"/>
        <item m="1" x="32"/>
        <item m="1" x="182"/>
        <item m="1" x="98"/>
        <item m="1" x="49"/>
        <item m="1" x="89"/>
        <item m="1" x="209"/>
        <item m="1" x="145"/>
        <item m="1" x="111"/>
        <item m="1" x="113"/>
        <item x="0"/>
        <item m="1" x="93"/>
        <item m="1" x="50"/>
        <item x="11"/>
        <item m="1" x="197"/>
        <item m="1" x="210"/>
        <item m="1" x="118"/>
        <item m="1" x="105"/>
        <item m="1" x="34"/>
        <item m="1" x="161"/>
        <item m="1" x="96"/>
        <item m="1" x="72"/>
        <item m="1" x="116"/>
        <item m="1" x="196"/>
        <item m="1" x="142"/>
        <item m="1" x="177"/>
        <item m="1" x="102"/>
        <item m="1" x="46"/>
        <item m="1" x="193"/>
        <item m="1" x="74"/>
        <item m="1" x="126"/>
        <item x="26"/>
        <item m="1" x="187"/>
        <item m="1" x="141"/>
        <item m="1" x="143"/>
        <item m="1" x="217"/>
        <item m="1" x="78"/>
        <item m="1" x="35"/>
        <item m="1" x="83"/>
        <item m="1" x="38"/>
        <item m="1" x="39"/>
        <item m="1" x="114"/>
        <item m="1" x="117"/>
        <item m="1" x="94"/>
        <item m="1" x="175"/>
        <item x="12"/>
        <item m="1" x="208"/>
        <item m="1" x="169"/>
        <item m="1" x="33"/>
        <item m="1" x="203"/>
        <item m="1" x="69"/>
        <item m="1" x="47"/>
        <item m="1" x="77"/>
        <item m="1" x="79"/>
        <item m="1" x="155"/>
        <item m="1" x="82"/>
        <item m="1" x="55"/>
        <item x="22"/>
        <item m="1" x="219"/>
        <item m="1" x="80"/>
        <item m="1" x="136"/>
        <item m="1" x="95"/>
        <item m="1" x="140"/>
        <item m="1" x="216"/>
        <item m="1" x="213"/>
        <item m="1" x="214"/>
        <item m="1" x="171"/>
        <item x="18"/>
        <item m="1" x="190"/>
        <item m="1" x="87"/>
        <item m="1" x="67"/>
        <item m="1" x="164"/>
        <item m="1" x="215"/>
        <item m="1" x="123"/>
        <item m="1" x="221"/>
        <item m="1" x="149"/>
        <item m="1" x="204"/>
        <item m="1" x="154"/>
        <item m="1" x="37"/>
        <item m="1" x="163"/>
        <item m="1" x="202"/>
        <item m="1" x="48"/>
        <item m="1" x="120"/>
        <item m="1" x="179"/>
        <item x="24"/>
        <item m="1" x="121"/>
        <item x="2"/>
        <item x="13"/>
        <item x="27"/>
        <item m="1" x="131"/>
        <item m="1" x="224"/>
        <item m="1" x="97"/>
        <item m="1" x="180"/>
        <item m="1" x="181"/>
        <item x="15"/>
        <item m="1" x="68"/>
        <item x="1"/>
        <item m="1" x="150"/>
        <item m="1" x="57"/>
        <item m="1" x="139"/>
        <item m="1" x="198"/>
        <item m="1" x="201"/>
        <item m="1" x="42"/>
        <item m="1" x="160"/>
        <item m="1" x="207"/>
        <item m="1" x="138"/>
        <item m="1" x="184"/>
        <item m="1" x="153"/>
        <item m="1" x="119"/>
        <item m="1" x="194"/>
        <item x="25"/>
        <item m="1" x="99"/>
        <item m="1" x="127"/>
        <item m="1" x="107"/>
        <item m="1" x="109"/>
        <item m="1" x="146"/>
        <item m="1" x="51"/>
        <item m="1" x="44"/>
        <item m="1" x="147"/>
        <item m="1" x="59"/>
        <item m="1" x="158"/>
        <item m="1" x="137"/>
        <item m="1" x="168"/>
        <item m="1" x="144"/>
        <item m="1" x="112"/>
        <item x="21"/>
        <item x="7"/>
        <item m="1" x="62"/>
        <item x="4"/>
        <item m="1" x="103"/>
        <item m="1" x="205"/>
        <item m="1" x="185"/>
        <item x="10"/>
        <item m="1" x="71"/>
        <item x="3"/>
        <item m="1" x="159"/>
        <item m="1" x="162"/>
        <item m="1" x="135"/>
        <item m="1" x="167"/>
        <item m="1" x="178"/>
        <item m="1" x="211"/>
        <item m="1" x="183"/>
        <item m="1" x="100"/>
        <item m="1" x="65"/>
        <item m="1" x="195"/>
        <item m="1" x="61"/>
        <item m="1" x="81"/>
        <item m="1" x="165"/>
        <item m="1" x="76"/>
        <item x="28"/>
        <item m="1" x="189"/>
        <item m="1" x="90"/>
        <item m="1" x="130"/>
        <item m="1" x="85"/>
        <item m="1" x="134"/>
        <item x="8"/>
        <item m="1" x="88"/>
        <item m="1" x="166"/>
        <item x="16"/>
        <item m="1" x="223"/>
        <item m="1" x="54"/>
        <item m="1" x="222"/>
        <item m="1" x="212"/>
        <item m="1" x="52"/>
        <item m="1" x="191"/>
        <item m="1" x="124"/>
        <item m="1" x="84"/>
        <item m="1" x="73"/>
        <item m="1" x="151"/>
        <item m="1" x="192"/>
        <item x="9"/>
        <item m="1" x="125"/>
        <item m="1" x="92"/>
        <item m="1" x="66"/>
        <item m="1" x="70"/>
        <item m="1" x="218"/>
        <item m="1" x="91"/>
        <item x="5"/>
        <item m="1" x="75"/>
        <item m="1" x="186"/>
        <item x="19"/>
        <item x="23"/>
        <item m="1" x="115"/>
        <item m="1" x="41"/>
        <item m="1" x="45"/>
        <item m="1" x="188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220"/>
        <item m="1" x="56"/>
        <item m="1" x="63"/>
        <item m="1" x="64"/>
        <item x="17"/>
        <item m="1" x="86"/>
        <item m="1" x="132"/>
        <item m="1" x="176"/>
        <item m="1" x="58"/>
        <item x="6"/>
        <item m="1" x="108"/>
        <item m="1" x="29"/>
        <item m="1" x="1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  <item t="default"/>
      </items>
    </pivotField>
    <pivotField axis="axisPage" numFmtId="171" multipleItemSelectionAllowed="1" showAll="0">
      <items count="6">
        <item m="1" x="2"/>
        <item m="1" x="3"/>
        <item h="1" m="1" x="4"/>
        <item m="1" x="1"/>
        <item x="0"/>
        <item t="default"/>
      </items>
    </pivotField>
  </pivotFields>
  <rowFields count="2">
    <field x="3"/>
    <field x="6"/>
  </rowFields>
  <rowItems count="27">
    <i>
      <x v="6"/>
    </i>
    <i r="1">
      <x v="197"/>
    </i>
    <i r="1">
      <x v="142"/>
    </i>
    <i r="1">
      <x v="151"/>
    </i>
    <i r="1">
      <x v="166"/>
    </i>
    <i r="1">
      <x v="145"/>
    </i>
    <i r="1">
      <x v="208"/>
    </i>
    <i r="1">
      <x v="113"/>
    </i>
    <i r="1">
      <x v="48"/>
    </i>
    <i r="1">
      <x v="30"/>
    </i>
    <i r="1">
      <x v="172"/>
    </i>
    <i r="1">
      <x v="187"/>
    </i>
    <i r="1">
      <x v="84"/>
    </i>
    <i r="1">
      <x v="149"/>
    </i>
    <i r="1">
      <x v="194"/>
    </i>
    <i r="1">
      <x v="127"/>
    </i>
    <i r="1">
      <x v="143"/>
    </i>
    <i r="1">
      <x v="16"/>
    </i>
    <i r="1">
      <x v="62"/>
    </i>
    <i r="1">
      <x v="221"/>
    </i>
    <i r="1">
      <x v="216"/>
    </i>
    <i r="1">
      <x v="74"/>
    </i>
    <i r="1">
      <x v="111"/>
    </i>
    <i r="1">
      <x v="27"/>
    </i>
    <i r="1">
      <x v="175"/>
    </i>
    <i r="1">
      <x v="198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7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6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7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m="1" x="122"/>
        <item m="1" x="199"/>
        <item m="1" x="152"/>
        <item m="1" x="128"/>
        <item m="1" x="129"/>
        <item m="1" x="133"/>
        <item m="1" x="206"/>
        <item m="1" x="156"/>
        <item m="1" x="170"/>
        <item m="1" x="200"/>
        <item m="1" x="32"/>
        <item m="1" x="182"/>
        <item m="1" x="98"/>
        <item m="1" x="89"/>
        <item m="1" x="209"/>
        <item m="1" x="111"/>
        <item m="1" x="113"/>
        <item x="0"/>
        <item m="1" x="93"/>
        <item m="1" x="197"/>
        <item m="1" x="210"/>
        <item m="1" x="118"/>
        <item m="1" x="105"/>
        <item m="1" x="161"/>
        <item m="1" x="96"/>
        <item m="1" x="72"/>
        <item m="1" x="116"/>
        <item m="1" x="142"/>
        <item m="1" x="46"/>
        <item m="1" x="193"/>
        <item m="1" x="126"/>
        <item m="1" x="187"/>
        <item m="1" x="141"/>
        <item m="1" x="143"/>
        <item m="1" x="217"/>
        <item m="1" x="78"/>
        <item m="1" x="83"/>
        <item m="1" x="39"/>
        <item m="1" x="117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55"/>
        <item m="1" x="219"/>
        <item m="1" x="80"/>
        <item m="1" x="136"/>
        <item m="1" x="95"/>
        <item m="1" x="140"/>
        <item m="1" x="216"/>
        <item m="1" x="214"/>
        <item m="1" x="171"/>
        <item x="18"/>
        <item m="1" x="87"/>
        <item m="1" x="67"/>
        <item m="1" x="164"/>
        <item m="1" x="123"/>
        <item m="1" x="149"/>
        <item m="1" x="204"/>
        <item m="1" x="37"/>
        <item x="15"/>
        <item m="1" x="68"/>
        <item x="1"/>
        <item m="1" x="150"/>
        <item m="1" x="57"/>
        <item m="1" x="139"/>
        <item m="1" x="198"/>
        <item m="1" x="201"/>
        <item m="1" x="160"/>
        <item m="1" x="138"/>
        <item m="1" x="153"/>
        <item m="1" x="194"/>
        <item x="25"/>
        <item m="1" x="99"/>
        <item m="1" x="127"/>
        <item m="1" x="109"/>
        <item m="1" x="146"/>
        <item m="1" x="44"/>
        <item m="1" x="147"/>
        <item m="1" x="158"/>
        <item m="1" x="137"/>
        <item m="1" x="144"/>
        <item m="1" x="112"/>
        <item x="7"/>
        <item x="4"/>
        <item m="1" x="103"/>
        <item m="1" x="205"/>
        <item m="1" x="185"/>
        <item x="3"/>
        <item m="1" x="159"/>
        <item m="1" x="178"/>
        <item m="1" x="211"/>
        <item m="1" x="183"/>
        <item m="1" x="100"/>
        <item m="1" x="61"/>
        <item m="1" x="81"/>
        <item m="1" x="76"/>
        <item x="28"/>
        <item m="1" x="90"/>
        <item m="1" x="88"/>
        <item x="16"/>
        <item m="1" x="52"/>
        <item m="1" x="124"/>
        <item m="1" x="84"/>
        <item m="1" x="192"/>
        <item x="9"/>
        <item m="1" x="125"/>
        <item m="1" x="92"/>
        <item m="1" x="66"/>
        <item m="1" x="218"/>
        <item m="1" x="91"/>
        <item m="1" x="75"/>
        <item m="1" x="186"/>
        <item m="1" x="45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56"/>
        <item m="1" x="63"/>
        <item m="1" x="64"/>
        <item m="1" x="86"/>
        <item m="1" x="132"/>
        <item m="1" x="176"/>
        <item m="1" x="58"/>
        <item m="1" x="29"/>
        <item m="1" x="224"/>
        <item m="1" x="97"/>
        <item m="1" x="180"/>
        <item m="1" x="181"/>
        <item m="1" x="131"/>
        <item m="1" x="221"/>
        <item m="1" x="154"/>
        <item m="1" x="31"/>
        <item m="1" x="213"/>
        <item m="1" x="40"/>
        <item m="1" x="41"/>
        <item m="1" x="35"/>
        <item m="1" x="114"/>
        <item m="1" x="179"/>
        <item m="1" x="163"/>
        <item m="1" x="202"/>
        <item x="27"/>
        <item m="1" x="121"/>
        <item m="1" x="222"/>
        <item x="19"/>
        <item m="1" x="120"/>
        <item m="1" x="215"/>
        <item m="1" x="151"/>
        <item m="1" x="162"/>
        <item m="1" x="167"/>
        <item m="1" x="82"/>
        <item m="1" x="110"/>
        <item m="1" x="184"/>
        <item m="1" x="38"/>
        <item m="1" x="145"/>
        <item m="1" x="49"/>
        <item m="1" x="220"/>
        <item x="17"/>
        <item m="1" x="48"/>
        <item m="1" x="191"/>
        <item m="1" x="43"/>
        <item x="14"/>
        <item m="1" x="107"/>
        <item x="2"/>
        <item x="24"/>
        <item x="13"/>
        <item m="1" x="36"/>
        <item m="1" x="189"/>
        <item m="1" x="106"/>
        <item m="1" x="196"/>
        <item m="1" x="60"/>
        <item x="22"/>
        <item m="1" x="54"/>
        <item m="1" x="119"/>
        <item m="1" x="73"/>
        <item m="1" x="212"/>
        <item m="1" x="188"/>
        <item m="1" x="70"/>
        <item m="1" x="134"/>
        <item m="1" x="165"/>
        <item m="1" x="62"/>
        <item m="1" x="177"/>
        <item m="1" x="195"/>
        <item m="1" x="130"/>
        <item m="1" x="168"/>
        <item m="1" x="74"/>
        <item m="1" x="34"/>
        <item m="1" x="59"/>
        <item m="1" x="65"/>
        <item m="1" x="102"/>
        <item m="1" x="71"/>
        <item m="1" x="94"/>
        <item x="5"/>
        <item m="1" x="135"/>
        <item x="23"/>
        <item m="1" x="166"/>
        <item m="1" x="51"/>
        <item m="1" x="50"/>
        <item m="1" x="42"/>
        <item m="1" x="85"/>
        <item x="26"/>
        <item m="1" x="207"/>
        <item m="1" x="108"/>
        <item x="8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2">
        <item x="8"/>
        <item x="7"/>
        <item x="0"/>
        <item x="2"/>
        <item x="4"/>
        <item x="3"/>
        <item x="1"/>
        <item x="9"/>
        <item x="6"/>
        <item x="5"/>
        <item m="1" x="10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  <item t="default"/>
      </items>
    </pivotField>
    <pivotField axis="axisPage" numFmtId="171" multipleItemSelectionAllowed="1" showAll="0">
      <items count="6">
        <item m="1" x="2"/>
        <item m="1" x="3"/>
        <item h="1" m="1" x="4"/>
        <item m="1" x="1"/>
        <item x="0"/>
        <item t="default"/>
      </items>
    </pivotField>
  </pivotFields>
  <rowFields count="3">
    <field x="3"/>
    <field x="7"/>
    <field x="6"/>
  </rowFields>
  <rowItems count="6">
    <i>
      <x v="2"/>
    </i>
    <i r="1">
      <x v="6"/>
    </i>
    <i r="2">
      <x v="175"/>
    </i>
    <i r="2">
      <x v="177"/>
    </i>
    <i r="2">
      <x v="176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82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81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6"/>
          </reference>
        </references>
      </pivotArea>
    </format>
    <format dxfId="80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6"/>
          </reference>
        </references>
      </pivotArea>
    </format>
    <format dxfId="79">
      <pivotArea outline="0" fieldPosition="0">
        <references count="1">
          <reference field="4294967294" count="1">
            <x v="0"/>
          </reference>
        </references>
      </pivotArea>
    </format>
    <format dxfId="7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6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6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6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6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6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m="1" x="122"/>
        <item m="1" x="199"/>
        <item m="1" x="152"/>
        <item m="1" x="128"/>
        <item m="1" x="129"/>
        <item m="1" x="133"/>
        <item m="1" x="206"/>
        <item m="1" x="31"/>
        <item m="1" x="40"/>
        <item m="1" x="156"/>
        <item m="1" x="170"/>
        <item m="1" x="200"/>
        <item m="1" x="32"/>
        <item m="1" x="182"/>
        <item m="1" x="98"/>
        <item m="1" x="89"/>
        <item m="1" x="209"/>
        <item m="1" x="111"/>
        <item m="1" x="113"/>
        <item x="0"/>
        <item m="1" x="93"/>
        <item m="1" x="197"/>
        <item m="1" x="210"/>
        <item m="1" x="118"/>
        <item m="1" x="105"/>
        <item m="1" x="161"/>
        <item m="1" x="96"/>
        <item m="1" x="72"/>
        <item m="1" x="116"/>
        <item m="1" x="142"/>
        <item m="1" x="46"/>
        <item m="1" x="193"/>
        <item m="1" x="126"/>
        <item m="1" x="187"/>
        <item m="1" x="141"/>
        <item m="1" x="143"/>
        <item m="1" x="217"/>
        <item m="1" x="78"/>
        <item m="1" x="35"/>
        <item m="1" x="83"/>
        <item m="1" x="39"/>
        <item m="1" x="114"/>
        <item m="1" x="117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55"/>
        <item m="1" x="219"/>
        <item m="1" x="80"/>
        <item m="1" x="136"/>
        <item m="1" x="95"/>
        <item m="1" x="140"/>
        <item m="1" x="216"/>
        <item m="1" x="213"/>
        <item m="1" x="214"/>
        <item m="1" x="171"/>
        <item x="18"/>
        <item m="1" x="87"/>
        <item m="1" x="67"/>
        <item m="1" x="164"/>
        <item m="1" x="123"/>
        <item m="1" x="221"/>
        <item m="1" x="149"/>
        <item m="1" x="204"/>
        <item m="1" x="154"/>
        <item m="1" x="37"/>
        <item m="1" x="163"/>
        <item m="1" x="202"/>
        <item m="1" x="179"/>
        <item m="1" x="121"/>
        <item x="27"/>
        <item m="1" x="131"/>
        <item m="1" x="224"/>
        <item m="1" x="97"/>
        <item m="1" x="180"/>
        <item m="1" x="181"/>
        <item x="15"/>
        <item m="1" x="68"/>
        <item x="1"/>
        <item m="1" x="150"/>
        <item m="1" x="57"/>
        <item m="1" x="139"/>
        <item m="1" x="198"/>
        <item m="1" x="201"/>
        <item m="1" x="160"/>
        <item m="1" x="138"/>
        <item m="1" x="153"/>
        <item m="1" x="194"/>
        <item x="25"/>
        <item m="1" x="99"/>
        <item m="1" x="127"/>
        <item m="1" x="109"/>
        <item m="1" x="146"/>
        <item m="1" x="44"/>
        <item m="1" x="147"/>
        <item m="1" x="158"/>
        <item m="1" x="137"/>
        <item m="1" x="144"/>
        <item m="1" x="112"/>
        <item x="7"/>
        <item x="4"/>
        <item m="1" x="103"/>
        <item m="1" x="205"/>
        <item m="1" x="185"/>
        <item x="3"/>
        <item m="1" x="159"/>
        <item m="1" x="178"/>
        <item m="1" x="211"/>
        <item m="1" x="183"/>
        <item m="1" x="100"/>
        <item m="1" x="61"/>
        <item m="1" x="81"/>
        <item m="1" x="76"/>
        <item x="28"/>
        <item m="1" x="90"/>
        <item m="1" x="88"/>
        <item x="16"/>
        <item m="1" x="52"/>
        <item m="1" x="124"/>
        <item m="1" x="84"/>
        <item m="1" x="192"/>
        <item x="9"/>
        <item m="1" x="125"/>
        <item m="1" x="92"/>
        <item m="1" x="66"/>
        <item m="1" x="218"/>
        <item m="1" x="91"/>
        <item m="1" x="75"/>
        <item m="1" x="186"/>
        <item m="1" x="41"/>
        <item m="1" x="45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56"/>
        <item m="1" x="63"/>
        <item m="1" x="64"/>
        <item m="1" x="86"/>
        <item m="1" x="132"/>
        <item m="1" x="176"/>
        <item m="1" x="58"/>
        <item m="1" x="29"/>
        <item m="1" x="222"/>
        <item x="19"/>
        <item m="1" x="120"/>
        <item m="1" x="215"/>
        <item m="1" x="151"/>
        <item m="1" x="162"/>
        <item m="1" x="167"/>
        <item m="1" x="82"/>
        <item m="1" x="110"/>
        <item m="1" x="184"/>
        <item m="1" x="38"/>
        <item m="1" x="145"/>
        <item m="1" x="49"/>
        <item m="1" x="220"/>
        <item x="17"/>
        <item m="1" x="48"/>
        <item m="1" x="191"/>
        <item m="1" x="43"/>
        <item x="14"/>
        <item m="1" x="107"/>
        <item x="2"/>
        <item x="24"/>
        <item x="13"/>
        <item m="1" x="36"/>
        <item m="1" x="189"/>
        <item m="1" x="106"/>
        <item m="1" x="196"/>
        <item m="1" x="60"/>
        <item x="22"/>
        <item m="1" x="54"/>
        <item m="1" x="119"/>
        <item m="1" x="73"/>
        <item m="1" x="212"/>
        <item m="1" x="188"/>
        <item m="1" x="70"/>
        <item m="1" x="134"/>
        <item m="1" x="165"/>
        <item m="1" x="62"/>
        <item m="1" x="177"/>
        <item m="1" x="195"/>
        <item m="1" x="130"/>
        <item m="1" x="168"/>
        <item m="1" x="74"/>
        <item m="1" x="34"/>
        <item m="1" x="59"/>
        <item m="1" x="65"/>
        <item m="1" x="102"/>
        <item m="1" x="71"/>
        <item m="1" x="94"/>
        <item x="5"/>
        <item m="1" x="135"/>
        <item x="23"/>
        <item m="1" x="166"/>
        <item m="1" x="51"/>
        <item m="1" x="50"/>
        <item m="1" x="42"/>
        <item m="1" x="85"/>
        <item x="26"/>
        <item m="1" x="207"/>
        <item m="1" x="108"/>
        <item x="8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  <item t="default"/>
      </items>
    </pivotField>
    <pivotField axis="axisPage" numFmtId="171" multipleItemSelectionAllowed="1" showAll="0">
      <items count="6">
        <item m="1" x="2"/>
        <item m="1" x="3"/>
        <item h="1" m="1" x="4"/>
        <item m="1" x="1"/>
        <item x="0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84">
      <pivotArea outline="0" fieldPosition="0">
        <references count="1">
          <reference field="4294967294" count="1">
            <x v="0"/>
          </reference>
        </references>
      </pivotArea>
    </format>
    <format dxfId="83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3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5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2">
        <item x="8"/>
        <item x="7"/>
        <item x="0"/>
        <item x="2"/>
        <item x="4"/>
        <item x="3"/>
        <item x="1"/>
        <item x="9"/>
        <item x="6"/>
        <item x="5"/>
        <item h="1" m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</items>
    </pivotField>
    <pivotField axis="axisPage" numFmtId="171" multipleItemSelectionAllowed="1" showAll="0" defaultSubtotal="0">
      <items count="5">
        <item m="1" x="2"/>
        <item m="1" x="3"/>
        <item h="1" m="1" x="4"/>
        <item m="1" x="1"/>
        <item x="0"/>
      </items>
    </pivotField>
  </pivotFields>
  <rowFields count="2">
    <field x="3"/>
    <field x="7"/>
  </rowFields>
  <rowItems count="10">
    <i>
      <x/>
    </i>
    <i r="1">
      <x v="5"/>
    </i>
    <i r="1">
      <x v="3"/>
    </i>
    <i r="1">
      <x v="8"/>
    </i>
    <i r="1">
      <x v="2"/>
    </i>
    <i r="1">
      <x v="1"/>
    </i>
    <i r="1">
      <x v="4"/>
    </i>
    <i r="1">
      <x v="9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8"/>
              <x v="9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7">
              <x v="0"/>
              <x v="1"/>
              <x v="2"/>
              <x v="3"/>
              <x v="4"/>
              <x v="5"/>
              <x v="8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7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6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1"/>
        <item x="0"/>
        <item x="2"/>
        <item m="1" x="3"/>
        <item t="default"/>
      </items>
    </pivotField>
    <pivotField axis="axisPage" multipleItemSelectionAllowed="1" showAll="0">
      <items count="271">
        <item h="1" m="1" x="32"/>
        <item h="1" m="1" x="218"/>
        <item h="1" m="1" x="88"/>
        <item h="1" m="1" x="26"/>
        <item h="1" m="1" x="85"/>
        <item h="1" m="1" x="144"/>
        <item h="1" m="1" x="206"/>
        <item h="1" m="1" x="77"/>
        <item h="1" m="1" x="262"/>
        <item h="1" m="1" x="198"/>
        <item h="1" m="1" x="133"/>
        <item h="1" m="1" x="190"/>
        <item h="1" m="1" x="128"/>
        <item h="1" m="1" x="65"/>
        <item h="1" m="1" x="249"/>
        <item h="1" m="1" x="184"/>
        <item h="1" m="1" x="142"/>
        <item h="1" m="1" x="80"/>
        <item h="1" m="1" x="265"/>
        <item h="1" m="1" x="202"/>
        <item h="1" m="1" x="258"/>
        <item h="1" m="1" x="194"/>
        <item h="1" m="1" x="69"/>
        <item h="1" m="1" x="63"/>
        <item h="1" m="1" x="58"/>
        <item h="1" m="1" x="241"/>
        <item h="1" m="1" x="115"/>
        <item h="1" m="1" x="172"/>
        <item h="1" m="1" x="110"/>
        <item h="1" m="1" x="46"/>
        <item h="1" m="1" x="233"/>
        <item h="1" m="1" x="167"/>
        <item h="1" m="1" x="181"/>
        <item h="1" m="1" x="119"/>
        <item h="1" m="1" x="55"/>
        <item h="1" m="1" x="237"/>
        <item h="1" m="1" x="49"/>
        <item h="1" m="1" x="108"/>
        <item h="1" m="1" x="45"/>
        <item h="1" m="1" x="166"/>
        <item h="1" m="1" x="103"/>
        <item h="1" m="1" x="42"/>
        <item h="1" m="1" x="163"/>
        <item h="1" m="1" x="98"/>
        <item h="1" m="1" x="38"/>
        <item h="1" m="1" x="159"/>
        <item h="1" m="1" x="35"/>
        <item h="1" m="1" x="222"/>
        <item h="1" m="1" x="153"/>
        <item h="1" m="1" x="30"/>
        <item h="1" m="1" x="217"/>
        <item h="1" m="1" x="225"/>
        <item h="1" m="1" x="156"/>
        <item h="1" m="1" x="93"/>
        <item h="1" m="1" x="33"/>
        <item h="1" m="1" x="220"/>
        <item h="1" m="1" x="151"/>
        <item h="1" m="1" x="89"/>
        <item h="1" m="1" x="27"/>
        <item h="1" m="1" x="214"/>
        <item h="1" m="1" x="147"/>
        <item h="1" m="1" x="23"/>
        <item h="1" m="1" x="211"/>
        <item h="1" m="1" x="84"/>
        <item h="1" m="1" x="140"/>
        <item h="1" m="1" x="78"/>
        <item h="1" m="1" x="200"/>
        <item h="1" m="1" x="134"/>
        <item h="1" m="1" x="71"/>
        <item h="1" m="1" x="130"/>
        <item h="1" m="1" x="209"/>
        <item h="1" m="1" x="143"/>
        <item m="1" x="81"/>
        <item h="1" m="1" x="268"/>
        <item h="1" m="1" x="204"/>
        <item h="1" m="1" x="138"/>
        <item h="1" m="1" x="75"/>
        <item h="1" m="1" x="261"/>
        <item h="1" m="1" x="197"/>
        <item h="1" m="1" x="70"/>
        <item h="1" m="1" x="254"/>
        <item h="1" m="1" x="189"/>
        <item h="1" m="1" x="248"/>
        <item h="1" m="1" x="183"/>
        <item h="1" m="1" x="123"/>
        <item h="1" m="1" x="59"/>
        <item h="1" m="1" x="243"/>
        <item h="1" m="1" x="179"/>
        <item h="1" m="1" x="117"/>
        <item h="1" m="1" x="53"/>
        <item h="1" m="1" x="174"/>
        <item h="1" m="1" x="112"/>
        <item h="1" m="1" x="47"/>
        <item h="1" m="1" x="234"/>
        <item h="1" m="1" x="169"/>
        <item h="1" m="1" x="107"/>
        <item h="1" m="1" x="56"/>
        <item h="1" m="1" x="239"/>
        <item h="1" m="1" x="51"/>
        <item h="1" m="1" x="171"/>
        <item h="1" m="1" x="109"/>
        <item h="1" m="1" x="232"/>
        <item h="1" m="1" x="105"/>
        <item h="1" m="1" x="43"/>
        <item h="1" m="1" x="164"/>
        <item h="1" m="1" x="100"/>
        <item h="1" m="1" x="40"/>
        <item h="1" m="1" x="161"/>
        <item h="1" m="1" x="96"/>
        <item h="1" m="1" x="36"/>
        <item h="1" m="1" x="224"/>
        <item h="1" m="1" x="155"/>
        <item h="1" m="1" x="92"/>
        <item h="1" m="1" x="219"/>
        <item m="1" x="102"/>
        <item m="1" x="41"/>
        <item m="1" x="229"/>
        <item m="1" x="97"/>
        <item m="1" x="37"/>
        <item m="1" x="227"/>
        <item m="1" x="158"/>
        <item m="1" x="94"/>
        <item m="1" x="34"/>
        <item m="1" x="221"/>
        <item m="1" x="152"/>
        <item m="1" x="90"/>
        <item m="1" x="29"/>
        <item m="1" x="216"/>
        <item m="1" x="149"/>
        <item m="1" x="87"/>
        <item m="1" x="25"/>
        <item m="1" x="269"/>
        <item m="1" x="208"/>
        <item h="1" m="1" x="121"/>
        <item m="1" x="266"/>
        <item m="1" x="136"/>
        <item m="1" x="73"/>
        <item m="1" x="195"/>
        <item m="1" x="259"/>
        <item h="1" m="1" x="146"/>
        <item h="1" m="1" x="22"/>
        <item h="1" m="1" x="83"/>
        <item h="1" m="1" x="263"/>
        <item h="1" m="1" x="199"/>
        <item h="1" m="1" x="256"/>
        <item h="1" m="1" x="192"/>
        <item h="1" m="1" x="67"/>
        <item h="1" m="1" x="251"/>
        <item h="1" m="1" x="186"/>
        <item h="1" m="1" x="124"/>
        <item h="1" m="1" x="61"/>
        <item h="1" m="1" x="120"/>
        <item h="1" m="1" x="245"/>
        <item h="1" m="1" x="238"/>
        <item h="1" m="1" x="176"/>
        <item h="1" m="1" x="114"/>
        <item h="1" m="1" x="235"/>
        <item h="1" m="1" x="50"/>
        <item h="1" m="1" x="126"/>
        <item h="1" m="1" x="64"/>
        <item h="1" m="1" x="247"/>
        <item h="1" m="1" x="242"/>
        <item h="1" m="1" x="178"/>
        <item h="1" m="1" x="116"/>
        <item h="1" m="1" x="52"/>
        <item h="1" m="1" x="236"/>
        <item h="1" m="1" x="173"/>
        <item h="1" m="1" x="111"/>
        <item h="1" m="1" x="168"/>
        <item h="1" m="1" x="106"/>
        <item h="1" m="1" x="165"/>
        <item h="1" m="1" x="101"/>
        <item h="1" m="1" x="228"/>
        <item h="1" m="1" x="162"/>
        <item h="1" m="1" x="226"/>
        <item h="1" m="1" x="157"/>
        <item h="1" m="1" x="231"/>
        <item h="1" m="1" x="104"/>
        <item h="1" m="1" x="230"/>
        <item h="1" m="1" x="99"/>
        <item h="1" m="1" x="39"/>
        <item h="1" m="1" x="160"/>
        <item h="1" m="1" x="95"/>
        <item h="1" m="1" x="223"/>
        <item h="1" m="1" x="91"/>
        <item h="1" m="1" x="31"/>
        <item h="1" m="1" x="150"/>
        <item h="1" m="1" x="213"/>
        <item h="1" m="1" x="21"/>
        <item h="1" m="1" x="82"/>
        <item h="1" m="1" x="205"/>
        <item h="1" m="1" x="139"/>
        <item h="1" m="1" x="76"/>
        <item h="1" m="1" x="148"/>
        <item h="1" m="1" x="215"/>
        <item h="1" m="1" x="86"/>
        <item h="1" m="1" x="24"/>
        <item h="1" m="1" x="212"/>
        <item h="1" m="1" x="145"/>
        <item h="1" m="1" x="207"/>
        <item h="1" m="1" x="141"/>
        <item h="1" m="1" x="257"/>
        <item h="1" m="1" x="79"/>
        <item h="1" m="1" x="201"/>
        <item h="1" m="1" x="135"/>
        <item h="1" m="1" x="264"/>
        <item h="1" m="1" x="193"/>
        <item h="1" m="1" x="72"/>
        <item h="1" m="1" x="154"/>
        <item h="1" m="1" x="252"/>
        <item h="1" m="1" x="28"/>
        <item h="1" m="1" x="131"/>
        <item h="1" m="1" x="68"/>
        <item h="1" m="1" x="187"/>
        <item h="1" m="1" x="125"/>
        <item h="1" m="1" x="62"/>
        <item h="1" m="1" x="246"/>
        <item h="1" m="1" x="240"/>
        <item h="1" m="1" x="177"/>
        <item h="1" m="1" x="182"/>
        <item h="1" m="1" x="57"/>
        <item h="1" m="1" x="122"/>
        <item h="1" m="1" x="255"/>
        <item h="1" m="1" x="191"/>
        <item h="1" m="1" x="129"/>
        <item h="1" m="1" x="66"/>
        <item h="1" m="1" x="250"/>
        <item h="1" m="1" x="185"/>
        <item h="1" m="1" x="244"/>
        <item h="1" m="1" x="60"/>
        <item h="1" m="1" x="180"/>
        <item h="1" m="1" x="118"/>
        <item h="1" m="1" x="54"/>
        <item h="1" m="1" x="175"/>
        <item h="1" m="1" x="113"/>
        <item h="1" m="1" x="48"/>
        <item h="1" m="1" x="210"/>
        <item h="1" m="1" x="170"/>
        <item h="1" m="1" x="44"/>
        <item h="1" x="1"/>
        <item h="1" x="0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m="1" x="267"/>
        <item h="1" m="1" x="203"/>
        <item h="1" x="19"/>
        <item h="1" m="1" x="137"/>
        <item h="1" m="1" x="74"/>
        <item h="1" m="1" x="260"/>
        <item h="1" m="1" x="132"/>
        <item h="1" m="1" x="196"/>
        <item h="1" x="20"/>
        <item h="1" m="1" x="253"/>
        <item h="1" m="1" x="188"/>
        <item h="1" m="1" x="127"/>
        <item t="default"/>
      </items>
    </pivotField>
    <pivotField axis="axisRow" showAll="0" sortType="descending">
      <items count="226">
        <item m="1" x="122"/>
        <item m="1" x="199"/>
        <item m="1" x="152"/>
        <item m="1" x="128"/>
        <item m="1" x="129"/>
        <item m="1" x="133"/>
        <item m="1" x="206"/>
        <item m="1" x="31"/>
        <item m="1" x="40"/>
        <item m="1" x="156"/>
        <item m="1" x="170"/>
        <item m="1" x="200"/>
        <item m="1" x="32"/>
        <item m="1" x="182"/>
        <item m="1" x="98"/>
        <item m="1" x="89"/>
        <item m="1" x="209"/>
        <item m="1" x="111"/>
        <item m="1" x="113"/>
        <item x="0"/>
        <item m="1" x="93"/>
        <item m="1" x="197"/>
        <item m="1" x="210"/>
        <item m="1" x="118"/>
        <item m="1" x="105"/>
        <item m="1" x="161"/>
        <item m="1" x="96"/>
        <item m="1" x="72"/>
        <item m="1" x="116"/>
        <item m="1" x="142"/>
        <item m="1" x="46"/>
        <item m="1" x="193"/>
        <item m="1" x="126"/>
        <item m="1" x="187"/>
        <item m="1" x="141"/>
        <item m="1" x="143"/>
        <item m="1" x="217"/>
        <item m="1" x="78"/>
        <item m="1" x="35"/>
        <item m="1" x="83"/>
        <item m="1" x="39"/>
        <item m="1" x="114"/>
        <item m="1" x="117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55"/>
        <item m="1" x="219"/>
        <item m="1" x="80"/>
        <item m="1" x="136"/>
        <item m="1" x="95"/>
        <item m="1" x="140"/>
        <item m="1" x="216"/>
        <item m="1" x="213"/>
        <item m="1" x="214"/>
        <item m="1" x="171"/>
        <item x="18"/>
        <item m="1" x="87"/>
        <item m="1" x="67"/>
        <item m="1" x="164"/>
        <item m="1" x="123"/>
        <item m="1" x="221"/>
        <item m="1" x="149"/>
        <item m="1" x="204"/>
        <item m="1" x="154"/>
        <item m="1" x="37"/>
        <item m="1" x="163"/>
        <item m="1" x="202"/>
        <item m="1" x="179"/>
        <item m="1" x="121"/>
        <item x="27"/>
        <item m="1" x="131"/>
        <item m="1" x="224"/>
        <item m="1" x="97"/>
        <item m="1" x="180"/>
        <item m="1" x="181"/>
        <item x="15"/>
        <item m="1" x="68"/>
        <item x="1"/>
        <item m="1" x="150"/>
        <item m="1" x="57"/>
        <item m="1" x="139"/>
        <item m="1" x="198"/>
        <item m="1" x="201"/>
        <item m="1" x="160"/>
        <item m="1" x="138"/>
        <item m="1" x="153"/>
        <item m="1" x="194"/>
        <item x="25"/>
        <item m="1" x="99"/>
        <item m="1" x="127"/>
        <item m="1" x="109"/>
        <item m="1" x="146"/>
        <item m="1" x="44"/>
        <item m="1" x="147"/>
        <item m="1" x="158"/>
        <item m="1" x="137"/>
        <item m="1" x="144"/>
        <item m="1" x="112"/>
        <item x="7"/>
        <item x="4"/>
        <item m="1" x="103"/>
        <item m="1" x="205"/>
        <item m="1" x="185"/>
        <item x="3"/>
        <item m="1" x="159"/>
        <item m="1" x="178"/>
        <item m="1" x="211"/>
        <item m="1" x="183"/>
        <item m="1" x="100"/>
        <item m="1" x="61"/>
        <item m="1" x="81"/>
        <item m="1" x="76"/>
        <item x="28"/>
        <item m="1" x="90"/>
        <item m="1" x="88"/>
        <item x="16"/>
        <item m="1" x="52"/>
        <item m="1" x="124"/>
        <item m="1" x="84"/>
        <item m="1" x="192"/>
        <item x="9"/>
        <item m="1" x="125"/>
        <item m="1" x="92"/>
        <item m="1" x="66"/>
        <item m="1" x="218"/>
        <item m="1" x="91"/>
        <item m="1" x="75"/>
        <item m="1" x="186"/>
        <item m="1" x="41"/>
        <item m="1" x="45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56"/>
        <item m="1" x="63"/>
        <item m="1" x="64"/>
        <item m="1" x="86"/>
        <item m="1" x="132"/>
        <item m="1" x="176"/>
        <item m="1" x="58"/>
        <item m="1" x="29"/>
        <item m="1" x="222"/>
        <item x="19"/>
        <item m="1" x="120"/>
        <item m="1" x="215"/>
        <item m="1" x="151"/>
        <item m="1" x="162"/>
        <item m="1" x="167"/>
        <item m="1" x="82"/>
        <item m="1" x="110"/>
        <item m="1" x="184"/>
        <item m="1" x="38"/>
        <item m="1" x="145"/>
        <item m="1" x="49"/>
        <item m="1" x="220"/>
        <item x="17"/>
        <item m="1" x="48"/>
        <item m="1" x="191"/>
        <item m="1" x="43"/>
        <item x="14"/>
        <item m="1" x="107"/>
        <item x="2"/>
        <item x="24"/>
        <item x="13"/>
        <item m="1" x="36"/>
        <item m="1" x="189"/>
        <item m="1" x="106"/>
        <item m="1" x="196"/>
        <item m="1" x="60"/>
        <item x="22"/>
        <item m="1" x="54"/>
        <item m="1" x="119"/>
        <item m="1" x="73"/>
        <item m="1" x="212"/>
        <item m="1" x="188"/>
        <item m="1" x="70"/>
        <item m="1" x="134"/>
        <item m="1" x="165"/>
        <item m="1" x="62"/>
        <item m="1" x="177"/>
        <item m="1" x="195"/>
        <item m="1" x="130"/>
        <item m="1" x="168"/>
        <item m="1" x="74"/>
        <item m="1" x="34"/>
        <item m="1" x="59"/>
        <item m="1" x="65"/>
        <item m="1" x="102"/>
        <item m="1" x="71"/>
        <item m="1" x="94"/>
        <item x="5"/>
        <item m="1" x="135"/>
        <item x="23"/>
        <item m="1" x="166"/>
        <item m="1" x="51"/>
        <item m="1" x="50"/>
        <item m="1" x="42"/>
        <item m="1" x="85"/>
        <item x="26"/>
        <item m="1" x="207"/>
        <item m="1" x="108"/>
        <item x="8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x="0"/>
        <item h="1" x="1"/>
        <item h="1" m="1" x="5"/>
        <item h="1" m="1" x="8"/>
        <item h="1" m="1" x="11"/>
        <item m="1" x="4"/>
        <item m="1" x="6"/>
        <item h="1" m="1" x="7"/>
        <item h="1" m="1" x="9"/>
        <item h="1" m="1" x="10"/>
        <item h="1" m="1" x="2"/>
        <item h="1" m="1" x="3"/>
        <item t="default"/>
      </items>
    </pivotField>
    <pivotField showAll="0"/>
  </pivotFields>
  <rowFields count="3">
    <field x="3"/>
    <field x="4"/>
    <field x="6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46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32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6">
        <item m="1" x="122"/>
        <item m="1" x="199"/>
        <item m="1" x="152"/>
        <item m="1" x="128"/>
        <item m="1" x="129"/>
        <item m="1" x="133"/>
        <item m="1" x="206"/>
        <item m="1" x="156"/>
        <item m="1" x="170"/>
        <item m="1" x="200"/>
        <item m="1" x="32"/>
        <item m="1" x="182"/>
        <item m="1" x="98"/>
        <item m="1" x="89"/>
        <item m="1" x="209"/>
        <item m="1" x="111"/>
        <item m="1" x="113"/>
        <item x="0"/>
        <item m="1" x="93"/>
        <item m="1" x="197"/>
        <item m="1" x="210"/>
        <item m="1" x="118"/>
        <item m="1" x="105"/>
        <item m="1" x="161"/>
        <item m="1" x="96"/>
        <item m="1" x="72"/>
        <item m="1" x="116"/>
        <item m="1" x="142"/>
        <item m="1" x="46"/>
        <item m="1" x="193"/>
        <item m="1" x="126"/>
        <item m="1" x="187"/>
        <item m="1" x="141"/>
        <item m="1" x="143"/>
        <item m="1" x="217"/>
        <item m="1" x="78"/>
        <item m="1" x="83"/>
        <item m="1" x="39"/>
        <item m="1" x="117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55"/>
        <item m="1" x="219"/>
        <item m="1" x="80"/>
        <item m="1" x="136"/>
        <item m="1" x="95"/>
        <item m="1" x="140"/>
        <item m="1" x="216"/>
        <item m="1" x="214"/>
        <item m="1" x="171"/>
        <item x="18"/>
        <item m="1" x="87"/>
        <item m="1" x="67"/>
        <item m="1" x="164"/>
        <item m="1" x="123"/>
        <item m="1" x="149"/>
        <item m="1" x="204"/>
        <item m="1" x="37"/>
        <item x="15"/>
        <item m="1" x="68"/>
        <item x="1"/>
        <item m="1" x="150"/>
        <item m="1" x="57"/>
        <item m="1" x="139"/>
        <item m="1" x="198"/>
        <item m="1" x="201"/>
        <item m="1" x="160"/>
        <item m="1" x="138"/>
        <item m="1" x="153"/>
        <item m="1" x="194"/>
        <item x="25"/>
        <item m="1" x="99"/>
        <item m="1" x="127"/>
        <item m="1" x="109"/>
        <item m="1" x="146"/>
        <item m="1" x="44"/>
        <item m="1" x="147"/>
        <item m="1" x="158"/>
        <item m="1" x="137"/>
        <item m="1" x="144"/>
        <item m="1" x="112"/>
        <item x="7"/>
        <item x="4"/>
        <item m="1" x="103"/>
        <item m="1" x="205"/>
        <item m="1" x="185"/>
        <item x="3"/>
        <item m="1" x="159"/>
        <item m="1" x="178"/>
        <item m="1" x="211"/>
        <item m="1" x="183"/>
        <item m="1" x="100"/>
        <item m="1" x="61"/>
        <item m="1" x="81"/>
        <item m="1" x="76"/>
        <item x="28"/>
        <item m="1" x="90"/>
        <item m="1" x="88"/>
        <item x="16"/>
        <item m="1" x="52"/>
        <item m="1" x="124"/>
        <item m="1" x="84"/>
        <item m="1" x="192"/>
        <item x="9"/>
        <item m="1" x="125"/>
        <item m="1" x="92"/>
        <item m="1" x="66"/>
        <item m="1" x="218"/>
        <item m="1" x="91"/>
        <item m="1" x="75"/>
        <item m="1" x="186"/>
        <item m="1" x="45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56"/>
        <item m="1" x="63"/>
        <item m="1" x="64"/>
        <item m="1" x="86"/>
        <item m="1" x="132"/>
        <item m="1" x="176"/>
        <item m="1" x="58"/>
        <item m="1" x="29"/>
        <item m="1" x="224"/>
        <item m="1" x="97"/>
        <item m="1" x="180"/>
        <item m="1" x="181"/>
        <item m="1" x="131"/>
        <item m="1" x="221"/>
        <item m="1" x="154"/>
        <item m="1" x="31"/>
        <item m="1" x="213"/>
        <item m="1" x="40"/>
        <item m="1" x="41"/>
        <item m="1" x="35"/>
        <item m="1" x="114"/>
        <item m="1" x="179"/>
        <item m="1" x="163"/>
        <item m="1" x="202"/>
        <item x="27"/>
        <item m="1" x="121"/>
        <item m="1" x="222"/>
        <item x="19"/>
        <item m="1" x="120"/>
        <item m="1" x="215"/>
        <item m="1" x="151"/>
        <item m="1" x="162"/>
        <item m="1" x="167"/>
        <item m="1" x="82"/>
        <item m="1" x="110"/>
        <item m="1" x="184"/>
        <item m="1" x="38"/>
        <item m="1" x="145"/>
        <item m="1" x="49"/>
        <item m="1" x="220"/>
        <item x="17"/>
        <item m="1" x="48"/>
        <item m="1" x="191"/>
        <item m="1" x="43"/>
        <item x="14"/>
        <item m="1" x="107"/>
        <item x="2"/>
        <item x="24"/>
        <item x="13"/>
        <item m="1" x="36"/>
        <item m="1" x="189"/>
        <item m="1" x="106"/>
        <item m="1" x="196"/>
        <item m="1" x="60"/>
        <item x="22"/>
        <item m="1" x="54"/>
        <item m="1" x="119"/>
        <item m="1" x="73"/>
        <item m="1" x="212"/>
        <item m="1" x="188"/>
        <item m="1" x="70"/>
        <item m="1" x="134"/>
        <item m="1" x="165"/>
        <item m="1" x="62"/>
        <item m="1" x="177"/>
        <item m="1" x="195"/>
        <item m="1" x="130"/>
        <item m="1" x="168"/>
        <item m="1" x="74"/>
        <item m="1" x="34"/>
        <item m="1" x="59"/>
        <item m="1" x="65"/>
        <item m="1" x="102"/>
        <item m="1" x="71"/>
        <item m="1" x="94"/>
        <item x="5"/>
        <item m="1" x="135"/>
        <item x="23"/>
        <item m="1" x="166"/>
        <item m="1" x="51"/>
        <item m="1" x="50"/>
        <item m="1" x="42"/>
        <item m="1" x="85"/>
        <item x="26"/>
        <item m="1" x="207"/>
        <item m="1" x="108"/>
        <item x="8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  <item t="default"/>
      </items>
    </pivotField>
    <pivotField axis="axisRow" numFmtId="171" showAll="0">
      <items count="6">
        <item m="1" x="2"/>
        <item m="1" x="4"/>
        <item m="1" x="3"/>
        <item m="1" x="1"/>
        <item x="0"/>
        <item t="default"/>
      </items>
    </pivotField>
  </pivotFields>
  <rowFields count="3">
    <field x="11"/>
    <field x="10"/>
    <field x="6"/>
  </rowFields>
  <rowItems count="28">
    <i>
      <x v="4"/>
    </i>
    <i r="1">
      <x/>
    </i>
    <i r="2">
      <x v="17"/>
    </i>
    <i r="2">
      <x v="40"/>
    </i>
    <i r="2">
      <x v="58"/>
    </i>
    <i r="2">
      <x v="66"/>
    </i>
    <i r="2">
      <x v="68"/>
    </i>
    <i r="2">
      <x v="78"/>
    </i>
    <i r="2">
      <x v="89"/>
    </i>
    <i r="2">
      <x v="90"/>
    </i>
    <i r="2">
      <x v="94"/>
    </i>
    <i r="2">
      <x v="103"/>
    </i>
    <i r="2">
      <x v="106"/>
    </i>
    <i r="2">
      <x v="111"/>
    </i>
    <i r="2">
      <x v="125"/>
    </i>
    <i r="2">
      <x v="156"/>
    </i>
    <i r="2">
      <x v="169"/>
    </i>
    <i r="2">
      <x v="173"/>
    </i>
    <i r="2">
      <x v="183"/>
    </i>
    <i r="2">
      <x v="204"/>
    </i>
    <i r="2">
      <x v="206"/>
    </i>
    <i r="2">
      <x v="212"/>
    </i>
    <i r="2">
      <x v="215"/>
    </i>
    <i r="2">
      <x v="216"/>
    </i>
    <i r="2">
      <x v="217"/>
    </i>
    <i r="2">
      <x v="219"/>
    </i>
    <i r="2">
      <x v="22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5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2">
        <item x="8"/>
        <item x="7"/>
        <item x="0"/>
        <item x="2"/>
        <item x="4"/>
        <item x="3"/>
        <item x="1"/>
        <item x="9"/>
        <item x="6"/>
        <item x="5"/>
        <item m="1" x="10"/>
        <item t="default"/>
      </items>
    </pivotField>
    <pivotField dataField="1" showAll="0"/>
    <pivotField dataField="1" showAll="0"/>
    <pivotField axis="axisRow" numFmtId="171" showAll="0">
      <items count="13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  <item t="default"/>
      </items>
    </pivotField>
    <pivotField axis="axisRow" numFmtId="171" showAll="0">
      <items count="6">
        <item m="1" x="2"/>
        <item m="1" x="4"/>
        <item m="1" x="3"/>
        <item m="1" x="1"/>
        <item x="0"/>
        <item t="default"/>
      </items>
    </pivotField>
  </pivotFields>
  <rowFields count="3">
    <field x="11"/>
    <field x="10"/>
    <field x="7"/>
  </rowFields>
  <rowItems count="11"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62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61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2"/>
            <x v="3"/>
            <x v="4"/>
            <x v="5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60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59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2"/>
            <x v="3"/>
            <x v="4"/>
            <x v="5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58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57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3"/>
            <x v="4"/>
            <x v="5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56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55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3"/>
            <x v="4"/>
            <x v="5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54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53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3"/>
            <x v="4"/>
            <x v="5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52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51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3"/>
            <x v="4"/>
            <x v="5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50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49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3"/>
            <x v="4"/>
            <x v="5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48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3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6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1"/>
        <item x="0"/>
        <item x="2"/>
        <item m="1" x="3"/>
        <item t="default"/>
      </items>
    </pivotField>
    <pivotField axis="axisPage" multipleItemSelectionAllowed="1" showAll="0">
      <items count="271">
        <item h="1" m="1" x="32"/>
        <item h="1" m="1" x="218"/>
        <item h="1" m="1" x="88"/>
        <item h="1" m="1" x="26"/>
        <item h="1" m="1" x="85"/>
        <item h="1" m="1" x="144"/>
        <item h="1" m="1" x="206"/>
        <item h="1" m="1" x="77"/>
        <item h="1" m="1" x="262"/>
        <item h="1" m="1" x="198"/>
        <item h="1" m="1" x="133"/>
        <item h="1" m="1" x="190"/>
        <item h="1" m="1" x="128"/>
        <item h="1" m="1" x="65"/>
        <item h="1" m="1" x="249"/>
        <item h="1" m="1" x="184"/>
        <item h="1" m="1" x="142"/>
        <item h="1" m="1" x="80"/>
        <item h="1" m="1" x="265"/>
        <item h="1" m="1" x="202"/>
        <item h="1" m="1" x="258"/>
        <item h="1" m="1" x="194"/>
        <item h="1" m="1" x="69"/>
        <item h="1" m="1" x="63"/>
        <item h="1" m="1" x="58"/>
        <item h="1" m="1" x="241"/>
        <item h="1" m="1" x="115"/>
        <item h="1" m="1" x="172"/>
        <item h="1" m="1" x="110"/>
        <item h="1" m="1" x="46"/>
        <item h="1" m="1" x="233"/>
        <item h="1" m="1" x="167"/>
        <item h="1" m="1" x="181"/>
        <item h="1" m="1" x="119"/>
        <item h="1" m="1" x="55"/>
        <item h="1" m="1" x="237"/>
        <item h="1" m="1" x="49"/>
        <item h="1" m="1" x="108"/>
        <item h="1" m="1" x="45"/>
        <item h="1" m="1" x="166"/>
        <item h="1" m="1" x="103"/>
        <item h="1" m="1" x="42"/>
        <item h="1" m="1" x="163"/>
        <item h="1" m="1" x="98"/>
        <item h="1" m="1" x="38"/>
        <item h="1" m="1" x="159"/>
        <item h="1" m="1" x="35"/>
        <item h="1" m="1" x="222"/>
        <item h="1" m="1" x="153"/>
        <item h="1" m="1" x="30"/>
        <item h="1" m="1" x="217"/>
        <item h="1" m="1" x="225"/>
        <item h="1" m="1" x="156"/>
        <item h="1" m="1" x="93"/>
        <item h="1" m="1" x="33"/>
        <item h="1" m="1" x="220"/>
        <item h="1" m="1" x="151"/>
        <item h="1" m="1" x="89"/>
        <item h="1" m="1" x="27"/>
        <item h="1" m="1" x="214"/>
        <item h="1" m="1" x="147"/>
        <item h="1" m="1" x="23"/>
        <item h="1" m="1" x="211"/>
        <item h="1" m="1" x="84"/>
        <item h="1" m="1" x="140"/>
        <item h="1" m="1" x="78"/>
        <item h="1" m="1" x="200"/>
        <item h="1" m="1" x="134"/>
        <item h="1" m="1" x="71"/>
        <item h="1" m="1" x="130"/>
        <item h="1" m="1" x="209"/>
        <item h="1" m="1" x="143"/>
        <item m="1" x="81"/>
        <item h="1" m="1" x="268"/>
        <item h="1" m="1" x="204"/>
        <item h="1" m="1" x="138"/>
        <item h="1" m="1" x="75"/>
        <item h="1" m="1" x="261"/>
        <item h="1" m="1" x="197"/>
        <item h="1" m="1" x="70"/>
        <item h="1" m="1" x="254"/>
        <item h="1" m="1" x="189"/>
        <item h="1" m="1" x="248"/>
        <item h="1" m="1" x="183"/>
        <item h="1" m="1" x="123"/>
        <item h="1" m="1" x="59"/>
        <item h="1" m="1" x="243"/>
        <item h="1" m="1" x="179"/>
        <item h="1" m="1" x="117"/>
        <item h="1" m="1" x="53"/>
        <item h="1" m="1" x="174"/>
        <item h="1" m="1" x="112"/>
        <item h="1" m="1" x="47"/>
        <item h="1" m="1" x="234"/>
        <item h="1" m="1" x="169"/>
        <item h="1" m="1" x="107"/>
        <item h="1" m="1" x="121"/>
        <item h="1" m="1" x="56"/>
        <item h="1" m="1" x="239"/>
        <item h="1" m="1" x="51"/>
        <item h="1" m="1" x="171"/>
        <item h="1" m="1" x="109"/>
        <item h="1" m="1" x="232"/>
        <item h="1" m="1" x="105"/>
        <item h="1" m="1" x="43"/>
        <item h="1" m="1" x="164"/>
        <item h="1" m="1" x="100"/>
        <item h="1" m="1" x="40"/>
        <item h="1" m="1" x="161"/>
        <item h="1" m="1" x="96"/>
        <item h="1" m="1" x="36"/>
        <item h="1" m="1" x="224"/>
        <item h="1" m="1" x="155"/>
        <item h="1" m="1" x="92"/>
        <item h="1" m="1" x="219"/>
        <item m="1" x="102"/>
        <item m="1" x="41"/>
        <item m="1" x="229"/>
        <item m="1" x="97"/>
        <item m="1" x="37"/>
        <item m="1" x="227"/>
        <item m="1" x="158"/>
        <item m="1" x="94"/>
        <item m="1" x="34"/>
        <item m="1" x="221"/>
        <item m="1" x="152"/>
        <item m="1" x="90"/>
        <item m="1" x="29"/>
        <item m="1" x="216"/>
        <item m="1" x="149"/>
        <item m="1" x="87"/>
        <item m="1" x="25"/>
        <item m="1" x="269"/>
        <item m="1" x="208"/>
        <item m="1" x="266"/>
        <item m="1" x="136"/>
        <item m="1" x="73"/>
        <item m="1" x="259"/>
        <item m="1" x="195"/>
        <item h="1" m="1" x="146"/>
        <item h="1" m="1" x="22"/>
        <item h="1" m="1" x="83"/>
        <item h="1" m="1" x="263"/>
        <item h="1" m="1" x="199"/>
        <item h="1" m="1" x="256"/>
        <item h="1" m="1" x="192"/>
        <item h="1" m="1" x="67"/>
        <item h="1" m="1" x="251"/>
        <item h="1" m="1" x="186"/>
        <item h="1" m="1" x="124"/>
        <item h="1" m="1" x="61"/>
        <item h="1" m="1" x="120"/>
        <item h="1" m="1" x="245"/>
        <item h="1" m="1" x="238"/>
        <item h="1" m="1" x="176"/>
        <item h="1" m="1" x="114"/>
        <item h="1" m="1" x="235"/>
        <item h="1" m="1" x="50"/>
        <item h="1" m="1" x="126"/>
        <item h="1" m="1" x="64"/>
        <item h="1" m="1" x="247"/>
        <item h="1" m="1" x="242"/>
        <item h="1" m="1" x="178"/>
        <item h="1" m="1" x="116"/>
        <item h="1" m="1" x="52"/>
        <item h="1" m="1" x="236"/>
        <item h="1" m="1" x="173"/>
        <item h="1" m="1" x="111"/>
        <item h="1" m="1" x="168"/>
        <item h="1" m="1" x="106"/>
        <item h="1" m="1" x="165"/>
        <item h="1" m="1" x="101"/>
        <item h="1" m="1" x="228"/>
        <item h="1" m="1" x="162"/>
        <item h="1" m="1" x="226"/>
        <item h="1" m="1" x="157"/>
        <item h="1" m="1" x="231"/>
        <item h="1" m="1" x="104"/>
        <item h="1" m="1" x="230"/>
        <item h="1" m="1" x="99"/>
        <item h="1" m="1" x="39"/>
        <item h="1" m="1" x="160"/>
        <item h="1" m="1" x="95"/>
        <item h="1" m="1" x="223"/>
        <item h="1" m="1" x="91"/>
        <item h="1" m="1" x="31"/>
        <item h="1" m="1" x="150"/>
        <item h="1" m="1" x="213"/>
        <item h="1" m="1" x="21"/>
        <item h="1" m="1" x="82"/>
        <item h="1" m="1" x="205"/>
        <item h="1" m="1" x="139"/>
        <item h="1" m="1" x="76"/>
        <item h="1" m="1" x="148"/>
        <item h="1" m="1" x="215"/>
        <item h="1" m="1" x="86"/>
        <item h="1" m="1" x="24"/>
        <item h="1" m="1" x="212"/>
        <item h="1" m="1" x="145"/>
        <item h="1" m="1" x="207"/>
        <item h="1" m="1" x="141"/>
        <item h="1" m="1" x="257"/>
        <item h="1" m="1" x="79"/>
        <item h="1" m="1" x="201"/>
        <item h="1" m="1" x="135"/>
        <item h="1" m="1" x="264"/>
        <item h="1" m="1" x="193"/>
        <item h="1" m="1" x="72"/>
        <item h="1" m="1" x="154"/>
        <item h="1" m="1" x="252"/>
        <item h="1" m="1" x="28"/>
        <item h="1" m="1" x="131"/>
        <item h="1" m="1" x="68"/>
        <item h="1" m="1" x="187"/>
        <item h="1" m="1" x="125"/>
        <item h="1" m="1" x="62"/>
        <item h="1" m="1" x="246"/>
        <item h="1" m="1" x="240"/>
        <item h="1" m="1" x="177"/>
        <item h="1" m="1" x="182"/>
        <item h="1" m="1" x="57"/>
        <item h="1" m="1" x="122"/>
        <item h="1" m="1" x="255"/>
        <item h="1" m="1" x="191"/>
        <item h="1" m="1" x="129"/>
        <item h="1" m="1" x="66"/>
        <item h="1" m="1" x="250"/>
        <item h="1" m="1" x="185"/>
        <item h="1" m="1" x="244"/>
        <item h="1" m="1" x="60"/>
        <item h="1" m="1" x="180"/>
        <item h="1" m="1" x="118"/>
        <item h="1" m="1" x="54"/>
        <item h="1" m="1" x="175"/>
        <item h="1" m="1" x="113"/>
        <item h="1" m="1" x="48"/>
        <item h="1" m="1" x="210"/>
        <item h="1" m="1" x="170"/>
        <item h="1" m="1" x="44"/>
        <item h="1" x="1"/>
        <item h="1" x="0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m="1" x="267"/>
        <item h="1" m="1" x="203"/>
        <item h="1" x="19"/>
        <item h="1" m="1" x="137"/>
        <item h="1" m="1" x="74"/>
        <item h="1" m="1" x="260"/>
        <item h="1" m="1" x="132"/>
        <item h="1" m="1" x="196"/>
        <item h="1" x="20"/>
        <item h="1" m="1" x="253"/>
        <item h="1" m="1" x="188"/>
        <item h="1" m="1" x="127"/>
        <item t="default"/>
      </items>
    </pivotField>
    <pivotField showAll="0"/>
    <pivotField axis="axisRow" showAll="0" sortType="descending">
      <items count="12">
        <item x="8"/>
        <item x="1"/>
        <item x="7"/>
        <item x="0"/>
        <item x="9"/>
        <item x="2"/>
        <item x="4"/>
        <item x="3"/>
        <item x="6"/>
        <item x="5"/>
        <item m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x="0"/>
        <item h="1" x="1"/>
        <item h="1" m="1" x="5"/>
        <item h="1" m="1" x="8"/>
        <item h="1" m="1" x="11"/>
        <item h="1" m="1" x="4"/>
        <item m="1" x="6"/>
        <item h="1" m="1" x="7"/>
        <item h="1" m="1" x="9"/>
        <item h="1" m="1" x="10"/>
        <item h="1" m="1" x="2"/>
        <item h="1" m="1" x="3"/>
        <item t="default"/>
      </items>
    </pivotField>
    <pivotField showAll="0"/>
  </pivotFields>
  <rowFields count="3">
    <field x="3"/>
    <field x="4"/>
    <field x="7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7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74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5">
            <x v="0"/>
            <x v="3"/>
            <x v="5"/>
            <x v="6"/>
            <x v="7"/>
          </reference>
        </references>
      </pivotArea>
    </format>
    <format dxfId="73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72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5"/>
            <x v="6"/>
            <x v="7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70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69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67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66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6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64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63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5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1"/>
        <item x="0"/>
        <item x="2"/>
        <item m="1" x="3"/>
        <item t="default"/>
      </items>
    </pivotField>
    <pivotField showAll="0"/>
    <pivotField showAll="0"/>
    <pivotField axis="axisRow" showAll="0">
      <items count="12">
        <item x="8"/>
        <item x="1"/>
        <item x="7"/>
        <item x="0"/>
        <item x="9"/>
        <item x="2"/>
        <item x="4"/>
        <item x="3"/>
        <item x="6"/>
        <item x="5"/>
        <item m="1" x="10"/>
        <item t="default"/>
      </items>
    </pivotField>
    <pivotField dataField="1" showAll="0"/>
    <pivotField showAll="0"/>
    <pivotField axis="axisPage" multipleItemSelectionAllowed="1" showAll="0">
      <items count="13">
        <item h="1" x="0"/>
        <item h="1" x="1"/>
        <item h="1" m="1" x="5"/>
        <item h="1" m="1" x="8"/>
        <item h="1" m="1" x="11"/>
        <item h="1" m="1" x="4"/>
        <item h="1" m="1" x="6"/>
        <item m="1" x="7"/>
        <item h="1" m="1" x="9"/>
        <item h="1" m="1" x="10"/>
        <item h="1" m="1" x="2"/>
        <item h="1" m="1" x="3"/>
        <item t="default"/>
      </items>
    </pivotField>
    <pivotField axis="axisPage" showAll="0">
      <items count="6">
        <item m="1" x="2"/>
        <item m="1" x="3"/>
        <item m="1" x="4"/>
        <item m="1" x="1"/>
        <item x="0"/>
        <item t="default"/>
      </items>
    </pivotField>
  </pivotFields>
  <rowFields count="3">
    <field x="3"/>
    <field x="4"/>
    <field x="7"/>
  </rowFields>
  <rowItems count="1"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45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44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6">
            <x v="0"/>
            <x v="2"/>
            <x v="3"/>
            <x v="5"/>
            <x v="6"/>
            <x v="7"/>
          </reference>
        </references>
      </pivotArea>
    </format>
    <format dxfId="43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42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5"/>
            <x v="6"/>
            <x v="7"/>
          </reference>
        </references>
      </pivotArea>
    </format>
    <format dxfId="41">
      <pivotArea collapsedLevelsAreSubtotals="1" fieldPosition="0">
        <references count="1">
          <reference field="3" count="1">
            <x v="2"/>
          </reference>
        </references>
      </pivotArea>
    </format>
    <format dxfId="40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39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38">
      <pivotArea collapsedLevelsAreSubtotals="1" fieldPosition="0">
        <references count="1">
          <reference field="3" count="1">
            <x v="3"/>
          </reference>
        </references>
      </pivotArea>
    </format>
    <format dxfId="37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36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35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34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33">
      <pivotArea collapsedLevelsAreSubtotals="1" fieldPosition="0">
        <references count="1">
          <reference field="3" count="1">
            <x v="6"/>
          </reference>
        </references>
      </pivotArea>
    </format>
    <format dxfId="32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31">
      <pivotArea grandRow="1" outline="0" collapsedLevelsAreSubtotals="1" fieldPosition="0"/>
    </format>
    <format dxfId="30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72" firstHeaderRow="1" firstDataRow="2" firstDataCol="1" rowPageCount="2" colPageCount="1"/>
  <pivotFields count="12">
    <pivotField axis="axisRow" showAll="0">
      <items count="54">
        <item m="1" x="35"/>
        <item m="1" x="43"/>
        <item m="1" x="49"/>
        <item m="1" x="50"/>
        <item m="1" x="47"/>
        <item m="1" x="19"/>
        <item m="1" x="45"/>
        <item m="1" x="24"/>
        <item m="1" x="25"/>
        <item x="11"/>
        <item m="1" x="41"/>
        <item m="1" x="33"/>
        <item m="1" x="34"/>
        <item m="1" x="40"/>
        <item m="1" x="27"/>
        <item m="1" x="51"/>
        <item x="10"/>
        <item m="1" x="29"/>
        <item m="1" x="22"/>
        <item m="1" x="30"/>
        <item m="1" x="31"/>
        <item m="1" x="32"/>
        <item m="1" x="20"/>
        <item m="1" x="21"/>
        <item m="1" x="26"/>
        <item x="7"/>
        <item m="1" x="38"/>
        <item m="1" x="14"/>
        <item m="1" x="17"/>
        <item m="1" x="37"/>
        <item m="1" x="15"/>
        <item m="1" x="13"/>
        <item x="9"/>
        <item x="8"/>
        <item m="1" x="42"/>
        <item m="1" x="36"/>
        <item x="0"/>
        <item x="12"/>
        <item m="1" x="16"/>
        <item m="1" x="48"/>
        <item x="1"/>
        <item x="4"/>
        <item m="1" x="46"/>
        <item m="1" x="39"/>
        <item x="3"/>
        <item x="6"/>
        <item m="1" x="44"/>
        <item m="1" x="28"/>
        <item x="5"/>
        <item x="2"/>
        <item m="1" x="52"/>
        <item m="1" x="18"/>
        <item m="1" x="23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h="1" x="0"/>
        <item h="1" x="2"/>
        <item h="1" m="1" x="3"/>
        <item t="default"/>
      </items>
    </pivotField>
    <pivotField showAll="0"/>
    <pivotField axis="axisRow" showAll="0">
      <items count="226">
        <item m="1" x="122"/>
        <item m="1" x="199"/>
        <item m="1" x="152"/>
        <item m="1" x="128"/>
        <item m="1" x="129"/>
        <item m="1" x="133"/>
        <item m="1" x="206"/>
        <item m="1" x="31"/>
        <item m="1" x="40"/>
        <item m="1" x="156"/>
        <item m="1" x="170"/>
        <item m="1" x="200"/>
        <item m="1" x="32"/>
        <item m="1" x="182"/>
        <item m="1" x="98"/>
        <item m="1" x="89"/>
        <item m="1" x="209"/>
        <item m="1" x="111"/>
        <item m="1" x="113"/>
        <item x="0"/>
        <item m="1" x="93"/>
        <item m="1" x="197"/>
        <item m="1" x="210"/>
        <item m="1" x="118"/>
        <item m="1" x="105"/>
        <item m="1" x="161"/>
        <item m="1" x="96"/>
        <item m="1" x="72"/>
        <item m="1" x="116"/>
        <item m="1" x="142"/>
        <item m="1" x="46"/>
        <item m="1" x="193"/>
        <item m="1" x="126"/>
        <item m="1" x="187"/>
        <item m="1" x="141"/>
        <item m="1" x="143"/>
        <item m="1" x="217"/>
        <item m="1" x="78"/>
        <item m="1" x="35"/>
        <item m="1" x="83"/>
        <item m="1" x="39"/>
        <item m="1" x="114"/>
        <item m="1" x="117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82"/>
        <item m="1" x="55"/>
        <item m="1" x="219"/>
        <item m="1" x="80"/>
        <item m="1" x="136"/>
        <item m="1" x="95"/>
        <item m="1" x="140"/>
        <item m="1" x="216"/>
        <item m="1" x="213"/>
        <item m="1" x="214"/>
        <item m="1" x="171"/>
        <item x="18"/>
        <item m="1" x="87"/>
        <item m="1" x="67"/>
        <item m="1" x="164"/>
        <item m="1" x="215"/>
        <item m="1" x="123"/>
        <item m="1" x="221"/>
        <item m="1" x="149"/>
        <item m="1" x="204"/>
        <item m="1" x="154"/>
        <item m="1" x="37"/>
        <item m="1" x="163"/>
        <item m="1" x="202"/>
        <item m="1" x="120"/>
        <item m="1" x="179"/>
        <item m="1" x="121"/>
        <item x="27"/>
        <item m="1" x="131"/>
        <item m="1" x="224"/>
        <item m="1" x="97"/>
        <item m="1" x="180"/>
        <item m="1" x="181"/>
        <item x="15"/>
        <item m="1" x="68"/>
        <item x="1"/>
        <item m="1" x="150"/>
        <item m="1" x="57"/>
        <item m="1" x="139"/>
        <item m="1" x="198"/>
        <item m="1" x="201"/>
        <item m="1" x="160"/>
        <item m="1" x="138"/>
        <item m="1" x="153"/>
        <item m="1" x="194"/>
        <item x="25"/>
        <item m="1" x="99"/>
        <item m="1" x="127"/>
        <item m="1" x="109"/>
        <item m="1" x="146"/>
        <item m="1" x="44"/>
        <item m="1" x="147"/>
        <item m="1" x="158"/>
        <item m="1" x="137"/>
        <item m="1" x="144"/>
        <item m="1" x="112"/>
        <item x="7"/>
        <item x="4"/>
        <item m="1" x="103"/>
        <item m="1" x="205"/>
        <item m="1" x="185"/>
        <item x="3"/>
        <item m="1" x="159"/>
        <item m="1" x="162"/>
        <item m="1" x="167"/>
        <item m="1" x="178"/>
        <item m="1" x="211"/>
        <item m="1" x="183"/>
        <item m="1" x="100"/>
        <item m="1" x="61"/>
        <item m="1" x="81"/>
        <item m="1" x="76"/>
        <item x="28"/>
        <item m="1" x="90"/>
        <item m="1" x="88"/>
        <item x="16"/>
        <item m="1" x="222"/>
        <item m="1" x="52"/>
        <item m="1" x="124"/>
        <item m="1" x="84"/>
        <item m="1" x="151"/>
        <item m="1" x="192"/>
        <item x="9"/>
        <item m="1" x="125"/>
        <item m="1" x="92"/>
        <item m="1" x="66"/>
        <item m="1" x="218"/>
        <item m="1" x="91"/>
        <item m="1" x="75"/>
        <item m="1" x="186"/>
        <item x="19"/>
        <item m="1" x="41"/>
        <item m="1" x="45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56"/>
        <item m="1" x="63"/>
        <item m="1" x="64"/>
        <item m="1" x="86"/>
        <item m="1" x="132"/>
        <item m="1" x="176"/>
        <item m="1" x="58"/>
        <item m="1" x="29"/>
        <item m="1" x="110"/>
        <item m="1" x="184"/>
        <item m="1" x="38"/>
        <item m="1" x="145"/>
        <item m="1" x="49"/>
        <item m="1" x="220"/>
        <item x="17"/>
        <item m="1" x="48"/>
        <item m="1" x="191"/>
        <item m="1" x="43"/>
        <item x="14"/>
        <item m="1" x="107"/>
        <item x="2"/>
        <item x="24"/>
        <item x="13"/>
        <item m="1" x="36"/>
        <item m="1" x="189"/>
        <item m="1" x="106"/>
        <item m="1" x="196"/>
        <item m="1" x="60"/>
        <item x="22"/>
        <item m="1" x="54"/>
        <item m="1" x="119"/>
        <item m="1" x="73"/>
        <item m="1" x="212"/>
        <item m="1" x="188"/>
        <item m="1" x="70"/>
        <item m="1" x="134"/>
        <item m="1" x="165"/>
        <item m="1" x="62"/>
        <item m="1" x="177"/>
        <item m="1" x="195"/>
        <item m="1" x="130"/>
        <item m="1" x="168"/>
        <item m="1" x="74"/>
        <item m="1" x="34"/>
        <item m="1" x="59"/>
        <item m="1" x="65"/>
        <item m="1" x="102"/>
        <item m="1" x="71"/>
        <item m="1" x="94"/>
        <item x="5"/>
        <item m="1" x="135"/>
        <item x="23"/>
        <item m="1" x="166"/>
        <item m="1" x="51"/>
        <item m="1" x="50"/>
        <item m="1" x="42"/>
        <item m="1" x="85"/>
        <item x="26"/>
        <item m="1" x="207"/>
        <item m="1" x="108"/>
        <item x="8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</pivotField>
    <pivotField showAll="0"/>
    <pivotField dataField="1" showAll="0"/>
    <pivotField dataField="1" showAll="0"/>
    <pivotField axis="axisRow" showAll="0">
      <items count="13">
        <item x="0"/>
        <item x="1"/>
        <item m="1" x="5"/>
        <item m="1" x="8"/>
        <item m="1" x="11"/>
        <item m="1" x="4"/>
        <item m="1" x="6"/>
        <item m="1" x="7"/>
        <item m="1" x="9"/>
        <item m="1" x="10"/>
        <item m="1" x="2"/>
        <item m="1" x="3"/>
        <item t="default"/>
      </items>
    </pivotField>
    <pivotField axis="axisPage" showAll="0">
      <items count="6">
        <item m="1" x="2"/>
        <item m="1" x="3"/>
        <item m="1" x="4"/>
        <item m="1" x="1"/>
        <item x="0"/>
        <item t="default"/>
      </items>
    </pivotField>
  </pivotFields>
  <rowFields count="3">
    <field x="6"/>
    <field x="0"/>
    <field x="10"/>
  </rowFields>
  <rowItems count="66">
    <i>
      <x v="64"/>
    </i>
    <i r="1">
      <x v="40"/>
    </i>
    <i r="2">
      <x/>
    </i>
    <i>
      <x v="109"/>
    </i>
    <i r="1">
      <x v="40"/>
    </i>
    <i r="2">
      <x/>
    </i>
    <i>
      <x v="110"/>
    </i>
    <i r="1">
      <x v="41"/>
    </i>
    <i r="2">
      <x/>
    </i>
    <i>
      <x v="114"/>
    </i>
    <i r="1">
      <x v="44"/>
    </i>
    <i r="2">
      <x/>
    </i>
    <i>
      <x v="125"/>
    </i>
    <i r="1">
      <x v="44"/>
    </i>
    <i r="2">
      <x/>
    </i>
    <i>
      <x v="128"/>
    </i>
    <i r="1">
      <x v="40"/>
    </i>
    <i r="2">
      <x/>
    </i>
    <i>
      <x v="143"/>
    </i>
    <i r="1">
      <x v="45"/>
    </i>
    <i r="2">
      <x/>
    </i>
    <i>
      <x v="151"/>
    </i>
    <i r="1">
      <x v="25"/>
    </i>
    <i r="2">
      <x/>
    </i>
    <i>
      <x v="169"/>
    </i>
    <i r="1">
      <x v="40"/>
    </i>
    <i r="2">
      <x/>
    </i>
    <i>
      <x v="173"/>
    </i>
    <i r="1">
      <x v="40"/>
    </i>
    <i r="2">
      <x/>
    </i>
    <i>
      <x v="175"/>
    </i>
    <i r="1">
      <x v="40"/>
    </i>
    <i r="2">
      <x/>
    </i>
    <i>
      <x v="176"/>
    </i>
    <i r="1">
      <x v="16"/>
    </i>
    <i r="2">
      <x/>
    </i>
    <i>
      <x v="177"/>
    </i>
    <i r="1">
      <x v="40"/>
    </i>
    <i r="2">
      <x/>
    </i>
    <i>
      <x v="183"/>
    </i>
    <i r="1">
      <x v="40"/>
    </i>
    <i r="2">
      <x/>
    </i>
    <i>
      <x v="206"/>
    </i>
    <i r="1">
      <x v="40"/>
    </i>
    <i r="2">
      <x/>
    </i>
    <i>
      <x v="212"/>
    </i>
    <i r="1">
      <x v="9"/>
    </i>
    <i r="2">
      <x/>
    </i>
    <i>
      <x v="215"/>
    </i>
    <i r="1">
      <x v="44"/>
    </i>
    <i r="2">
      <x/>
    </i>
    <i>
      <x v="216"/>
    </i>
    <i r="1">
      <x v="44"/>
    </i>
    <i r="2">
      <x/>
    </i>
    <i>
      <x v="217"/>
    </i>
    <i r="1">
      <x v="41"/>
    </i>
    <i r="2">
      <x/>
    </i>
    <i>
      <x v="219"/>
    </i>
    <i r="1">
      <x v="32"/>
    </i>
    <i r="2">
      <x/>
    </i>
    <i r="1">
      <x v="33"/>
    </i>
    <i r="2">
      <x/>
    </i>
    <i>
      <x v="221"/>
    </i>
    <i r="1">
      <x v="41"/>
    </i>
    <i r="2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33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6">
        <item m="1" x="122"/>
        <item m="1" x="199"/>
        <item m="1" x="152"/>
        <item m="1" x="128"/>
        <item m="1" x="129"/>
        <item m="1" x="60"/>
        <item m="1" x="106"/>
        <item m="1" x="133"/>
        <item m="1" x="43"/>
        <item m="1" x="206"/>
        <item m="1" x="36"/>
        <item m="1" x="31"/>
        <item m="1" x="40"/>
        <item m="1" x="110"/>
        <item m="1" x="156"/>
        <item m="1" x="170"/>
        <item x="14"/>
        <item m="1" x="200"/>
        <item m="1" x="32"/>
        <item m="1" x="182"/>
        <item m="1" x="98"/>
        <item m="1" x="49"/>
        <item m="1" x="89"/>
        <item m="1" x="209"/>
        <item m="1" x="145"/>
        <item m="1" x="111"/>
        <item m="1" x="113"/>
        <item x="0"/>
        <item m="1" x="93"/>
        <item m="1" x="197"/>
        <item m="1" x="210"/>
        <item m="1" x="118"/>
        <item m="1" x="105"/>
        <item m="1" x="34"/>
        <item m="1" x="161"/>
        <item m="1" x="96"/>
        <item m="1" x="72"/>
        <item m="1" x="116"/>
        <item m="1" x="196"/>
        <item m="1" x="142"/>
        <item m="1" x="177"/>
        <item m="1" x="102"/>
        <item m="1" x="46"/>
        <item m="1" x="193"/>
        <item m="1" x="74"/>
        <item m="1" x="126"/>
        <item m="1" x="187"/>
        <item m="1" x="141"/>
        <item m="1" x="143"/>
        <item m="1" x="217"/>
        <item m="1" x="78"/>
        <item m="1" x="35"/>
        <item m="1" x="83"/>
        <item m="1" x="38"/>
        <item m="1" x="39"/>
        <item m="1" x="114"/>
        <item m="1" x="117"/>
        <item m="1" x="94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82"/>
        <item m="1" x="55"/>
        <item x="22"/>
        <item m="1" x="219"/>
        <item m="1" x="80"/>
        <item m="1" x="136"/>
        <item m="1" x="95"/>
        <item m="1" x="140"/>
        <item m="1" x="216"/>
        <item m="1" x="213"/>
        <item m="1" x="214"/>
        <item m="1" x="171"/>
        <item x="18"/>
        <item m="1" x="87"/>
        <item m="1" x="67"/>
        <item m="1" x="164"/>
        <item m="1" x="215"/>
        <item m="1" x="123"/>
        <item m="1" x="221"/>
        <item m="1" x="149"/>
        <item m="1" x="204"/>
        <item m="1" x="154"/>
        <item m="1" x="37"/>
        <item m="1" x="163"/>
        <item m="1" x="202"/>
        <item m="1" x="48"/>
        <item m="1" x="120"/>
        <item m="1" x="179"/>
        <item x="24"/>
        <item m="1" x="121"/>
        <item x="2"/>
        <item x="13"/>
        <item x="27"/>
        <item m="1" x="131"/>
        <item m="1" x="224"/>
        <item m="1" x="97"/>
        <item m="1" x="180"/>
        <item m="1" x="181"/>
        <item x="15"/>
        <item m="1" x="68"/>
        <item x="1"/>
        <item m="1" x="150"/>
        <item m="1" x="57"/>
        <item m="1" x="139"/>
        <item m="1" x="198"/>
        <item m="1" x="201"/>
        <item m="1" x="160"/>
        <item m="1" x="138"/>
        <item m="1" x="184"/>
        <item m="1" x="153"/>
        <item m="1" x="119"/>
        <item m="1" x="194"/>
        <item x="25"/>
        <item m="1" x="99"/>
        <item m="1" x="127"/>
        <item m="1" x="107"/>
        <item m="1" x="109"/>
        <item m="1" x="146"/>
        <item m="1" x="51"/>
        <item m="1" x="44"/>
        <item m="1" x="147"/>
        <item m="1" x="59"/>
        <item m="1" x="158"/>
        <item m="1" x="137"/>
        <item m="1" x="168"/>
        <item m="1" x="144"/>
        <item m="1" x="112"/>
        <item x="7"/>
        <item m="1" x="62"/>
        <item x="4"/>
        <item m="1" x="103"/>
        <item m="1" x="205"/>
        <item m="1" x="185"/>
        <item m="1" x="71"/>
        <item x="3"/>
        <item m="1" x="159"/>
        <item m="1" x="162"/>
        <item m="1" x="135"/>
        <item m="1" x="167"/>
        <item m="1" x="178"/>
        <item m="1" x="211"/>
        <item m="1" x="183"/>
        <item m="1" x="100"/>
        <item m="1" x="65"/>
        <item m="1" x="195"/>
        <item m="1" x="61"/>
        <item m="1" x="81"/>
        <item m="1" x="165"/>
        <item m="1" x="76"/>
        <item x="28"/>
        <item m="1" x="189"/>
        <item m="1" x="90"/>
        <item m="1" x="130"/>
        <item m="1" x="134"/>
        <item m="1" x="88"/>
        <item m="1" x="166"/>
        <item x="16"/>
        <item m="1" x="54"/>
        <item m="1" x="222"/>
        <item m="1" x="212"/>
        <item m="1" x="52"/>
        <item m="1" x="191"/>
        <item m="1" x="124"/>
        <item m="1" x="84"/>
        <item m="1" x="73"/>
        <item m="1" x="151"/>
        <item m="1" x="192"/>
        <item x="9"/>
        <item m="1" x="125"/>
        <item m="1" x="92"/>
        <item m="1" x="66"/>
        <item m="1" x="70"/>
        <item m="1" x="218"/>
        <item m="1" x="91"/>
        <item x="5"/>
        <item m="1" x="75"/>
        <item m="1" x="186"/>
        <item x="19"/>
        <item x="23"/>
        <item m="1" x="41"/>
        <item m="1" x="45"/>
        <item m="1" x="188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220"/>
        <item m="1" x="56"/>
        <item m="1" x="63"/>
        <item m="1" x="64"/>
        <item x="17"/>
        <item m="1" x="86"/>
        <item m="1" x="132"/>
        <item m="1" x="176"/>
        <item m="1" x="58"/>
        <item m="1" x="29"/>
        <item m="1" x="50"/>
        <item m="1" x="42"/>
        <item m="1" x="85"/>
        <item x="26"/>
        <item m="1" x="207"/>
        <item m="1" x="108"/>
        <item x="8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30">
    <i>
      <x v="16"/>
    </i>
    <i>
      <x v="27"/>
    </i>
    <i>
      <x v="59"/>
    </i>
    <i>
      <x v="70"/>
    </i>
    <i>
      <x v="80"/>
    </i>
    <i>
      <x v="96"/>
    </i>
    <i>
      <x v="98"/>
    </i>
    <i>
      <x v="99"/>
    </i>
    <i>
      <x v="100"/>
    </i>
    <i>
      <x v="106"/>
    </i>
    <i>
      <x v="108"/>
    </i>
    <i>
      <x v="120"/>
    </i>
    <i>
      <x v="135"/>
    </i>
    <i>
      <x v="137"/>
    </i>
    <i>
      <x v="142"/>
    </i>
    <i>
      <x v="157"/>
    </i>
    <i>
      <x v="164"/>
    </i>
    <i>
      <x v="175"/>
    </i>
    <i>
      <x v="182"/>
    </i>
    <i>
      <x v="185"/>
    </i>
    <i>
      <x v="186"/>
    </i>
    <i>
      <x v="195"/>
    </i>
    <i>
      <x v="203"/>
    </i>
    <i>
      <x v="212"/>
    </i>
    <i>
      <x v="215"/>
    </i>
    <i>
      <x v="216"/>
    </i>
    <i>
      <x v="217"/>
    </i>
    <i>
      <x v="219"/>
    </i>
    <i>
      <x v="221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6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1"/>
        <item x="0"/>
        <item x="2"/>
        <item m="1" x="3"/>
        <item t="default"/>
      </items>
    </pivotField>
    <pivotField numFmtId="14" showAll="0"/>
    <pivotField axis="axisRow" showAll="0" sortType="descending">
      <items count="226">
        <item m="1" x="122"/>
        <item m="1" x="199"/>
        <item m="1" x="152"/>
        <item m="1" x="128"/>
        <item m="1" x="129"/>
        <item m="1" x="60"/>
        <item m="1" x="106"/>
        <item m="1" x="133"/>
        <item m="1" x="43"/>
        <item m="1" x="206"/>
        <item m="1" x="36"/>
        <item m="1" x="31"/>
        <item m="1" x="40"/>
        <item m="1" x="110"/>
        <item m="1" x="156"/>
        <item m="1" x="170"/>
        <item x="14"/>
        <item m="1" x="200"/>
        <item m="1" x="32"/>
        <item m="1" x="182"/>
        <item m="1" x="98"/>
        <item m="1" x="49"/>
        <item m="1" x="89"/>
        <item m="1" x="209"/>
        <item m="1" x="145"/>
        <item m="1" x="111"/>
        <item m="1" x="113"/>
        <item x="0"/>
        <item m="1" x="93"/>
        <item m="1" x="50"/>
        <item m="1" x="197"/>
        <item m="1" x="210"/>
        <item m="1" x="118"/>
        <item m="1" x="105"/>
        <item m="1" x="34"/>
        <item m="1" x="161"/>
        <item m="1" x="96"/>
        <item m="1" x="72"/>
        <item m="1" x="116"/>
        <item m="1" x="196"/>
        <item m="1" x="142"/>
        <item m="1" x="177"/>
        <item m="1" x="102"/>
        <item m="1" x="46"/>
        <item m="1" x="193"/>
        <item m="1" x="74"/>
        <item m="1" x="126"/>
        <item x="26"/>
        <item m="1" x="187"/>
        <item m="1" x="141"/>
        <item m="1" x="143"/>
        <item m="1" x="217"/>
        <item m="1" x="78"/>
        <item m="1" x="35"/>
        <item m="1" x="83"/>
        <item m="1" x="38"/>
        <item m="1" x="39"/>
        <item m="1" x="114"/>
        <item m="1" x="117"/>
        <item m="1" x="94"/>
        <item m="1" x="175"/>
        <item x="12"/>
        <item m="1" x="208"/>
        <item m="1" x="33"/>
        <item m="1" x="203"/>
        <item m="1" x="69"/>
        <item m="1" x="47"/>
        <item m="1" x="77"/>
        <item m="1" x="79"/>
        <item m="1" x="155"/>
        <item m="1" x="82"/>
        <item m="1" x="55"/>
        <item x="22"/>
        <item m="1" x="219"/>
        <item m="1" x="80"/>
        <item m="1" x="136"/>
        <item m="1" x="95"/>
        <item m="1" x="140"/>
        <item m="1" x="216"/>
        <item m="1" x="213"/>
        <item m="1" x="214"/>
        <item m="1" x="171"/>
        <item x="18"/>
        <item m="1" x="87"/>
        <item m="1" x="67"/>
        <item m="1" x="164"/>
        <item m="1" x="215"/>
        <item m="1" x="123"/>
        <item m="1" x="221"/>
        <item m="1" x="149"/>
        <item m="1" x="204"/>
        <item m="1" x="154"/>
        <item m="1" x="37"/>
        <item m="1" x="163"/>
        <item m="1" x="202"/>
        <item m="1" x="48"/>
        <item m="1" x="120"/>
        <item m="1" x="179"/>
        <item x="24"/>
        <item m="1" x="121"/>
        <item x="2"/>
        <item x="13"/>
        <item x="27"/>
        <item m="1" x="131"/>
        <item m="1" x="224"/>
        <item m="1" x="97"/>
        <item m="1" x="180"/>
        <item m="1" x="181"/>
        <item x="15"/>
        <item m="1" x="68"/>
        <item x="1"/>
        <item m="1" x="150"/>
        <item m="1" x="57"/>
        <item m="1" x="139"/>
        <item m="1" x="198"/>
        <item m="1" x="201"/>
        <item m="1" x="42"/>
        <item m="1" x="160"/>
        <item m="1" x="207"/>
        <item m="1" x="138"/>
        <item m="1" x="184"/>
        <item m="1" x="153"/>
        <item m="1" x="119"/>
        <item m="1" x="194"/>
        <item x="25"/>
        <item m="1" x="99"/>
        <item m="1" x="127"/>
        <item m="1" x="107"/>
        <item m="1" x="109"/>
        <item m="1" x="146"/>
        <item m="1" x="51"/>
        <item m="1" x="44"/>
        <item m="1" x="147"/>
        <item m="1" x="59"/>
        <item m="1" x="158"/>
        <item m="1" x="137"/>
        <item m="1" x="168"/>
        <item m="1" x="144"/>
        <item m="1" x="112"/>
        <item x="7"/>
        <item m="1" x="62"/>
        <item x="4"/>
        <item m="1" x="103"/>
        <item m="1" x="205"/>
        <item m="1" x="185"/>
        <item m="1" x="71"/>
        <item x="3"/>
        <item m="1" x="159"/>
        <item m="1" x="162"/>
        <item m="1" x="135"/>
        <item m="1" x="167"/>
        <item m="1" x="178"/>
        <item m="1" x="211"/>
        <item m="1" x="183"/>
        <item m="1" x="100"/>
        <item m="1" x="65"/>
        <item m="1" x="195"/>
        <item m="1" x="61"/>
        <item m="1" x="81"/>
        <item m="1" x="165"/>
        <item m="1" x="76"/>
        <item x="28"/>
        <item m="1" x="189"/>
        <item m="1" x="90"/>
        <item m="1" x="130"/>
        <item m="1" x="85"/>
        <item m="1" x="134"/>
        <item x="8"/>
        <item m="1" x="88"/>
        <item m="1" x="166"/>
        <item x="16"/>
        <item m="1" x="54"/>
        <item m="1" x="222"/>
        <item m="1" x="212"/>
        <item m="1" x="52"/>
        <item m="1" x="191"/>
        <item m="1" x="124"/>
        <item m="1" x="84"/>
        <item m="1" x="73"/>
        <item m="1" x="151"/>
        <item m="1" x="192"/>
        <item x="9"/>
        <item m="1" x="125"/>
        <item m="1" x="92"/>
        <item m="1" x="66"/>
        <item m="1" x="70"/>
        <item m="1" x="218"/>
        <item m="1" x="91"/>
        <item x="5"/>
        <item m="1" x="75"/>
        <item m="1" x="186"/>
        <item x="19"/>
        <item x="23"/>
        <item m="1" x="41"/>
        <item m="1" x="45"/>
        <item m="1" x="188"/>
        <item m="1" x="174"/>
        <item m="1" x="104"/>
        <item m="1" x="172"/>
        <item m="1" x="173"/>
        <item m="1" x="148"/>
        <item x="20"/>
        <item m="1" x="30"/>
        <item m="1" x="101"/>
        <item m="1" x="53"/>
        <item m="1" x="220"/>
        <item m="1" x="56"/>
        <item m="1" x="63"/>
        <item m="1" x="64"/>
        <item x="17"/>
        <item m="1" x="86"/>
        <item m="1" x="132"/>
        <item m="1" x="176"/>
        <item m="1" x="58"/>
        <item m="1" x="108"/>
        <item m="1" x="29"/>
        <item x="10"/>
        <item x="11"/>
        <item m="1" x="223"/>
        <item x="21"/>
        <item m="1" x="190"/>
        <item x="6"/>
        <item m="1" x="115"/>
        <item m="1" x="169"/>
        <item m="1" x="1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x="0"/>
        <item h="1" x="1"/>
        <item h="1" m="1" x="5"/>
        <item h="1" m="1" x="8"/>
        <item h="1" m="1" x="11"/>
        <item h="1" m="1" x="4"/>
        <item m="1" x="6"/>
        <item m="1" x="7"/>
        <item m="1" x="9"/>
        <item m="1" x="10"/>
        <item m="1" x="2"/>
        <item m="1" x="3"/>
        <item t="default"/>
      </items>
    </pivotField>
    <pivotField axis="axisPage" numFmtId="171" multipleItemSelectionAllowed="1" showAll="0">
      <items count="6">
        <item m="1" x="2"/>
        <item m="1" x="3"/>
        <item m="1" x="4"/>
        <item h="1" x="0"/>
        <item m="1" x="1"/>
        <item t="default"/>
      </items>
    </pivotField>
  </pivotFields>
  <rowFields count="3">
    <field x="3"/>
    <field x="4"/>
    <field x="6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28">
      <pivotArea collapsedLevelsAreSubtotals="1" fieldPosition="0">
        <references count="1">
          <reference field="3" count="1">
            <x v="0"/>
          </reference>
        </references>
      </pivotArea>
    </format>
    <format dxfId="27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26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25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24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23">
      <pivotArea collapsedLevelsAreSubtotals="1" fieldPosition="0">
        <references count="1">
          <reference field="3" count="1">
            <x v="2"/>
          </reference>
        </references>
      </pivotArea>
    </format>
    <format dxfId="22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21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20">
      <pivotArea collapsedLevelsAreSubtotals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8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17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6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15">
      <pivotArea grandRow="1" outline="0" collapsedLevelsAreSubtotals="1" fieldPosition="0"/>
    </format>
  </formats>
  <conditionalFormats count="5"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88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87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46" totalsRowShown="0" headerRowDxfId="14" dataDxfId="13" tableBorderDxfId="12" dataCellStyle="Vírgula 2">
  <autoFilter ref="A1:L46"/>
  <tableColumns count="12">
    <tableColumn id="1" name="Empreendimento" dataDxfId="11"/>
    <tableColumn id="2" name="Torre" dataDxfId="10"/>
    <tableColumn id="3" name="Unidade" dataDxfId="9"/>
    <tableColumn id="13" name="Tipo de Venda" dataDxfId="8"/>
    <tableColumn id="14" name="Estilo Venda" dataDxfId="7"/>
    <tableColumn id="4" name="Data da Venda" dataDxfId="6"/>
    <tableColumn id="5" name="Nome" dataDxfId="5"/>
    <tableColumn id="17" name="Gerente" dataDxfId="4" dataCellStyle="Vírgula 2"/>
    <tableColumn id="9" name="VGV" dataDxfId="3" dataCellStyle="Vírgula 2"/>
    <tableColumn id="10" name="Vendas" dataDxfId="2" dataCellStyle="Vírgula 2"/>
    <tableColumn id="11" name="mês" dataDxfId="1" dataCellStyle="Vírgula 2">
      <calculatedColumnFormula>MONTH(Tabela1[[#This Row],[Data da Venda]])</calculatedColumnFormula>
    </tableColumn>
    <tableColumn id="12" name="Ano" dataDxfId="0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47" t="s">
        <v>7</v>
      </c>
      <c r="C4" s="248"/>
      <c r="D4" s="248"/>
      <c r="E4" s="249"/>
      <c r="F4" s="7"/>
      <c r="G4" s="247" t="s">
        <v>7</v>
      </c>
      <c r="H4" s="248"/>
      <c r="I4" s="248"/>
      <c r="J4" s="249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46" t="s">
        <v>12</v>
      </c>
      <c r="C15" s="246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47" t="s">
        <v>107</v>
      </c>
      <c r="C18" s="248"/>
      <c r="D18" s="248"/>
      <c r="E18" s="249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43" t="s">
        <v>33</v>
      </c>
      <c r="C20" s="245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46" t="s">
        <v>108</v>
      </c>
      <c r="C24" s="246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47" t="s">
        <v>109</v>
      </c>
      <c r="C26" s="248"/>
      <c r="D26" s="248"/>
      <c r="E26" s="249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46" t="s">
        <v>108</v>
      </c>
      <c r="C30" s="246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47" t="s">
        <v>110</v>
      </c>
      <c r="C33" s="248"/>
      <c r="D33" s="248"/>
      <c r="E33" s="249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47" t="s">
        <v>9</v>
      </c>
      <c r="C34" s="249"/>
      <c r="D34" s="247" t="s">
        <v>3</v>
      </c>
      <c r="E34" s="249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50">
        <f>D30+D24+D15</f>
        <v>462</v>
      </c>
      <c r="C35" s="250"/>
      <c r="D35" s="251">
        <f>E30+E24+E15</f>
        <v>220474902.57000005</v>
      </c>
      <c r="E35" s="252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50"/>
      <c r="C36" s="250"/>
      <c r="D36" s="252"/>
      <c r="E36" s="252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50"/>
      <c r="C37" s="250"/>
      <c r="D37" s="252"/>
      <c r="E37" s="252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43" t="s">
        <v>108</v>
      </c>
      <c r="C38" s="244"/>
      <c r="D38" s="244"/>
      <c r="E38" s="245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4:E4"/>
    <mergeCell ref="G4:J4"/>
    <mergeCell ref="B15:C15"/>
    <mergeCell ref="B18:E18"/>
    <mergeCell ref="B26:E26"/>
    <mergeCell ref="B20:C20"/>
    <mergeCell ref="B38:E38"/>
    <mergeCell ref="B30:C30"/>
    <mergeCell ref="B24:C24"/>
    <mergeCell ref="B33:E33"/>
    <mergeCell ref="B34:C34"/>
    <mergeCell ref="D34:E34"/>
    <mergeCell ref="B35:C37"/>
    <mergeCell ref="D35:E37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53" t="s">
        <v>13</v>
      </c>
      <c r="L2" s="253"/>
      <c r="M2" s="253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54"/>
      <c r="L18" s="254"/>
      <c r="M18" s="254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53" t="s">
        <v>13</v>
      </c>
      <c r="L2" s="253"/>
      <c r="M2" s="253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55" t="s">
        <v>30</v>
      </c>
      <c r="L78" s="256"/>
      <c r="M78" s="257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55" t="s">
        <v>14</v>
      </c>
      <c r="L86" s="256"/>
      <c r="M86" s="257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330</v>
      </c>
      <c r="F1" t="s">
        <v>1</v>
      </c>
      <c r="G1" t="s">
        <v>2</v>
      </c>
      <c r="H1" t="s">
        <v>339</v>
      </c>
      <c r="I1" t="s">
        <v>340</v>
      </c>
      <c r="J1" t="s">
        <v>6</v>
      </c>
      <c r="K1" t="s">
        <v>337</v>
      </c>
      <c r="L1" t="s">
        <v>338</v>
      </c>
      <c r="M1" t="s">
        <v>346</v>
      </c>
      <c r="N1" t="s">
        <v>347</v>
      </c>
      <c r="O1" t="s">
        <v>335</v>
      </c>
      <c r="P1" t="s">
        <v>336</v>
      </c>
      <c r="Q1" t="s">
        <v>342</v>
      </c>
      <c r="R1" t="s">
        <v>343</v>
      </c>
      <c r="S1" t="s">
        <v>334</v>
      </c>
      <c r="T1" t="s">
        <v>348</v>
      </c>
      <c r="U1" t="s">
        <v>344</v>
      </c>
      <c r="V1" t="s">
        <v>333</v>
      </c>
      <c r="W1" t="s">
        <v>345</v>
      </c>
      <c r="X1" t="s">
        <v>3</v>
      </c>
      <c r="Y1" t="s">
        <v>341</v>
      </c>
      <c r="Z1" t="s">
        <v>350</v>
      </c>
      <c r="AA1" t="s">
        <v>351</v>
      </c>
      <c r="AB1" t="s">
        <v>13</v>
      </c>
      <c r="AC1" t="s">
        <v>324</v>
      </c>
      <c r="AD1" t="s">
        <v>325</v>
      </c>
      <c r="AE1" t="s">
        <v>358</v>
      </c>
      <c r="AF1" t="s">
        <v>360</v>
      </c>
    </row>
    <row r="2" spans="1:32">
      <c r="A2" t="s">
        <v>191</v>
      </c>
      <c r="B2" t="s">
        <v>366</v>
      </c>
      <c r="C2">
        <v>64</v>
      </c>
      <c r="D2" t="s">
        <v>328</v>
      </c>
      <c r="E2" t="s">
        <v>331</v>
      </c>
      <c r="F2" s="241">
        <v>41663</v>
      </c>
      <c r="G2" t="s">
        <v>402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354</v>
      </c>
      <c r="P2">
        <v>0</v>
      </c>
      <c r="Q2" t="s">
        <v>355</v>
      </c>
      <c r="R2">
        <v>0</v>
      </c>
      <c r="S2">
        <v>0</v>
      </c>
      <c r="T2" s="241">
        <v>41663</v>
      </c>
      <c r="U2" t="s">
        <v>385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386</v>
      </c>
      <c r="B3" t="s">
        <v>388</v>
      </c>
      <c r="C3">
        <v>73</v>
      </c>
      <c r="D3" t="s">
        <v>328</v>
      </c>
      <c r="E3" t="s">
        <v>332</v>
      </c>
      <c r="F3" s="241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41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398</v>
      </c>
      <c r="B4" t="s">
        <v>399</v>
      </c>
      <c r="C4">
        <v>1606</v>
      </c>
      <c r="D4" t="s">
        <v>328</v>
      </c>
      <c r="E4" t="s">
        <v>332</v>
      </c>
      <c r="F4" s="241">
        <v>41647</v>
      </c>
      <c r="G4" t="s">
        <v>401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400</v>
      </c>
      <c r="P4">
        <v>2462.6999999999998</v>
      </c>
      <c r="Q4" t="s">
        <v>320</v>
      </c>
      <c r="R4">
        <v>0</v>
      </c>
      <c r="S4">
        <v>4104.5</v>
      </c>
      <c r="T4" s="241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H14" sqref="H14"/>
    </sheetView>
  </sheetViews>
  <sheetFormatPr defaultRowHeight="14.4"/>
  <cols>
    <col min="1" max="1" width="13.33203125" customWidth="1"/>
    <col min="2" max="2" width="12.5546875" customWidth="1"/>
    <col min="3" max="3" width="14.44140625" customWidth="1"/>
    <col min="4" max="4" width="6.109375" customWidth="1"/>
    <col min="5" max="7" width="6.109375" style="157" customWidth="1"/>
    <col min="8" max="8" width="10" customWidth="1"/>
    <col min="9" max="9" width="18" customWidth="1"/>
    <col min="10" max="10" width="14" customWidth="1"/>
    <col min="11" max="11" width="11.88671875" customWidth="1"/>
    <col min="12" max="12" width="14.44140625" style="157" customWidth="1"/>
    <col min="13" max="13" width="15.6640625" style="157" customWidth="1"/>
    <col min="14" max="14" width="12.5546875" customWidth="1"/>
    <col min="15" max="15" width="12.5546875" bestFit="1" customWidth="1"/>
  </cols>
  <sheetData>
    <row r="1" spans="1:13">
      <c r="A1" s="159" t="s">
        <v>325</v>
      </c>
      <c r="B1" s="145">
        <v>2014</v>
      </c>
      <c r="I1" s="157"/>
      <c r="J1" s="145"/>
    </row>
    <row r="2" spans="1:13">
      <c r="A2" s="159" t="s">
        <v>324</v>
      </c>
      <c r="B2" s="184" t="s">
        <v>435</v>
      </c>
      <c r="I2" s="157"/>
      <c r="J2" s="157"/>
    </row>
    <row r="3" spans="1:13">
      <c r="J3" s="159" t="s">
        <v>325</v>
      </c>
      <c r="K3" s="145">
        <v>2014</v>
      </c>
    </row>
    <row r="4" spans="1:13">
      <c r="B4" s="159" t="s">
        <v>322</v>
      </c>
      <c r="J4" s="159" t="s">
        <v>324</v>
      </c>
      <c r="K4" s="184" t="s">
        <v>435</v>
      </c>
    </row>
    <row r="5" spans="1:13">
      <c r="A5" s="159" t="s">
        <v>431</v>
      </c>
      <c r="B5" s="184" t="s">
        <v>321</v>
      </c>
      <c r="C5" s="184" t="s">
        <v>323</v>
      </c>
      <c r="I5" s="157"/>
      <c r="J5" s="157"/>
      <c r="K5" s="157"/>
    </row>
    <row r="6" spans="1:13">
      <c r="A6" s="162" t="s">
        <v>328</v>
      </c>
      <c r="B6" s="5"/>
      <c r="C6" s="158"/>
      <c r="I6" s="162"/>
      <c r="K6" s="159" t="s">
        <v>322</v>
      </c>
      <c r="L6"/>
      <c r="M6" s="158"/>
    </row>
    <row r="7" spans="1:13">
      <c r="A7" s="144" t="s">
        <v>27</v>
      </c>
      <c r="B7" s="5">
        <v>3443833.9299999997</v>
      </c>
      <c r="C7" s="158">
        <v>5</v>
      </c>
      <c r="I7" s="144"/>
      <c r="J7" s="159" t="s">
        <v>436</v>
      </c>
      <c r="K7" s="184" t="s">
        <v>321</v>
      </c>
      <c r="L7" s="184" t="s">
        <v>323</v>
      </c>
      <c r="M7" s="158"/>
    </row>
    <row r="8" spans="1:13">
      <c r="A8" s="144" t="s">
        <v>26</v>
      </c>
      <c r="B8" s="5">
        <v>2671566.4300000002</v>
      </c>
      <c r="C8" s="158">
        <v>7</v>
      </c>
      <c r="I8" s="144"/>
      <c r="J8" s="162" t="s">
        <v>328</v>
      </c>
      <c r="K8" s="242">
        <v>14138045.619999999</v>
      </c>
      <c r="L8" s="158">
        <v>31</v>
      </c>
      <c r="M8" s="158"/>
    </row>
    <row r="9" spans="1:13">
      <c r="A9" s="144" t="s">
        <v>380</v>
      </c>
      <c r="B9" s="5">
        <v>2135428.2400000002</v>
      </c>
      <c r="C9" s="158">
        <v>3</v>
      </c>
      <c r="I9" s="144"/>
      <c r="J9" s="144" t="s">
        <v>357</v>
      </c>
      <c r="K9" s="242">
        <v>2306800</v>
      </c>
      <c r="L9" s="158">
        <v>1</v>
      </c>
      <c r="M9" s="158"/>
    </row>
    <row r="10" spans="1:13">
      <c r="A10" s="144" t="s">
        <v>25</v>
      </c>
      <c r="B10" s="5">
        <v>1740655.335</v>
      </c>
      <c r="C10" s="158">
        <v>5.5</v>
      </c>
      <c r="I10" s="144"/>
      <c r="J10" s="144" t="s">
        <v>428</v>
      </c>
      <c r="K10" s="242">
        <v>1680000</v>
      </c>
      <c r="L10" s="158">
        <v>2</v>
      </c>
      <c r="M10" s="158"/>
    </row>
    <row r="11" spans="1:13">
      <c r="A11" s="144" t="s">
        <v>61</v>
      </c>
      <c r="B11" s="5">
        <v>1716009</v>
      </c>
      <c r="C11" s="158">
        <v>4</v>
      </c>
      <c r="I11" s="144"/>
      <c r="J11" s="144" t="s">
        <v>309</v>
      </c>
      <c r="K11" s="242">
        <v>1244186.4300000002</v>
      </c>
      <c r="L11" s="158">
        <v>2</v>
      </c>
      <c r="M11" s="158"/>
    </row>
    <row r="12" spans="1:13">
      <c r="A12" s="144" t="s">
        <v>23</v>
      </c>
      <c r="B12" s="5">
        <v>999859.92500000005</v>
      </c>
      <c r="C12" s="158">
        <v>2.5</v>
      </c>
      <c r="I12" s="144"/>
      <c r="J12" s="144" t="s">
        <v>310</v>
      </c>
      <c r="K12" s="242">
        <v>885000</v>
      </c>
      <c r="L12" s="158">
        <v>1</v>
      </c>
      <c r="M12" s="158"/>
    </row>
    <row r="13" spans="1:13">
      <c r="A13" s="144" t="s">
        <v>349</v>
      </c>
      <c r="B13" s="5">
        <v>743860.76</v>
      </c>
      <c r="C13" s="158">
        <v>2</v>
      </c>
      <c r="I13" s="144"/>
      <c r="J13" s="144" t="s">
        <v>235</v>
      </c>
      <c r="K13" s="242">
        <v>692045.55</v>
      </c>
      <c r="L13" s="158">
        <v>2</v>
      </c>
      <c r="M13" s="158"/>
    </row>
    <row r="14" spans="1:13">
      <c r="A14" s="144" t="s">
        <v>24</v>
      </c>
      <c r="B14" s="5">
        <v>686832</v>
      </c>
      <c r="C14" s="158">
        <v>2</v>
      </c>
      <c r="I14" s="144"/>
      <c r="J14" s="144" t="s">
        <v>262</v>
      </c>
      <c r="K14" s="242">
        <v>686832</v>
      </c>
      <c r="L14" s="158">
        <v>2</v>
      </c>
      <c r="M14" s="158"/>
    </row>
    <row r="15" spans="1:13">
      <c r="A15" s="162" t="s">
        <v>434</v>
      </c>
      <c r="B15" s="242">
        <v>14138045.620000001</v>
      </c>
      <c r="C15" s="158">
        <v>31</v>
      </c>
      <c r="I15" s="144"/>
      <c r="J15" s="144" t="s">
        <v>302</v>
      </c>
      <c r="K15" s="242">
        <v>614950</v>
      </c>
      <c r="L15" s="158">
        <v>1.5</v>
      </c>
      <c r="M15" s="158"/>
    </row>
    <row r="16" spans="1:13">
      <c r="I16" s="144"/>
      <c r="J16" s="144" t="s">
        <v>404</v>
      </c>
      <c r="K16" s="242">
        <v>581287</v>
      </c>
      <c r="L16" s="158">
        <v>2</v>
      </c>
      <c r="M16" s="158"/>
    </row>
    <row r="17" spans="1:13">
      <c r="I17" s="144"/>
      <c r="J17" s="144" t="s">
        <v>427</v>
      </c>
      <c r="K17" s="242">
        <v>531009</v>
      </c>
      <c r="L17" s="158">
        <v>2</v>
      </c>
      <c r="M17" s="158"/>
    </row>
    <row r="18" spans="1:13">
      <c r="I18" s="144"/>
      <c r="J18" s="144" t="s">
        <v>406</v>
      </c>
      <c r="K18" s="242">
        <v>484115.36</v>
      </c>
      <c r="L18" s="158">
        <v>1</v>
      </c>
      <c r="M18" s="158"/>
    </row>
    <row r="19" spans="1:13">
      <c r="I19" s="144"/>
      <c r="J19" s="144" t="s">
        <v>160</v>
      </c>
      <c r="K19" s="242">
        <v>480266.53</v>
      </c>
      <c r="L19" s="158">
        <v>1</v>
      </c>
      <c r="M19" s="158"/>
    </row>
    <row r="20" spans="1:13">
      <c r="I20" s="144"/>
      <c r="J20" s="144" t="s">
        <v>148</v>
      </c>
      <c r="K20" s="242">
        <v>470500</v>
      </c>
      <c r="L20" s="158">
        <v>2</v>
      </c>
      <c r="M20" s="158"/>
    </row>
    <row r="21" spans="1:13">
      <c r="I21" s="144"/>
      <c r="J21" s="144" t="s">
        <v>420</v>
      </c>
      <c r="K21" s="242">
        <v>455428.24</v>
      </c>
      <c r="L21" s="158">
        <v>1</v>
      </c>
      <c r="M21" s="158"/>
    </row>
    <row r="22" spans="1:13">
      <c r="A22" s="159" t="s">
        <v>325</v>
      </c>
      <c r="B22" s="145">
        <v>2014</v>
      </c>
      <c r="I22" s="144"/>
      <c r="J22" s="144" t="s">
        <v>401</v>
      </c>
      <c r="K22" s="242">
        <v>410449.86</v>
      </c>
      <c r="L22" s="158">
        <v>1</v>
      </c>
      <c r="M22" s="158"/>
    </row>
    <row r="23" spans="1:13">
      <c r="A23" s="159" t="s">
        <v>324</v>
      </c>
      <c r="B23" s="184" t="s">
        <v>435</v>
      </c>
      <c r="I23" s="144"/>
      <c r="J23" s="144" t="s">
        <v>104</v>
      </c>
      <c r="K23" s="242">
        <v>375593</v>
      </c>
      <c r="L23" s="158">
        <v>1</v>
      </c>
      <c r="M23" s="158"/>
    </row>
    <row r="24" spans="1:13">
      <c r="I24" s="144"/>
      <c r="J24" s="144" t="s">
        <v>19</v>
      </c>
      <c r="K24" s="242">
        <v>322494.19</v>
      </c>
      <c r="L24" s="158">
        <v>1.5</v>
      </c>
      <c r="M24" s="158"/>
    </row>
    <row r="25" spans="1:13">
      <c r="B25" s="159" t="s">
        <v>322</v>
      </c>
      <c r="D25" s="7"/>
      <c r="H25" s="7"/>
      <c r="I25" s="144"/>
      <c r="J25" s="144" t="s">
        <v>381</v>
      </c>
      <c r="K25" s="242">
        <v>304893.53500000003</v>
      </c>
      <c r="L25" s="158">
        <v>1</v>
      </c>
      <c r="M25" s="158"/>
    </row>
    <row r="26" spans="1:13">
      <c r="A26" s="159" t="s">
        <v>436</v>
      </c>
      <c r="B26" s="184" t="s">
        <v>321</v>
      </c>
      <c r="C26" s="184" t="s">
        <v>323</v>
      </c>
      <c r="D26" s="7"/>
      <c r="H26" s="7"/>
      <c r="I26" s="144"/>
      <c r="J26" s="144" t="s">
        <v>291</v>
      </c>
      <c r="K26" s="242">
        <v>300000</v>
      </c>
      <c r="L26" s="158">
        <v>1</v>
      </c>
      <c r="M26" s="158"/>
    </row>
    <row r="27" spans="1:13">
      <c r="A27" s="162" t="s">
        <v>327</v>
      </c>
      <c r="B27" s="163">
        <v>1305973.02</v>
      </c>
      <c r="C27" s="158">
        <v>3</v>
      </c>
      <c r="I27" s="144"/>
      <c r="J27" s="144" t="s">
        <v>430</v>
      </c>
      <c r="K27" s="242">
        <v>259745.4</v>
      </c>
      <c r="L27" s="158">
        <v>1</v>
      </c>
      <c r="M27" s="158"/>
    </row>
    <row r="28" spans="1:13">
      <c r="A28" s="144" t="s">
        <v>352</v>
      </c>
      <c r="B28" s="163">
        <v>1305973.02</v>
      </c>
      <c r="C28" s="158">
        <v>3</v>
      </c>
      <c r="I28" s="144"/>
      <c r="J28" s="144" t="s">
        <v>361</v>
      </c>
      <c r="K28" s="242">
        <v>221657.8</v>
      </c>
      <c r="L28" s="158">
        <v>1</v>
      </c>
      <c r="M28" s="158"/>
    </row>
    <row r="29" spans="1:13">
      <c r="A29" s="162" t="s">
        <v>434</v>
      </c>
      <c r="B29" s="177">
        <v>1305973.02</v>
      </c>
      <c r="C29" s="158">
        <v>3</v>
      </c>
      <c r="I29" s="144"/>
      <c r="J29" s="144" t="s">
        <v>397</v>
      </c>
      <c r="K29" s="242">
        <v>211404</v>
      </c>
      <c r="L29" s="158">
        <v>1</v>
      </c>
      <c r="M29" s="158"/>
    </row>
    <row r="30" spans="1:13">
      <c r="I30" s="144"/>
      <c r="J30" s="144" t="s">
        <v>304</v>
      </c>
      <c r="K30" s="242">
        <v>195750</v>
      </c>
      <c r="L30" s="158">
        <v>0.5</v>
      </c>
      <c r="M30" s="158"/>
    </row>
    <row r="31" spans="1:13">
      <c r="I31" s="144"/>
      <c r="J31" s="144" t="s">
        <v>295</v>
      </c>
      <c r="K31" s="242">
        <v>192000</v>
      </c>
      <c r="L31" s="158">
        <v>0.5</v>
      </c>
      <c r="M31" s="158"/>
    </row>
    <row r="32" spans="1:13">
      <c r="I32" s="144"/>
      <c r="J32" s="144" t="s">
        <v>237</v>
      </c>
      <c r="K32" s="242">
        <v>122494.19</v>
      </c>
      <c r="L32" s="158">
        <v>0.5</v>
      </c>
      <c r="M32" s="158"/>
    </row>
    <row r="33" spans="1:13">
      <c r="I33" s="144"/>
      <c r="J33" s="144" t="s">
        <v>402</v>
      </c>
      <c r="K33" s="242">
        <v>109143.535</v>
      </c>
      <c r="L33" s="158">
        <v>0.5</v>
      </c>
      <c r="M33" s="158"/>
    </row>
    <row r="34" spans="1:13">
      <c r="I34" s="144"/>
      <c r="J34" s="162" t="s">
        <v>434</v>
      </c>
      <c r="K34" s="242">
        <v>14138045.619999999</v>
      </c>
      <c r="L34" s="158">
        <v>31</v>
      </c>
      <c r="M34" s="158"/>
    </row>
    <row r="35" spans="1:13">
      <c r="I35" s="144"/>
      <c r="L35"/>
      <c r="M35" s="158"/>
    </row>
    <row r="36" spans="1:13">
      <c r="I36" s="144"/>
      <c r="L36"/>
      <c r="M36" s="158"/>
    </row>
    <row r="37" spans="1:13">
      <c r="A37" s="159" t="s">
        <v>325</v>
      </c>
      <c r="B37" s="145">
        <v>2014</v>
      </c>
      <c r="I37" s="144"/>
      <c r="L37"/>
      <c r="M37" s="158"/>
    </row>
    <row r="38" spans="1:13">
      <c r="A38" s="159" t="s">
        <v>324</v>
      </c>
      <c r="B38" s="184" t="s">
        <v>435</v>
      </c>
      <c r="I38" s="144"/>
      <c r="L38"/>
      <c r="M38" s="158"/>
    </row>
    <row r="39" spans="1:13">
      <c r="A39" s="7"/>
      <c r="I39" s="144"/>
      <c r="L39"/>
      <c r="M39" s="158"/>
    </row>
    <row r="40" spans="1:13">
      <c r="B40" s="159" t="s">
        <v>322</v>
      </c>
      <c r="I40" s="144"/>
      <c r="L40"/>
      <c r="M40" s="158"/>
    </row>
    <row r="41" spans="1:13">
      <c r="A41" s="159" t="s">
        <v>436</v>
      </c>
      <c r="B41" s="184" t="s">
        <v>321</v>
      </c>
      <c r="C41" s="184" t="s">
        <v>323</v>
      </c>
      <c r="I41" s="144"/>
      <c r="L41"/>
      <c r="M41" s="158"/>
    </row>
    <row r="42" spans="1:13">
      <c r="A42" s="162" t="s">
        <v>329</v>
      </c>
      <c r="B42" s="163">
        <v>1910230</v>
      </c>
      <c r="C42" s="158">
        <v>6</v>
      </c>
      <c r="I42" s="144"/>
      <c r="L42"/>
      <c r="M42" s="158"/>
    </row>
    <row r="43" spans="1:13">
      <c r="A43" s="144" t="s">
        <v>33</v>
      </c>
      <c r="B43" s="163">
        <v>1910230</v>
      </c>
      <c r="C43" s="158">
        <v>6</v>
      </c>
      <c r="I43" s="144"/>
      <c r="L43"/>
      <c r="M43" s="158"/>
    </row>
    <row r="44" spans="1:13">
      <c r="A44" s="146" t="s">
        <v>384</v>
      </c>
      <c r="B44" s="163">
        <v>773630</v>
      </c>
      <c r="C44" s="158">
        <v>2.5</v>
      </c>
      <c r="I44" s="144"/>
      <c r="L44"/>
      <c r="M44" s="158"/>
    </row>
    <row r="45" spans="1:13">
      <c r="A45" s="146" t="s">
        <v>383</v>
      </c>
      <c r="B45" s="163">
        <v>736600</v>
      </c>
      <c r="C45" s="158">
        <v>2.5</v>
      </c>
      <c r="I45" s="144"/>
      <c r="L45"/>
      <c r="M45" s="158"/>
    </row>
    <row r="46" spans="1:13">
      <c r="A46" s="146" t="s">
        <v>382</v>
      </c>
      <c r="B46" s="163">
        <v>400000</v>
      </c>
      <c r="C46" s="158">
        <v>1</v>
      </c>
      <c r="I46" s="144"/>
      <c r="L46"/>
      <c r="M46" s="158"/>
    </row>
    <row r="47" spans="1:13">
      <c r="A47" s="162" t="s">
        <v>434</v>
      </c>
      <c r="B47" s="177">
        <v>1910230</v>
      </c>
      <c r="C47" s="158">
        <v>6</v>
      </c>
      <c r="I47" s="144"/>
      <c r="L47"/>
      <c r="M47" s="158"/>
    </row>
    <row r="48" spans="1:13">
      <c r="I48" s="144"/>
      <c r="L48"/>
      <c r="M48" s="158"/>
    </row>
    <row r="49" spans="2:13">
      <c r="I49" s="144"/>
      <c r="L49"/>
      <c r="M49" s="158"/>
    </row>
    <row r="50" spans="2:13">
      <c r="I50" s="144"/>
      <c r="L50"/>
      <c r="M50" s="158"/>
    </row>
    <row r="51" spans="2:13">
      <c r="I51" s="144"/>
      <c r="L51"/>
      <c r="M51" s="158"/>
    </row>
    <row r="52" spans="2:13">
      <c r="I52" s="144"/>
      <c r="L52"/>
      <c r="M52" s="158"/>
    </row>
    <row r="53" spans="2:13">
      <c r="I53" s="144"/>
      <c r="L53"/>
      <c r="M53" s="158"/>
    </row>
    <row r="54" spans="2:13">
      <c r="C54" s="163"/>
      <c r="I54" s="144"/>
      <c r="L54"/>
      <c r="M54" s="158"/>
    </row>
    <row r="55" spans="2:13">
      <c r="B55" s="177"/>
      <c r="I55" s="144"/>
      <c r="L55"/>
      <c r="M55" s="158"/>
    </row>
    <row r="56" spans="2:13">
      <c r="B56" s="177"/>
      <c r="I56" s="144"/>
      <c r="L56"/>
      <c r="M56" s="158"/>
    </row>
    <row r="57" spans="2:13">
      <c r="I57" s="144"/>
      <c r="L57"/>
      <c r="M57" s="158"/>
    </row>
    <row r="58" spans="2:13">
      <c r="I58" s="144"/>
      <c r="L58"/>
      <c r="M58" s="158"/>
    </row>
    <row r="59" spans="2:13">
      <c r="I59" s="144"/>
      <c r="L59"/>
      <c r="M59" s="158"/>
    </row>
    <row r="60" spans="2:13">
      <c r="I60" s="144"/>
      <c r="L60"/>
      <c r="M60" s="158"/>
    </row>
    <row r="61" spans="2:13">
      <c r="I61" s="144"/>
      <c r="L61"/>
      <c r="M61" s="158"/>
    </row>
    <row r="62" spans="2:13">
      <c r="I62" s="144"/>
      <c r="L62"/>
      <c r="M62" s="158"/>
    </row>
    <row r="63" spans="2:13">
      <c r="I63" s="144"/>
      <c r="L63"/>
      <c r="M63" s="158"/>
    </row>
    <row r="64" spans="2:13">
      <c r="I64" s="144"/>
      <c r="L64"/>
      <c r="M64" s="158"/>
    </row>
    <row r="65" spans="9:13">
      <c r="I65" s="144"/>
      <c r="L65"/>
      <c r="M65" s="158"/>
    </row>
    <row r="66" spans="9:13">
      <c r="I66" s="144"/>
      <c r="L66"/>
      <c r="M66" s="158"/>
    </row>
    <row r="67" spans="9:13">
      <c r="I67" s="144"/>
      <c r="L67"/>
      <c r="M67" s="158"/>
    </row>
    <row r="68" spans="9:13">
      <c r="I68" s="144"/>
      <c r="L68"/>
      <c r="M68" s="158"/>
    </row>
    <row r="69" spans="9:13">
      <c r="I69" s="144"/>
      <c r="L69"/>
      <c r="M69" s="158"/>
    </row>
    <row r="70" spans="9:13">
      <c r="I70" s="144"/>
      <c r="L70"/>
      <c r="M70" s="158"/>
    </row>
    <row r="71" spans="9:13">
      <c r="I71" s="144"/>
      <c r="L71"/>
      <c r="M71" s="158"/>
    </row>
    <row r="72" spans="9:13">
      <c r="I72" s="144"/>
      <c r="L72"/>
      <c r="M72" s="158"/>
    </row>
    <row r="73" spans="9:13">
      <c r="I73" s="144"/>
      <c r="L73"/>
      <c r="M73" s="158"/>
    </row>
    <row r="74" spans="9:13">
      <c r="I74" s="144"/>
      <c r="L74"/>
      <c r="M74" s="158"/>
    </row>
    <row r="75" spans="9:13">
      <c r="I75" s="144"/>
      <c r="L75"/>
      <c r="M75" s="158"/>
    </row>
    <row r="76" spans="9:13">
      <c r="I76" s="144"/>
      <c r="L76"/>
      <c r="M76" s="158"/>
    </row>
    <row r="77" spans="9:13">
      <c r="I77" s="144"/>
      <c r="L77"/>
      <c r="M77" s="158"/>
    </row>
    <row r="78" spans="9:13">
      <c r="I78" s="144"/>
      <c r="L78"/>
      <c r="M78" s="158"/>
    </row>
    <row r="79" spans="9:13">
      <c r="I79" s="144"/>
      <c r="L79"/>
      <c r="M79" s="158"/>
    </row>
    <row r="80" spans="9:13">
      <c r="I80" s="144"/>
      <c r="L80"/>
      <c r="M80" s="158"/>
    </row>
    <row r="81" spans="9:13">
      <c r="I81" s="144"/>
      <c r="L81"/>
      <c r="M81" s="158"/>
    </row>
    <row r="82" spans="9:13">
      <c r="I82" s="144"/>
      <c r="L82"/>
      <c r="M82" s="158"/>
    </row>
    <row r="83" spans="9:13">
      <c r="I83" s="144"/>
      <c r="L83"/>
      <c r="M83" s="158"/>
    </row>
    <row r="84" spans="9:13">
      <c r="I84" s="144"/>
      <c r="L84"/>
      <c r="M84" s="158"/>
    </row>
    <row r="85" spans="9:13">
      <c r="I85" s="144"/>
      <c r="L85"/>
      <c r="M85" s="158"/>
    </row>
    <row r="86" spans="9:13">
      <c r="I86" s="144"/>
      <c r="L86"/>
      <c r="M86" s="158"/>
    </row>
    <row r="87" spans="9:13">
      <c r="I87" s="144"/>
      <c r="L87"/>
      <c r="M87" s="158"/>
    </row>
    <row r="88" spans="9:13">
      <c r="I88" s="144"/>
      <c r="L88"/>
      <c r="M88" s="158"/>
    </row>
    <row r="89" spans="9:13">
      <c r="I89" s="144"/>
      <c r="L89"/>
      <c r="M89" s="158"/>
    </row>
    <row r="90" spans="9:13">
      <c r="I90" s="144"/>
      <c r="L90"/>
      <c r="M90" s="158"/>
    </row>
    <row r="91" spans="9:13">
      <c r="I91" s="144"/>
      <c r="L91"/>
      <c r="M91" s="158"/>
    </row>
    <row r="92" spans="9:13">
      <c r="I92" s="144"/>
      <c r="L92"/>
      <c r="M92" s="158"/>
    </row>
    <row r="93" spans="9:13">
      <c r="I93" s="144"/>
      <c r="L93"/>
      <c r="M93" s="158"/>
    </row>
    <row r="94" spans="9:13">
      <c r="I94" s="144"/>
      <c r="L94"/>
      <c r="M94" s="158"/>
    </row>
    <row r="95" spans="9:13">
      <c r="I95" s="144"/>
      <c r="L95"/>
      <c r="M95" s="158"/>
    </row>
    <row r="96" spans="9:13">
      <c r="I96" s="144"/>
      <c r="L96"/>
      <c r="M96" s="158"/>
    </row>
    <row r="97" spans="9:13">
      <c r="I97" s="144"/>
      <c r="L97"/>
      <c r="M97" s="158"/>
    </row>
    <row r="98" spans="9:13">
      <c r="I98" s="144"/>
      <c r="L98"/>
      <c r="M98" s="158"/>
    </row>
    <row r="99" spans="9:13">
      <c r="I99" s="144"/>
      <c r="L99"/>
      <c r="M99" s="158"/>
    </row>
    <row r="100" spans="9:13">
      <c r="I100" s="144"/>
      <c r="L100"/>
      <c r="M100" s="158"/>
    </row>
    <row r="101" spans="9:13">
      <c r="I101" s="144"/>
      <c r="L101"/>
      <c r="M101" s="158"/>
    </row>
    <row r="102" spans="9:13">
      <c r="I102" s="144"/>
      <c r="L102"/>
      <c r="M102" s="158"/>
    </row>
    <row r="103" spans="9:13">
      <c r="I103" s="144"/>
      <c r="L103"/>
      <c r="M103" s="158"/>
    </row>
    <row r="104" spans="9:13">
      <c r="I104" s="144"/>
      <c r="L104"/>
      <c r="M104" s="158"/>
    </row>
    <row r="105" spans="9:13">
      <c r="I105" s="144"/>
      <c r="L105"/>
      <c r="M105" s="158"/>
    </row>
    <row r="106" spans="9:13">
      <c r="I106" s="144"/>
      <c r="L106"/>
      <c r="M106" s="158"/>
    </row>
    <row r="107" spans="9:13">
      <c r="I107" s="144"/>
      <c r="L107"/>
      <c r="M107" s="158"/>
    </row>
    <row r="108" spans="9:13">
      <c r="I108" s="144"/>
      <c r="L108"/>
      <c r="M108" s="158"/>
    </row>
    <row r="109" spans="9:13">
      <c r="I109" s="144"/>
      <c r="L109"/>
      <c r="M109" s="158"/>
    </row>
    <row r="110" spans="9:13">
      <c r="I110" s="144"/>
      <c r="L110"/>
      <c r="M110" s="158"/>
    </row>
    <row r="111" spans="9:13">
      <c r="I111" s="144"/>
      <c r="L111"/>
      <c r="M111" s="158"/>
    </row>
    <row r="112" spans="9:13">
      <c r="I112" s="144"/>
      <c r="L112"/>
      <c r="M112" s="158"/>
    </row>
    <row r="113" spans="9:13">
      <c r="I113" s="144"/>
      <c r="L113"/>
      <c r="M113" s="158"/>
    </row>
    <row r="114" spans="9:13">
      <c r="I114" s="144"/>
      <c r="L114"/>
      <c r="M114" s="158"/>
    </row>
    <row r="115" spans="9:13">
      <c r="I115" s="144"/>
      <c r="L115"/>
      <c r="M115" s="158"/>
    </row>
    <row r="116" spans="9:13">
      <c r="I116" s="144"/>
      <c r="L116"/>
      <c r="M116" s="158"/>
    </row>
    <row r="117" spans="9:13">
      <c r="I117" s="144"/>
      <c r="L117"/>
      <c r="M117" s="158"/>
    </row>
    <row r="118" spans="9:13">
      <c r="I118" s="144"/>
      <c r="L118"/>
      <c r="M118" s="158"/>
    </row>
    <row r="119" spans="9:13">
      <c r="I119" s="144"/>
      <c r="L119"/>
      <c r="M119" s="158"/>
    </row>
    <row r="120" spans="9:13">
      <c r="I120" s="144"/>
      <c r="L120"/>
      <c r="M120" s="158"/>
    </row>
    <row r="121" spans="9:13">
      <c r="I121" s="144"/>
      <c r="L121"/>
      <c r="M121" s="158"/>
    </row>
    <row r="122" spans="9:13">
      <c r="I122" s="144"/>
      <c r="L122"/>
      <c r="M122" s="158"/>
    </row>
    <row r="123" spans="9:13">
      <c r="I123" s="144"/>
      <c r="L123"/>
      <c r="M123" s="158"/>
    </row>
    <row r="124" spans="9:13">
      <c r="I124" s="144"/>
      <c r="L124"/>
      <c r="M124" s="158"/>
    </row>
    <row r="125" spans="9:13">
      <c r="I125" s="144"/>
      <c r="L125"/>
      <c r="M125" s="158"/>
    </row>
    <row r="126" spans="9:13">
      <c r="I126" s="144"/>
      <c r="L126"/>
      <c r="M126" s="158"/>
    </row>
    <row r="127" spans="9:13">
      <c r="I127" s="144"/>
      <c r="L127"/>
      <c r="M127" s="158"/>
    </row>
    <row r="128" spans="9:13">
      <c r="I128" s="144"/>
      <c r="L128"/>
      <c r="M128" s="158"/>
    </row>
    <row r="129" spans="9:13">
      <c r="I129" s="144"/>
      <c r="L129"/>
      <c r="M129" s="158"/>
    </row>
    <row r="130" spans="9:13">
      <c r="I130" s="144"/>
      <c r="L130"/>
      <c r="M130" s="158"/>
    </row>
    <row r="131" spans="9:13">
      <c r="I131" s="144"/>
      <c r="L131"/>
      <c r="M131" s="158"/>
    </row>
    <row r="132" spans="9:13">
      <c r="I132" s="144"/>
      <c r="L132"/>
      <c r="M132" s="158"/>
    </row>
    <row r="133" spans="9:13">
      <c r="I133" s="144"/>
      <c r="L133"/>
      <c r="M133" s="158"/>
    </row>
    <row r="134" spans="9:13">
      <c r="I134" s="144"/>
      <c r="L134"/>
      <c r="M134" s="158"/>
    </row>
    <row r="135" spans="9:13">
      <c r="I135" s="144"/>
      <c r="L135"/>
      <c r="M135" s="158"/>
    </row>
    <row r="136" spans="9:13">
      <c r="I136" s="144"/>
      <c r="L136"/>
      <c r="M136" s="158"/>
    </row>
    <row r="137" spans="9:13">
      <c r="I137" s="144"/>
      <c r="L137"/>
      <c r="M137" s="158"/>
    </row>
    <row r="138" spans="9:13">
      <c r="I138" s="144"/>
      <c r="L138"/>
      <c r="M138" s="158"/>
    </row>
    <row r="139" spans="9:13">
      <c r="I139" s="144"/>
      <c r="L139"/>
      <c r="M139" s="158"/>
    </row>
    <row r="140" spans="9:13">
      <c r="I140" s="144"/>
      <c r="L140"/>
      <c r="M140" s="158"/>
    </row>
    <row r="141" spans="9:13">
      <c r="I141" s="144"/>
      <c r="L141"/>
      <c r="M141" s="158"/>
    </row>
    <row r="142" spans="9:13">
      <c r="I142" s="144"/>
      <c r="L142"/>
      <c r="M142" s="158"/>
    </row>
    <row r="143" spans="9:13">
      <c r="I143" s="144"/>
      <c r="L143"/>
      <c r="M143" s="158"/>
    </row>
    <row r="144" spans="9:13">
      <c r="I144" s="144"/>
      <c r="L144"/>
      <c r="M144" s="158"/>
    </row>
    <row r="145" spans="9:13">
      <c r="I145" s="144"/>
      <c r="L145"/>
      <c r="M145" s="158"/>
    </row>
    <row r="146" spans="9:13">
      <c r="I146" s="144"/>
      <c r="L146"/>
      <c r="M146" s="158"/>
    </row>
    <row r="147" spans="9:13">
      <c r="I147" s="144"/>
      <c r="L147"/>
      <c r="M147" s="158"/>
    </row>
    <row r="148" spans="9:13">
      <c r="I148" s="144"/>
      <c r="L148"/>
      <c r="M148" s="158"/>
    </row>
    <row r="149" spans="9:13">
      <c r="I149" s="144"/>
      <c r="L149"/>
      <c r="M149" s="158"/>
    </row>
    <row r="150" spans="9:13">
      <c r="I150" s="144"/>
      <c r="L150"/>
      <c r="M150" s="158"/>
    </row>
    <row r="151" spans="9:13">
      <c r="I151" s="144"/>
      <c r="L151"/>
      <c r="M151" s="158"/>
    </row>
    <row r="152" spans="9:13">
      <c r="I152" s="144"/>
      <c r="L152"/>
      <c r="M152" s="158"/>
    </row>
    <row r="153" spans="9:13">
      <c r="I153" s="144"/>
      <c r="L153"/>
      <c r="M153" s="158"/>
    </row>
    <row r="154" spans="9:13">
      <c r="I154" s="144"/>
      <c r="L154"/>
      <c r="M154" s="158"/>
    </row>
    <row r="155" spans="9:13">
      <c r="I155" s="144"/>
      <c r="L155"/>
      <c r="M155" s="158"/>
    </row>
    <row r="156" spans="9:13">
      <c r="I156" s="144"/>
      <c r="L156"/>
      <c r="M156" s="158"/>
    </row>
    <row r="157" spans="9:13">
      <c r="I157" s="144"/>
      <c r="L157"/>
      <c r="M157" s="158"/>
    </row>
    <row r="158" spans="9:13">
      <c r="I158" s="144"/>
      <c r="L158"/>
      <c r="M158" s="158"/>
    </row>
    <row r="159" spans="9:13">
      <c r="I159" s="144"/>
      <c r="L159"/>
      <c r="M159" s="158"/>
    </row>
    <row r="160" spans="9:13">
      <c r="I160" s="144"/>
      <c r="L160"/>
      <c r="M160" s="158"/>
    </row>
    <row r="161" spans="9:13">
      <c r="I161" s="144"/>
      <c r="L161"/>
      <c r="M161" s="158"/>
    </row>
    <row r="162" spans="9:13">
      <c r="I162" s="144"/>
      <c r="L162"/>
      <c r="M162" s="158"/>
    </row>
    <row r="163" spans="9:13">
      <c r="I163" s="144"/>
      <c r="L163"/>
      <c r="M163" s="158"/>
    </row>
    <row r="164" spans="9:13">
      <c r="I164" s="144"/>
      <c r="L164"/>
      <c r="M164" s="158"/>
    </row>
    <row r="165" spans="9:13">
      <c r="I165" s="144"/>
      <c r="L165"/>
      <c r="M165" s="158"/>
    </row>
    <row r="166" spans="9:13">
      <c r="I166" s="144"/>
      <c r="L166"/>
      <c r="M166" s="158"/>
    </row>
    <row r="167" spans="9:13">
      <c r="I167" s="144"/>
      <c r="L167"/>
      <c r="M167" s="158"/>
    </row>
    <row r="168" spans="9:13">
      <c r="I168" s="144"/>
      <c r="L168"/>
      <c r="M168" s="158"/>
    </row>
    <row r="169" spans="9:13">
      <c r="I169" s="144"/>
      <c r="L169"/>
      <c r="M169" s="158"/>
    </row>
    <row r="170" spans="9:13">
      <c r="I170" s="144"/>
      <c r="L170"/>
      <c r="M170" s="158"/>
    </row>
    <row r="171" spans="9:13">
      <c r="I171" s="144"/>
      <c r="L171"/>
      <c r="M171" s="158"/>
    </row>
    <row r="172" spans="9:13">
      <c r="I172" s="144"/>
      <c r="L172"/>
      <c r="M172" s="158"/>
    </row>
    <row r="173" spans="9:13">
      <c r="I173" s="144"/>
      <c r="L173"/>
      <c r="M173" s="158"/>
    </row>
    <row r="174" spans="9:13">
      <c r="I174" s="144"/>
      <c r="L174"/>
      <c r="M174" s="158"/>
    </row>
    <row r="175" spans="9:13">
      <c r="I175" s="144"/>
      <c r="L175"/>
      <c r="M175" s="158"/>
    </row>
    <row r="176" spans="9:13">
      <c r="I176" s="144"/>
      <c r="L176"/>
      <c r="M176" s="158"/>
    </row>
    <row r="177" spans="9:13">
      <c r="I177" s="144"/>
      <c r="L177"/>
      <c r="M177" s="158"/>
    </row>
    <row r="178" spans="9:13">
      <c r="I178" s="144"/>
      <c r="L178"/>
      <c r="M178" s="158"/>
    </row>
    <row r="179" spans="9:13">
      <c r="I179" s="144"/>
      <c r="L179"/>
      <c r="M179" s="158"/>
    </row>
    <row r="180" spans="9:13">
      <c r="I180" s="144"/>
      <c r="L180"/>
      <c r="M180" s="158"/>
    </row>
    <row r="181" spans="9:13">
      <c r="I181" s="144"/>
      <c r="L181"/>
      <c r="M181" s="158"/>
    </row>
    <row r="182" spans="9:13">
      <c r="I182" s="144"/>
      <c r="L182"/>
      <c r="M182" s="158"/>
    </row>
    <row r="183" spans="9:13">
      <c r="I183" s="144"/>
      <c r="L183"/>
      <c r="M183" s="158"/>
    </row>
    <row r="184" spans="9:13">
      <c r="I184" s="144"/>
      <c r="L184"/>
      <c r="M184" s="158"/>
    </row>
    <row r="185" spans="9:13">
      <c r="I185" s="162"/>
      <c r="L185"/>
      <c r="M185" s="158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8 B10:B12 B14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2 B14">
    <cfRule type="dataBar" priority="31">
      <dataBar>
        <cfvo type="min"/>
        <cfvo type="max"/>
        <color rgb="FF638EC6"/>
      </dataBar>
    </cfRule>
  </conditionalFormatting>
  <conditionalFormatting pivot="1" sqref="B7:B14">
    <cfRule type="dataBar" priority="27">
      <dataBar>
        <cfvo type="min"/>
        <cfvo type="max"/>
        <color rgb="FF638EC6"/>
      </dataBar>
    </cfRule>
  </conditionalFormatting>
  <conditionalFormatting pivot="1" sqref="K11:K15 K9 K19:K20 K22:K26 K28:K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11:K15 K9 K19:K20 K22:K26 K28:K33">
    <cfRule type="dataBar" priority="9">
      <dataBar>
        <cfvo type="min"/>
        <cfvo type="max"/>
        <color rgb="FF638EC6"/>
      </dataBar>
    </cfRule>
  </conditionalFormatting>
  <conditionalFormatting pivot="1" sqref="K11:K15 K9 K19:K20 K22:K26 K28:K33">
    <cfRule type="dataBar" priority="8">
      <dataBar>
        <cfvo type="min"/>
        <cfvo type="max"/>
        <color rgb="FF638EC6"/>
      </dataBar>
    </cfRule>
  </conditionalFormatting>
  <conditionalFormatting pivot="1" sqref="K11:K16 K9 K19:K20 K22:K26 K28:K33">
    <cfRule type="dataBar" priority="5">
      <dataBar>
        <cfvo type="min"/>
        <cfvo type="max"/>
        <color rgb="FF638EC6"/>
      </dataBar>
    </cfRule>
  </conditionalFormatting>
  <conditionalFormatting pivot="1" sqref="K13 K11 K15 K18:K19 K22 K24 K31">
    <cfRule type="dataBar" priority="6">
      <dataBar>
        <cfvo type="min"/>
        <cfvo type="max"/>
        <color rgb="FF638EC6"/>
      </dataBar>
    </cfRule>
  </conditionalFormatting>
  <conditionalFormatting pivot="1" sqref="K11 K9 K13 K15 K17:K22 K24:K26 K28 K30:K31">
    <cfRule type="dataBar" priority="4">
      <dataBar>
        <cfvo type="min"/>
        <cfvo type="max"/>
        <color rgb="FF638EC6"/>
      </dataBar>
    </cfRule>
  </conditionalFormatting>
  <conditionalFormatting pivot="1" sqref="K9:K11 K13:K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33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K11:K15 K9 K19:K20 K22:K26 K28:K33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K9:K11 K13:K33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2.6640625" style="148" customWidth="1"/>
    <col min="3" max="3" width="14.44140625" customWidth="1"/>
    <col min="8" max="8" width="16" customWidth="1"/>
    <col min="9" max="9" width="12" style="148" bestFit="1" customWidth="1"/>
    <col min="10" max="10" width="14.44140625" bestFit="1" customWidth="1"/>
    <col min="14" max="14" width="12.88671875" customWidth="1"/>
    <col min="15" max="15" width="16.109375" customWidth="1"/>
    <col min="16" max="16" width="11.88671875" customWidth="1"/>
    <col min="17" max="17" width="14.44140625" customWidth="1"/>
    <col min="18" max="20" width="12.88671875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59" t="s">
        <v>326</v>
      </c>
      <c r="B1" s="184" t="s">
        <v>328</v>
      </c>
      <c r="H1" s="159" t="s">
        <v>326</v>
      </c>
      <c r="I1" s="184" t="s">
        <v>328</v>
      </c>
      <c r="N1" s="159" t="s">
        <v>1</v>
      </c>
      <c r="O1" s="184" t="s">
        <v>437</v>
      </c>
      <c r="T1" s="159" t="s">
        <v>1</v>
      </c>
      <c r="U1" s="184" t="s">
        <v>437</v>
      </c>
    </row>
    <row r="2" spans="1:22">
      <c r="N2" s="159" t="s">
        <v>324</v>
      </c>
      <c r="O2" s="184" t="s">
        <v>437</v>
      </c>
      <c r="T2" s="159" t="s">
        <v>324</v>
      </c>
      <c r="U2" s="184" t="s">
        <v>437</v>
      </c>
    </row>
    <row r="3" spans="1:22">
      <c r="B3" s="159" t="s">
        <v>322</v>
      </c>
      <c r="I3" s="159" t="s">
        <v>322</v>
      </c>
    </row>
    <row r="4" spans="1:22">
      <c r="A4" s="159" t="s">
        <v>436</v>
      </c>
      <c r="B4" s="184" t="s">
        <v>321</v>
      </c>
      <c r="C4" s="184" t="s">
        <v>323</v>
      </c>
      <c r="H4" s="159" t="s">
        <v>436</v>
      </c>
      <c r="I4" s="184" t="s">
        <v>321</v>
      </c>
      <c r="J4" s="184" t="s">
        <v>323</v>
      </c>
      <c r="O4" s="159" t="s">
        <v>322</v>
      </c>
      <c r="U4" s="159" t="s">
        <v>322</v>
      </c>
    </row>
    <row r="5" spans="1:22">
      <c r="A5" s="145">
        <v>2014</v>
      </c>
      <c r="B5" s="158">
        <v>14138045.620000001</v>
      </c>
      <c r="C5" s="158">
        <v>31</v>
      </c>
      <c r="H5" s="145">
        <v>2014</v>
      </c>
      <c r="I5" s="158">
        <v>14138045.620000001</v>
      </c>
      <c r="J5" s="158">
        <v>31</v>
      </c>
      <c r="N5" s="159" t="s">
        <v>436</v>
      </c>
      <c r="O5" s="184" t="s">
        <v>356</v>
      </c>
      <c r="P5" s="184" t="s">
        <v>321</v>
      </c>
      <c r="Q5" s="184" t="s">
        <v>323</v>
      </c>
      <c r="T5" s="159" t="s">
        <v>436</v>
      </c>
      <c r="U5" s="184" t="s">
        <v>321</v>
      </c>
      <c r="V5" s="184" t="s">
        <v>323</v>
      </c>
    </row>
    <row r="6" spans="1:22">
      <c r="A6" s="147">
        <v>1</v>
      </c>
      <c r="B6" s="158">
        <v>14138045.620000001</v>
      </c>
      <c r="C6" s="158">
        <v>31</v>
      </c>
      <c r="H6" s="147">
        <v>1</v>
      </c>
      <c r="I6" s="158">
        <v>14138045.620000001</v>
      </c>
      <c r="J6" s="158">
        <v>31</v>
      </c>
      <c r="N6" s="162" t="s">
        <v>434</v>
      </c>
      <c r="O6" s="163"/>
      <c r="P6" s="163"/>
      <c r="Q6" s="163"/>
      <c r="T6" s="162" t="s">
        <v>434</v>
      </c>
      <c r="U6" s="163"/>
      <c r="V6" s="158"/>
    </row>
    <row r="7" spans="1:22">
      <c r="A7" s="146" t="s">
        <v>24</v>
      </c>
      <c r="B7" s="158">
        <v>686832</v>
      </c>
      <c r="C7" s="158">
        <v>2</v>
      </c>
      <c r="H7" s="146" t="s">
        <v>295</v>
      </c>
      <c r="I7" s="158">
        <v>192000</v>
      </c>
      <c r="J7" s="158">
        <v>0.5</v>
      </c>
    </row>
    <row r="8" spans="1:22">
      <c r="A8" s="146" t="s">
        <v>61</v>
      </c>
      <c r="B8" s="158">
        <v>1716009</v>
      </c>
      <c r="C8" s="158">
        <v>4</v>
      </c>
      <c r="H8" s="146" t="s">
        <v>291</v>
      </c>
      <c r="I8" s="158">
        <v>300000</v>
      </c>
      <c r="J8" s="158">
        <v>1</v>
      </c>
    </row>
    <row r="9" spans="1:22">
      <c r="A9" s="146" t="s">
        <v>25</v>
      </c>
      <c r="B9" s="158">
        <v>1740655.335</v>
      </c>
      <c r="C9" s="158">
        <v>5.5</v>
      </c>
      <c r="H9" s="146" t="s">
        <v>148</v>
      </c>
      <c r="I9" s="158">
        <v>470500</v>
      </c>
      <c r="J9" s="158">
        <v>2</v>
      </c>
    </row>
    <row r="10" spans="1:22">
      <c r="A10" s="146" t="s">
        <v>26</v>
      </c>
      <c r="B10" s="158">
        <v>2671566.4300000002</v>
      </c>
      <c r="C10" s="158">
        <v>7</v>
      </c>
      <c r="H10" s="146" t="s">
        <v>304</v>
      </c>
      <c r="I10" s="158">
        <v>195750</v>
      </c>
      <c r="J10" s="158">
        <v>0.5</v>
      </c>
    </row>
    <row r="11" spans="1:22">
      <c r="A11" s="146" t="s">
        <v>23</v>
      </c>
      <c r="B11" s="158">
        <v>999859.92500000005</v>
      </c>
      <c r="C11" s="158">
        <v>2.5</v>
      </c>
      <c r="H11" s="146" t="s">
        <v>302</v>
      </c>
      <c r="I11" s="158">
        <v>614950</v>
      </c>
      <c r="J11" s="158">
        <v>1.5</v>
      </c>
    </row>
    <row r="12" spans="1:22">
      <c r="A12" s="146" t="s">
        <v>27</v>
      </c>
      <c r="B12" s="158">
        <v>3443833.9299999997</v>
      </c>
      <c r="C12" s="158">
        <v>5</v>
      </c>
      <c r="H12" s="146" t="s">
        <v>104</v>
      </c>
      <c r="I12" s="158">
        <v>375593</v>
      </c>
      <c r="J12" s="158">
        <v>1</v>
      </c>
    </row>
    <row r="13" spans="1:22">
      <c r="A13" s="146" t="s">
        <v>380</v>
      </c>
      <c r="B13" s="158">
        <v>2135428.2400000002</v>
      </c>
      <c r="C13" s="158">
        <v>3</v>
      </c>
      <c r="H13" s="146" t="s">
        <v>19</v>
      </c>
      <c r="I13" s="158">
        <v>322494.19</v>
      </c>
      <c r="J13" s="158">
        <v>1.5</v>
      </c>
    </row>
    <row r="14" spans="1:22">
      <c r="A14" s="146" t="s">
        <v>349</v>
      </c>
      <c r="B14" s="158">
        <v>743860.76</v>
      </c>
      <c r="C14" s="158">
        <v>2</v>
      </c>
      <c r="H14" s="146" t="s">
        <v>235</v>
      </c>
      <c r="I14" s="158">
        <v>692045.55</v>
      </c>
      <c r="J14" s="158">
        <v>2</v>
      </c>
    </row>
    <row r="15" spans="1:22">
      <c r="A15" s="145" t="s">
        <v>434</v>
      </c>
      <c r="B15" s="163">
        <v>14138045.620000001</v>
      </c>
      <c r="C15" s="158">
        <v>31</v>
      </c>
      <c r="H15" s="146" t="s">
        <v>309</v>
      </c>
      <c r="I15" s="158">
        <v>1244186.4300000002</v>
      </c>
      <c r="J15" s="158">
        <v>2</v>
      </c>
    </row>
    <row r="16" spans="1:22">
      <c r="B16"/>
      <c r="H16" s="146" t="s">
        <v>310</v>
      </c>
      <c r="I16" s="158">
        <v>885000</v>
      </c>
      <c r="J16" s="158">
        <v>1</v>
      </c>
    </row>
    <row r="17" spans="2:10">
      <c r="B17"/>
      <c r="H17" s="146" t="s">
        <v>237</v>
      </c>
      <c r="I17" s="158">
        <v>122494.19</v>
      </c>
      <c r="J17" s="158">
        <v>0.5</v>
      </c>
    </row>
    <row r="18" spans="2:10">
      <c r="B18"/>
      <c r="H18" s="146" t="s">
        <v>160</v>
      </c>
      <c r="I18" s="158">
        <v>480266.53</v>
      </c>
      <c r="J18" s="158">
        <v>1</v>
      </c>
    </row>
    <row r="19" spans="2:10">
      <c r="B19"/>
      <c r="H19" s="146" t="s">
        <v>262</v>
      </c>
      <c r="I19" s="158">
        <v>686832</v>
      </c>
      <c r="J19" s="158">
        <v>2</v>
      </c>
    </row>
    <row r="20" spans="2:10">
      <c r="B20"/>
      <c r="H20" s="146" t="s">
        <v>357</v>
      </c>
      <c r="I20" s="158">
        <v>2306800</v>
      </c>
      <c r="J20" s="158">
        <v>1</v>
      </c>
    </row>
    <row r="21" spans="2:10">
      <c r="B21"/>
      <c r="H21" s="146" t="s">
        <v>361</v>
      </c>
      <c r="I21" s="158">
        <v>221657.8</v>
      </c>
      <c r="J21" s="158">
        <v>1</v>
      </c>
    </row>
    <row r="22" spans="2:10">
      <c r="B22"/>
      <c r="H22" s="146" t="s">
        <v>381</v>
      </c>
      <c r="I22" s="158">
        <v>304893.53500000003</v>
      </c>
      <c r="J22" s="158">
        <v>1</v>
      </c>
    </row>
    <row r="23" spans="2:10">
      <c r="B23"/>
      <c r="H23" s="146" t="s">
        <v>397</v>
      </c>
      <c r="I23" s="158">
        <v>211404</v>
      </c>
      <c r="J23" s="158">
        <v>1</v>
      </c>
    </row>
    <row r="24" spans="2:10">
      <c r="B24"/>
      <c r="H24" s="146" t="s">
        <v>401</v>
      </c>
      <c r="I24" s="158">
        <v>410449.86</v>
      </c>
      <c r="J24" s="158">
        <v>1</v>
      </c>
    </row>
    <row r="25" spans="2:10">
      <c r="B25"/>
      <c r="H25" s="146" t="s">
        <v>402</v>
      </c>
      <c r="I25" s="158">
        <v>109143.535</v>
      </c>
      <c r="J25" s="158">
        <v>0.5</v>
      </c>
    </row>
    <row r="26" spans="2:10">
      <c r="B26"/>
      <c r="H26" s="146" t="s">
        <v>404</v>
      </c>
      <c r="I26" s="158">
        <v>581287</v>
      </c>
      <c r="J26" s="158">
        <v>2</v>
      </c>
    </row>
    <row r="27" spans="2:10">
      <c r="B27"/>
      <c r="H27" s="146" t="s">
        <v>406</v>
      </c>
      <c r="I27" s="158">
        <v>484115.36</v>
      </c>
      <c r="J27" s="158">
        <v>1</v>
      </c>
    </row>
    <row r="28" spans="2:10">
      <c r="B28"/>
      <c r="H28" s="146" t="s">
        <v>420</v>
      </c>
      <c r="I28" s="158">
        <v>455428.24</v>
      </c>
      <c r="J28" s="158">
        <v>1</v>
      </c>
    </row>
    <row r="29" spans="2:10">
      <c r="B29"/>
      <c r="H29" s="146" t="s">
        <v>427</v>
      </c>
      <c r="I29" s="158">
        <v>531009</v>
      </c>
      <c r="J29" s="158">
        <v>2</v>
      </c>
    </row>
    <row r="30" spans="2:10">
      <c r="B30"/>
      <c r="H30" s="146" t="s">
        <v>428</v>
      </c>
      <c r="I30" s="158">
        <v>1680000</v>
      </c>
      <c r="J30" s="158">
        <v>2</v>
      </c>
    </row>
    <row r="31" spans="2:10">
      <c r="B31"/>
      <c r="H31" s="146" t="s">
        <v>430</v>
      </c>
      <c r="I31" s="158">
        <v>259745.4</v>
      </c>
      <c r="J31" s="158">
        <v>1</v>
      </c>
    </row>
    <row r="32" spans="2:10">
      <c r="B32"/>
      <c r="H32" s="145" t="s">
        <v>434</v>
      </c>
      <c r="I32" s="158">
        <v>14138045.620000001</v>
      </c>
      <c r="J32" s="158">
        <v>31</v>
      </c>
    </row>
    <row r="33" spans="2:9">
      <c r="B33"/>
      <c r="I33"/>
    </row>
    <row r="34" spans="2:9">
      <c r="B34"/>
      <c r="I34"/>
    </row>
    <row r="35" spans="2:9">
      <c r="B35"/>
      <c r="I35"/>
    </row>
    <row r="36" spans="2:9">
      <c r="B36"/>
      <c r="I36"/>
    </row>
    <row r="37" spans="2:9">
      <c r="B37"/>
      <c r="I37"/>
    </row>
    <row r="38" spans="2:9">
      <c r="B38"/>
      <c r="I38"/>
    </row>
    <row r="39" spans="2:9">
      <c r="B39"/>
      <c r="I39"/>
    </row>
    <row r="40" spans="2:9">
      <c r="B40"/>
      <c r="I40"/>
    </row>
    <row r="41" spans="2:9">
      <c r="B41"/>
      <c r="I41"/>
    </row>
    <row r="42" spans="2:9">
      <c r="B42"/>
      <c r="I42"/>
    </row>
    <row r="43" spans="2:9">
      <c r="B43"/>
      <c r="I43"/>
    </row>
    <row r="44" spans="2:9">
      <c r="B44"/>
      <c r="I44"/>
    </row>
    <row r="45" spans="2:9">
      <c r="B45"/>
      <c r="I45"/>
    </row>
    <row r="46" spans="2:9">
      <c r="B46"/>
      <c r="I46"/>
    </row>
    <row r="47" spans="2:9">
      <c r="B47"/>
      <c r="I47"/>
    </row>
    <row r="48" spans="2:9">
      <c r="B48"/>
      <c r="I48"/>
    </row>
    <row r="49" spans="2:9">
      <c r="B49"/>
      <c r="I49"/>
    </row>
    <row r="50" spans="2:9">
      <c r="B50"/>
      <c r="I50"/>
    </row>
    <row r="51" spans="2:9">
      <c r="B51"/>
      <c r="I51"/>
    </row>
    <row r="52" spans="2:9">
      <c r="B52"/>
      <c r="I52"/>
    </row>
    <row r="53" spans="2:9">
      <c r="B53"/>
      <c r="I53"/>
    </row>
    <row r="54" spans="2:9">
      <c r="B54"/>
      <c r="I54"/>
    </row>
    <row r="55" spans="2:9">
      <c r="B55"/>
      <c r="I55"/>
    </row>
    <row r="56" spans="2:9">
      <c r="B56"/>
      <c r="I56"/>
    </row>
    <row r="57" spans="2:9">
      <c r="B57"/>
      <c r="I57"/>
    </row>
    <row r="58" spans="2:9">
      <c r="B58"/>
      <c r="I58"/>
    </row>
    <row r="59" spans="2:9">
      <c r="B59"/>
      <c r="I59"/>
    </row>
    <row r="60" spans="2:9">
      <c r="B60"/>
      <c r="I60"/>
    </row>
    <row r="61" spans="2:9">
      <c r="B61"/>
      <c r="I61"/>
    </row>
    <row r="62" spans="2:9">
      <c r="B62"/>
      <c r="I62"/>
    </row>
    <row r="63" spans="2:9">
      <c r="B63"/>
      <c r="I63"/>
    </row>
    <row r="64" spans="2:9">
      <c r="B64"/>
      <c r="I64"/>
    </row>
    <row r="65" spans="2:9">
      <c r="B65"/>
      <c r="I65"/>
    </row>
    <row r="66" spans="2:9">
      <c r="B66"/>
      <c r="I66"/>
    </row>
    <row r="67" spans="2:9">
      <c r="B67"/>
      <c r="I67"/>
    </row>
    <row r="68" spans="2:9">
      <c r="B68"/>
      <c r="I68"/>
    </row>
    <row r="69" spans="2:9">
      <c r="B69"/>
      <c r="I69"/>
    </row>
    <row r="70" spans="2:9">
      <c r="B70"/>
      <c r="I70"/>
    </row>
    <row r="71" spans="2:9">
      <c r="B71"/>
      <c r="I71"/>
    </row>
    <row r="72" spans="2:9">
      <c r="B72"/>
      <c r="I72"/>
    </row>
    <row r="73" spans="2:9">
      <c r="B73"/>
      <c r="I73"/>
    </row>
    <row r="74" spans="2:9">
      <c r="B74"/>
      <c r="I74"/>
    </row>
    <row r="75" spans="2:9">
      <c r="B75"/>
      <c r="I75"/>
    </row>
    <row r="76" spans="2:9">
      <c r="B76"/>
      <c r="I76"/>
    </row>
    <row r="77" spans="2:9">
      <c r="B77"/>
      <c r="I77"/>
    </row>
    <row r="78" spans="2:9">
      <c r="B78"/>
      <c r="I78"/>
    </row>
    <row r="79" spans="2:9">
      <c r="B79"/>
      <c r="I79"/>
    </row>
    <row r="80" spans="2:9">
      <c r="B80"/>
      <c r="I80"/>
    </row>
    <row r="81" spans="2:9">
      <c r="B81"/>
      <c r="I81"/>
    </row>
    <row r="82" spans="2:9">
      <c r="B82"/>
      <c r="I82"/>
    </row>
    <row r="83" spans="2:9">
      <c r="B83"/>
      <c r="I83"/>
    </row>
    <row r="84" spans="2:9">
      <c r="B84"/>
      <c r="I84"/>
    </row>
    <row r="85" spans="2:9">
      <c r="B85"/>
      <c r="I85"/>
    </row>
    <row r="86" spans="2:9">
      <c r="B86"/>
      <c r="I86"/>
    </row>
    <row r="87" spans="2:9">
      <c r="B87"/>
      <c r="I87"/>
    </row>
    <row r="88" spans="2:9">
      <c r="B88"/>
      <c r="I88"/>
    </row>
    <row r="89" spans="2:9">
      <c r="B89"/>
      <c r="I89"/>
    </row>
    <row r="90" spans="2:9">
      <c r="B90"/>
      <c r="I90"/>
    </row>
    <row r="91" spans="2:9">
      <c r="B91"/>
      <c r="I91"/>
    </row>
    <row r="92" spans="2:9">
      <c r="B92"/>
      <c r="I92"/>
    </row>
    <row r="93" spans="2:9">
      <c r="B93"/>
      <c r="I93"/>
    </row>
    <row r="94" spans="2:9">
      <c r="B94"/>
      <c r="I94"/>
    </row>
    <row r="95" spans="2:9">
      <c r="B95"/>
      <c r="I95"/>
    </row>
    <row r="96" spans="2:9">
      <c r="B96"/>
      <c r="I96"/>
    </row>
    <row r="97" spans="2:9">
      <c r="B97"/>
      <c r="I97"/>
    </row>
    <row r="98" spans="2:9">
      <c r="B98"/>
      <c r="I98"/>
    </row>
    <row r="99" spans="2:9">
      <c r="B99"/>
      <c r="I99"/>
    </row>
    <row r="100" spans="2:9">
      <c r="B100"/>
      <c r="I100"/>
    </row>
    <row r="101" spans="2:9">
      <c r="B101"/>
      <c r="I101"/>
    </row>
    <row r="102" spans="2:9">
      <c r="B102"/>
      <c r="I102"/>
    </row>
    <row r="103" spans="2:9">
      <c r="B103"/>
      <c r="I103"/>
    </row>
    <row r="104" spans="2:9">
      <c r="B104"/>
      <c r="I104"/>
    </row>
    <row r="105" spans="2:9">
      <c r="B105"/>
      <c r="I105"/>
    </row>
    <row r="106" spans="2:9">
      <c r="B106"/>
      <c r="I106"/>
    </row>
    <row r="107" spans="2:9">
      <c r="B107"/>
      <c r="I107"/>
    </row>
    <row r="108" spans="2:9">
      <c r="B108"/>
      <c r="I108"/>
    </row>
    <row r="109" spans="2:9">
      <c r="B109"/>
      <c r="I109"/>
    </row>
    <row r="110" spans="2:9">
      <c r="B110"/>
      <c r="I110"/>
    </row>
    <row r="111" spans="2:9">
      <c r="B111"/>
      <c r="I111"/>
    </row>
    <row r="112" spans="2:9">
      <c r="B112"/>
      <c r="I112"/>
    </row>
    <row r="113" spans="2:9">
      <c r="B113"/>
      <c r="I113"/>
    </row>
    <row r="114" spans="2:9">
      <c r="B114"/>
      <c r="I114"/>
    </row>
    <row r="115" spans="2:9">
      <c r="B115"/>
      <c r="I115"/>
    </row>
    <row r="116" spans="2:9">
      <c r="B116"/>
      <c r="I116"/>
    </row>
    <row r="117" spans="2:9">
      <c r="B117"/>
      <c r="I117"/>
    </row>
    <row r="118" spans="2:9">
      <c r="B118"/>
      <c r="I118"/>
    </row>
    <row r="119" spans="2:9">
      <c r="I119"/>
    </row>
    <row r="120" spans="2:9">
      <c r="I120"/>
    </row>
    <row r="121" spans="2:9">
      <c r="I121"/>
    </row>
    <row r="122" spans="2:9">
      <c r="I122"/>
    </row>
    <row r="123" spans="2:9">
      <c r="I123"/>
    </row>
    <row r="124" spans="2:9">
      <c r="I124"/>
    </row>
    <row r="125" spans="2:9">
      <c r="I125"/>
    </row>
    <row r="126" spans="2:9">
      <c r="I126"/>
    </row>
    <row r="127" spans="2:9">
      <c r="I127"/>
    </row>
    <row r="128" spans="2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  <row r="177" spans="9:9">
      <c r="I177"/>
    </row>
    <row r="178" spans="9:9">
      <c r="I178"/>
    </row>
    <row r="179" spans="9:9">
      <c r="I179"/>
    </row>
    <row r="180" spans="9:9">
      <c r="I180"/>
    </row>
    <row r="181" spans="9:9">
      <c r="I181"/>
    </row>
    <row r="182" spans="9:9">
      <c r="I182"/>
    </row>
    <row r="183" spans="9:9">
      <c r="I183"/>
    </row>
    <row r="184" spans="9:9">
      <c r="I184"/>
    </row>
    <row r="185" spans="9:9">
      <c r="I185"/>
    </row>
    <row r="186" spans="9:9">
      <c r="I186"/>
    </row>
    <row r="187" spans="9:9">
      <c r="I187"/>
    </row>
    <row r="188" spans="9:9">
      <c r="I188"/>
    </row>
    <row r="189" spans="9:9">
      <c r="I189"/>
    </row>
    <row r="190" spans="9:9">
      <c r="I190"/>
    </row>
    <row r="191" spans="9:9">
      <c r="I191"/>
    </row>
    <row r="192" spans="9:9">
      <c r="I192"/>
    </row>
    <row r="193" spans="9:9">
      <c r="I193"/>
    </row>
    <row r="194" spans="9:9">
      <c r="I194"/>
    </row>
    <row r="195" spans="9:9">
      <c r="I195"/>
    </row>
    <row r="196" spans="9:9">
      <c r="I196"/>
    </row>
    <row r="197" spans="9:9">
      <c r="I197"/>
    </row>
    <row r="198" spans="9:9">
      <c r="I198"/>
    </row>
    <row r="199" spans="9:9">
      <c r="I199"/>
    </row>
    <row r="200" spans="9:9">
      <c r="I200"/>
    </row>
    <row r="201" spans="9:9">
      <c r="I201"/>
    </row>
    <row r="202" spans="9:9">
      <c r="I202"/>
    </row>
    <row r="203" spans="9:9">
      <c r="I203"/>
    </row>
    <row r="204" spans="9:9">
      <c r="I204"/>
    </row>
    <row r="205" spans="9:9">
      <c r="I205"/>
    </row>
    <row r="206" spans="9:9">
      <c r="I206"/>
    </row>
    <row r="207" spans="9:9">
      <c r="I207"/>
    </row>
    <row r="208" spans="9:9">
      <c r="I208"/>
    </row>
    <row r="209" spans="9:9">
      <c r="I209"/>
    </row>
    <row r="210" spans="9:9">
      <c r="I210"/>
    </row>
    <row r="211" spans="9:9">
      <c r="I211"/>
    </row>
    <row r="212" spans="9:9">
      <c r="I212"/>
    </row>
    <row r="213" spans="9:9">
      <c r="I213"/>
    </row>
    <row r="214" spans="9:9">
      <c r="I214"/>
    </row>
    <row r="215" spans="9:9">
      <c r="I215"/>
    </row>
    <row r="216" spans="9:9">
      <c r="I216"/>
    </row>
    <row r="217" spans="9:9">
      <c r="I217"/>
    </row>
    <row r="218" spans="9:9">
      <c r="I218"/>
    </row>
    <row r="219" spans="9:9">
      <c r="I219"/>
    </row>
    <row r="220" spans="9:9">
      <c r="I220"/>
    </row>
    <row r="221" spans="9:9">
      <c r="I221"/>
    </row>
    <row r="222" spans="9:9">
      <c r="I222"/>
    </row>
    <row r="223" spans="9:9">
      <c r="I223"/>
    </row>
    <row r="224" spans="9:9">
      <c r="I224"/>
    </row>
    <row r="225" spans="9:9">
      <c r="I225"/>
    </row>
    <row r="226" spans="9:9">
      <c r="I226"/>
    </row>
    <row r="227" spans="9:9">
      <c r="I227"/>
    </row>
    <row r="228" spans="9:9">
      <c r="I228"/>
    </row>
    <row r="229" spans="9:9">
      <c r="I229"/>
    </row>
    <row r="230" spans="9:9">
      <c r="I230"/>
    </row>
    <row r="231" spans="9:9">
      <c r="I231"/>
    </row>
    <row r="232" spans="9:9">
      <c r="I232"/>
    </row>
    <row r="233" spans="9:9">
      <c r="I233"/>
    </row>
    <row r="234" spans="9:9">
      <c r="I234"/>
    </row>
    <row r="235" spans="9:9">
      <c r="I235"/>
    </row>
    <row r="236" spans="9:9">
      <c r="I236"/>
    </row>
    <row r="237" spans="9:9">
      <c r="I237"/>
    </row>
    <row r="238" spans="9:9">
      <c r="I238"/>
    </row>
    <row r="239" spans="9:9">
      <c r="I239"/>
    </row>
    <row r="240" spans="9:9">
      <c r="I240"/>
    </row>
    <row r="241" spans="9:9">
      <c r="I241"/>
    </row>
    <row r="242" spans="9:9">
      <c r="I242"/>
    </row>
    <row r="243" spans="9:9">
      <c r="I243"/>
    </row>
    <row r="244" spans="9:9">
      <c r="I244"/>
    </row>
    <row r="245" spans="9:9">
      <c r="I245"/>
    </row>
    <row r="246" spans="9:9">
      <c r="I246"/>
    </row>
    <row r="247" spans="9:9">
      <c r="I247"/>
    </row>
    <row r="248" spans="9:9">
      <c r="I248"/>
    </row>
    <row r="249" spans="9:9">
      <c r="I249"/>
    </row>
    <row r="250" spans="9:9">
      <c r="I250"/>
    </row>
    <row r="251" spans="9:9">
      <c r="I251"/>
    </row>
    <row r="252" spans="9:9">
      <c r="I252"/>
    </row>
    <row r="253" spans="9:9">
      <c r="I253"/>
    </row>
    <row r="254" spans="9:9">
      <c r="I254"/>
    </row>
    <row r="255" spans="9:9">
      <c r="I255"/>
    </row>
    <row r="256" spans="9:9">
      <c r="I256"/>
    </row>
    <row r="257" spans="9:9">
      <c r="I257"/>
    </row>
    <row r="258" spans="9:9">
      <c r="I258"/>
    </row>
    <row r="259" spans="9:9">
      <c r="I259"/>
    </row>
    <row r="260" spans="9:9">
      <c r="I260"/>
    </row>
    <row r="261" spans="9:9">
      <c r="I261"/>
    </row>
    <row r="262" spans="9:9">
      <c r="I262"/>
    </row>
    <row r="263" spans="9:9">
      <c r="I263"/>
    </row>
    <row r="264" spans="9:9">
      <c r="I264"/>
    </row>
    <row r="265" spans="9:9">
      <c r="I265"/>
    </row>
    <row r="266" spans="9:9">
      <c r="I266"/>
    </row>
    <row r="267" spans="9:9">
      <c r="I267"/>
    </row>
    <row r="268" spans="9:9">
      <c r="I268"/>
    </row>
    <row r="269" spans="9:9">
      <c r="I269"/>
    </row>
    <row r="270" spans="9:9">
      <c r="I270"/>
    </row>
    <row r="271" spans="9:9">
      <c r="I271"/>
    </row>
    <row r="272" spans="9:9">
      <c r="I272"/>
    </row>
    <row r="273" spans="9:9">
      <c r="I273"/>
    </row>
    <row r="274" spans="9:9">
      <c r="I274"/>
    </row>
    <row r="275" spans="9:9">
      <c r="I275"/>
    </row>
    <row r="276" spans="9:9">
      <c r="I276"/>
    </row>
    <row r="277" spans="9:9">
      <c r="I277"/>
    </row>
    <row r="278" spans="9:9">
      <c r="I278"/>
    </row>
    <row r="279" spans="9:9">
      <c r="I279"/>
    </row>
    <row r="280" spans="9:9">
      <c r="I280"/>
    </row>
    <row r="281" spans="9:9">
      <c r="I281"/>
    </row>
    <row r="282" spans="9:9">
      <c r="I282"/>
    </row>
    <row r="283" spans="9:9">
      <c r="I283"/>
    </row>
    <row r="284" spans="9:9">
      <c r="I284"/>
    </row>
    <row r="285" spans="9:9">
      <c r="I285"/>
    </row>
    <row r="286" spans="9:9">
      <c r="I286"/>
    </row>
    <row r="287" spans="9:9">
      <c r="I287"/>
    </row>
    <row r="288" spans="9:9">
      <c r="I288"/>
    </row>
    <row r="289" spans="9:9">
      <c r="I289"/>
    </row>
    <row r="290" spans="9:9">
      <c r="I290"/>
    </row>
    <row r="291" spans="9:9">
      <c r="I291"/>
    </row>
    <row r="292" spans="9:9">
      <c r="I292"/>
    </row>
    <row r="293" spans="9:9">
      <c r="I293"/>
    </row>
    <row r="294" spans="9:9">
      <c r="I294"/>
    </row>
    <row r="295" spans="9:9">
      <c r="I295"/>
    </row>
    <row r="296" spans="9:9">
      <c r="I296"/>
    </row>
    <row r="297" spans="9:9">
      <c r="I297"/>
    </row>
    <row r="298" spans="9:9">
      <c r="I298"/>
    </row>
    <row r="299" spans="9:9">
      <c r="I299"/>
    </row>
    <row r="300" spans="9:9">
      <c r="I300"/>
    </row>
    <row r="301" spans="9:9">
      <c r="I301"/>
    </row>
    <row r="302" spans="9:9">
      <c r="I302"/>
    </row>
    <row r="303" spans="9:9">
      <c r="I303"/>
    </row>
    <row r="304" spans="9:9">
      <c r="I304"/>
    </row>
    <row r="305" spans="9:9">
      <c r="I305"/>
    </row>
    <row r="306" spans="9:9">
      <c r="I306"/>
    </row>
    <row r="307" spans="9:9">
      <c r="I307"/>
    </row>
    <row r="308" spans="9:9">
      <c r="I308"/>
    </row>
    <row r="309" spans="9:9">
      <c r="I309"/>
    </row>
    <row r="310" spans="9:9">
      <c r="I310"/>
    </row>
    <row r="311" spans="9:9">
      <c r="I311"/>
    </row>
    <row r="312" spans="9:9">
      <c r="I312"/>
    </row>
    <row r="313" spans="9:9">
      <c r="I313"/>
    </row>
    <row r="314" spans="9:9">
      <c r="I314"/>
    </row>
    <row r="315" spans="9:9">
      <c r="I315"/>
    </row>
    <row r="316" spans="9:9">
      <c r="I316"/>
    </row>
    <row r="317" spans="9:9">
      <c r="I317"/>
    </row>
    <row r="318" spans="9:9">
      <c r="I318"/>
    </row>
    <row r="319" spans="9:9">
      <c r="I319"/>
    </row>
    <row r="320" spans="9:9">
      <c r="I320"/>
    </row>
    <row r="321" spans="9:9">
      <c r="I321"/>
    </row>
    <row r="322" spans="9:9">
      <c r="I322"/>
    </row>
    <row r="323" spans="9:9">
      <c r="I323"/>
    </row>
    <row r="324" spans="9:9">
      <c r="I324"/>
    </row>
    <row r="325" spans="9:9">
      <c r="I325"/>
    </row>
    <row r="326" spans="9:9">
      <c r="I326"/>
    </row>
    <row r="327" spans="9:9">
      <c r="I327"/>
    </row>
    <row r="328" spans="9:9">
      <c r="I328"/>
    </row>
    <row r="329" spans="9:9">
      <c r="I329"/>
    </row>
    <row r="330" spans="9:9">
      <c r="I330"/>
    </row>
    <row r="331" spans="9:9">
      <c r="I331"/>
    </row>
    <row r="332" spans="9:9">
      <c r="I332"/>
    </row>
    <row r="333" spans="9:9">
      <c r="I333"/>
    </row>
    <row r="334" spans="9:9">
      <c r="I334"/>
    </row>
    <row r="335" spans="9:9">
      <c r="I335"/>
    </row>
    <row r="336" spans="9:9">
      <c r="I336"/>
    </row>
    <row r="337" spans="9:9">
      <c r="I337"/>
    </row>
    <row r="338" spans="9:9">
      <c r="I338"/>
    </row>
    <row r="339" spans="9:9">
      <c r="I339"/>
    </row>
    <row r="340" spans="9:9">
      <c r="I340"/>
    </row>
    <row r="341" spans="9:9">
      <c r="I341"/>
    </row>
    <row r="342" spans="9:9">
      <c r="I342"/>
    </row>
    <row r="343" spans="9:9">
      <c r="I343"/>
    </row>
    <row r="344" spans="9:9">
      <c r="I344"/>
    </row>
    <row r="345" spans="9:9">
      <c r="I345"/>
    </row>
    <row r="346" spans="9:9">
      <c r="I346"/>
    </row>
    <row r="347" spans="9:9">
      <c r="I347"/>
    </row>
    <row r="348" spans="9:9">
      <c r="I348"/>
    </row>
    <row r="349" spans="9:9">
      <c r="I349"/>
    </row>
    <row r="350" spans="9:9">
      <c r="I350"/>
    </row>
    <row r="351" spans="9:9">
      <c r="I351"/>
    </row>
    <row r="352" spans="9:9">
      <c r="I352"/>
    </row>
    <row r="353" spans="9:9">
      <c r="I353"/>
    </row>
    <row r="354" spans="9:9">
      <c r="I354"/>
    </row>
    <row r="355" spans="9:9">
      <c r="I355"/>
    </row>
    <row r="356" spans="9:9">
      <c r="I356"/>
    </row>
    <row r="357" spans="9:9">
      <c r="I357"/>
    </row>
    <row r="358" spans="9:9">
      <c r="I358"/>
    </row>
    <row r="359" spans="9:9">
      <c r="I359"/>
    </row>
    <row r="360" spans="9:9">
      <c r="I360"/>
    </row>
    <row r="361" spans="9:9">
      <c r="I361"/>
    </row>
    <row r="362" spans="9:9">
      <c r="I362"/>
    </row>
    <row r="363" spans="9:9">
      <c r="I363"/>
    </row>
    <row r="364" spans="9:9">
      <c r="I364"/>
    </row>
    <row r="365" spans="9:9">
      <c r="I365"/>
    </row>
    <row r="366" spans="9:9">
      <c r="I366"/>
    </row>
    <row r="367" spans="9:9">
      <c r="I367"/>
    </row>
    <row r="368" spans="9:9">
      <c r="I368"/>
    </row>
    <row r="369" spans="9:9">
      <c r="I369"/>
    </row>
    <row r="370" spans="9:9">
      <c r="I370"/>
    </row>
    <row r="371" spans="9:9">
      <c r="I371"/>
    </row>
    <row r="372" spans="9:9">
      <c r="I372"/>
    </row>
    <row r="373" spans="9:9">
      <c r="I373"/>
    </row>
    <row r="374" spans="9:9">
      <c r="I374"/>
    </row>
    <row r="375" spans="9:9">
      <c r="I375"/>
    </row>
    <row r="376" spans="9:9">
      <c r="I376"/>
    </row>
    <row r="377" spans="9:9">
      <c r="I377"/>
    </row>
    <row r="378" spans="9:9">
      <c r="I378"/>
    </row>
    <row r="379" spans="9:9">
      <c r="I379"/>
    </row>
    <row r="380" spans="9:9">
      <c r="I380"/>
    </row>
    <row r="381" spans="9:9">
      <c r="I381"/>
    </row>
    <row r="382" spans="9:9">
      <c r="I382"/>
    </row>
    <row r="383" spans="9:9">
      <c r="I383"/>
    </row>
    <row r="384" spans="9:9">
      <c r="I384"/>
    </row>
    <row r="385" spans="9:9">
      <c r="I385"/>
    </row>
    <row r="386" spans="9:9">
      <c r="I386"/>
    </row>
    <row r="387" spans="9:9">
      <c r="I387"/>
    </row>
    <row r="388" spans="9:9">
      <c r="I388"/>
    </row>
    <row r="389" spans="9:9">
      <c r="I389"/>
    </row>
    <row r="390" spans="9:9">
      <c r="I390"/>
    </row>
    <row r="391" spans="9:9">
      <c r="I391"/>
    </row>
    <row r="392" spans="9:9">
      <c r="I392"/>
    </row>
    <row r="393" spans="9:9">
      <c r="I393"/>
    </row>
    <row r="394" spans="9:9">
      <c r="I394"/>
    </row>
    <row r="395" spans="9:9">
      <c r="I395"/>
    </row>
    <row r="396" spans="9:9">
      <c r="I396"/>
    </row>
    <row r="397" spans="9:9">
      <c r="I397"/>
    </row>
    <row r="398" spans="9:9">
      <c r="I398"/>
    </row>
    <row r="399" spans="9:9">
      <c r="I399"/>
    </row>
    <row r="400" spans="9:9">
      <c r="I400"/>
    </row>
    <row r="401" spans="9:9">
      <c r="I401"/>
    </row>
    <row r="402" spans="9:9">
      <c r="I402"/>
    </row>
    <row r="403" spans="9:9">
      <c r="I403"/>
    </row>
    <row r="404" spans="9:9">
      <c r="I404"/>
    </row>
    <row r="405" spans="9:9">
      <c r="I405"/>
    </row>
    <row r="406" spans="9:9">
      <c r="I406"/>
    </row>
    <row r="407" spans="9:9">
      <c r="I407"/>
    </row>
    <row r="408" spans="9:9">
      <c r="I408"/>
    </row>
    <row r="409" spans="9:9">
      <c r="I409"/>
    </row>
    <row r="410" spans="9:9">
      <c r="I410"/>
    </row>
    <row r="411" spans="9:9">
      <c r="I411"/>
    </row>
    <row r="412" spans="9:9">
      <c r="I412"/>
    </row>
    <row r="413" spans="9:9">
      <c r="I413"/>
    </row>
    <row r="414" spans="9:9">
      <c r="I414"/>
    </row>
    <row r="415" spans="9:9">
      <c r="I415"/>
    </row>
    <row r="416" spans="9:9">
      <c r="I416"/>
    </row>
    <row r="417" spans="9:9">
      <c r="I417"/>
    </row>
    <row r="418" spans="9:9">
      <c r="I418"/>
    </row>
    <row r="419" spans="9:9">
      <c r="I419"/>
    </row>
    <row r="420" spans="9:9">
      <c r="I420"/>
    </row>
    <row r="421" spans="9:9">
      <c r="I421"/>
    </row>
    <row r="422" spans="9:9">
      <c r="I422"/>
    </row>
    <row r="423" spans="9:9">
      <c r="I423"/>
    </row>
    <row r="424" spans="9:9">
      <c r="I424"/>
    </row>
    <row r="425" spans="9:9">
      <c r="I425"/>
    </row>
    <row r="426" spans="9:9">
      <c r="I426"/>
    </row>
    <row r="427" spans="9:9">
      <c r="I427"/>
    </row>
    <row r="428" spans="9:9">
      <c r="I428"/>
    </row>
    <row r="429" spans="9:9">
      <c r="I429"/>
    </row>
    <row r="430" spans="9:9">
      <c r="I430"/>
    </row>
    <row r="431" spans="9:9">
      <c r="I431"/>
    </row>
    <row r="432" spans="9:9">
      <c r="I432"/>
    </row>
    <row r="433" spans="9:9">
      <c r="I433"/>
    </row>
    <row r="434" spans="9:9">
      <c r="I434"/>
    </row>
    <row r="435" spans="9:9">
      <c r="I435"/>
    </row>
    <row r="436" spans="9:9">
      <c r="I436"/>
    </row>
    <row r="437" spans="9:9">
      <c r="I437"/>
    </row>
    <row r="438" spans="9:9">
      <c r="I438"/>
    </row>
    <row r="439" spans="9:9">
      <c r="I439"/>
    </row>
    <row r="440" spans="9:9">
      <c r="I440"/>
    </row>
    <row r="441" spans="9:9">
      <c r="I441"/>
    </row>
    <row r="442" spans="9:9">
      <c r="I442"/>
    </row>
    <row r="443" spans="9:9">
      <c r="I443"/>
    </row>
    <row r="444" spans="9:9">
      <c r="I444"/>
    </row>
    <row r="445" spans="9:9">
      <c r="I445"/>
    </row>
    <row r="446" spans="9:9">
      <c r="I446"/>
    </row>
    <row r="447" spans="9:9">
      <c r="I447"/>
    </row>
    <row r="448" spans="9:9">
      <c r="I448"/>
    </row>
    <row r="449" spans="9:9">
      <c r="I449"/>
    </row>
    <row r="450" spans="9:9">
      <c r="I450"/>
    </row>
    <row r="451" spans="9:9">
      <c r="I451"/>
    </row>
    <row r="452" spans="9:9">
      <c r="I452"/>
    </row>
    <row r="453" spans="9:9">
      <c r="I453"/>
    </row>
    <row r="454" spans="9:9">
      <c r="I454"/>
    </row>
    <row r="455" spans="9:9">
      <c r="I455"/>
    </row>
    <row r="456" spans="9:9">
      <c r="I456"/>
    </row>
    <row r="457" spans="9:9">
      <c r="I457"/>
    </row>
    <row r="458" spans="9:9">
      <c r="I458"/>
    </row>
    <row r="459" spans="9:9">
      <c r="I459"/>
    </row>
    <row r="460" spans="9:9">
      <c r="I460"/>
    </row>
    <row r="461" spans="9:9">
      <c r="I461"/>
    </row>
    <row r="462" spans="9:9">
      <c r="I462"/>
    </row>
    <row r="463" spans="9:9">
      <c r="I463"/>
    </row>
    <row r="464" spans="9:9">
      <c r="I464"/>
    </row>
    <row r="465" spans="9:9">
      <c r="I465"/>
    </row>
    <row r="466" spans="9:9">
      <c r="I466"/>
    </row>
    <row r="467" spans="9:9">
      <c r="I467"/>
    </row>
    <row r="468" spans="9:9">
      <c r="I468"/>
    </row>
    <row r="469" spans="9:9">
      <c r="I469"/>
    </row>
    <row r="470" spans="9:9">
      <c r="I470"/>
    </row>
    <row r="471" spans="9:9">
      <c r="I471"/>
    </row>
    <row r="472" spans="9:9">
      <c r="I472"/>
    </row>
    <row r="473" spans="9:9">
      <c r="I473"/>
    </row>
    <row r="474" spans="9:9">
      <c r="I474"/>
    </row>
    <row r="475" spans="9:9">
      <c r="I475"/>
    </row>
    <row r="476" spans="9:9">
      <c r="I476"/>
    </row>
    <row r="477" spans="9:9">
      <c r="I477"/>
    </row>
    <row r="478" spans="9:9">
      <c r="I478"/>
    </row>
    <row r="479" spans="9:9">
      <c r="I479"/>
    </row>
    <row r="480" spans="9:9">
      <c r="I480"/>
    </row>
    <row r="481" spans="9:9">
      <c r="I481"/>
    </row>
    <row r="482" spans="9:9">
      <c r="I482"/>
    </row>
    <row r="483" spans="9:9">
      <c r="I483"/>
    </row>
    <row r="484" spans="9:9">
      <c r="I484"/>
    </row>
    <row r="485" spans="9:9">
      <c r="I485"/>
    </row>
    <row r="486" spans="9:9">
      <c r="I486"/>
    </row>
    <row r="487" spans="9:9">
      <c r="I487"/>
    </row>
    <row r="488" spans="9:9">
      <c r="I488"/>
    </row>
    <row r="489" spans="9:9">
      <c r="I489"/>
    </row>
    <row r="490" spans="9:9">
      <c r="I490"/>
    </row>
    <row r="491" spans="9:9">
      <c r="I491"/>
    </row>
    <row r="492" spans="9:9">
      <c r="I492"/>
    </row>
    <row r="493" spans="9:9">
      <c r="I493"/>
    </row>
    <row r="494" spans="9:9">
      <c r="I494"/>
    </row>
    <row r="495" spans="9:9">
      <c r="I495"/>
    </row>
    <row r="496" spans="9:9">
      <c r="I496"/>
    </row>
    <row r="497" spans="9:9">
      <c r="I497"/>
    </row>
    <row r="498" spans="9:9">
      <c r="I498"/>
    </row>
    <row r="499" spans="9:9">
      <c r="I499"/>
    </row>
    <row r="500" spans="9:9">
      <c r="I500"/>
    </row>
    <row r="501" spans="9:9">
      <c r="I501"/>
    </row>
    <row r="502" spans="9:9">
      <c r="I502"/>
    </row>
    <row r="503" spans="9:9">
      <c r="I503"/>
    </row>
    <row r="504" spans="9:9">
      <c r="I504"/>
    </row>
    <row r="505" spans="9:9">
      <c r="I505"/>
    </row>
    <row r="506" spans="9:9">
      <c r="I506"/>
    </row>
    <row r="507" spans="9:9">
      <c r="I507"/>
    </row>
    <row r="508" spans="9:9">
      <c r="I508"/>
    </row>
    <row r="509" spans="9:9">
      <c r="I509"/>
    </row>
    <row r="510" spans="9:9">
      <c r="I510"/>
    </row>
    <row r="511" spans="9:9">
      <c r="I511"/>
    </row>
    <row r="512" spans="9:9">
      <c r="I512"/>
    </row>
    <row r="513" spans="9:9">
      <c r="I513"/>
    </row>
    <row r="514" spans="9:9">
      <c r="I514"/>
    </row>
    <row r="515" spans="9:9">
      <c r="I515"/>
    </row>
    <row r="516" spans="9:9">
      <c r="I516"/>
    </row>
    <row r="517" spans="9:9">
      <c r="I517"/>
    </row>
    <row r="518" spans="9:9">
      <c r="I518"/>
    </row>
    <row r="519" spans="9:9">
      <c r="I519"/>
    </row>
    <row r="520" spans="9:9">
      <c r="I520"/>
    </row>
    <row r="521" spans="9:9">
      <c r="I521"/>
    </row>
    <row r="522" spans="9:9">
      <c r="I522"/>
    </row>
    <row r="523" spans="9:9">
      <c r="I523"/>
    </row>
    <row r="524" spans="9:9">
      <c r="I524"/>
    </row>
    <row r="525" spans="9:9">
      <c r="I525"/>
    </row>
    <row r="526" spans="9:9">
      <c r="I526"/>
    </row>
    <row r="527" spans="9:9">
      <c r="I527"/>
    </row>
    <row r="528" spans="9:9">
      <c r="I528"/>
    </row>
    <row r="529" spans="9:9">
      <c r="I529"/>
    </row>
    <row r="530" spans="9:9">
      <c r="I530"/>
    </row>
    <row r="531" spans="9:9">
      <c r="I531"/>
    </row>
    <row r="532" spans="9:9">
      <c r="I532"/>
    </row>
    <row r="533" spans="9:9">
      <c r="I533"/>
    </row>
    <row r="534" spans="9:9">
      <c r="I534"/>
    </row>
    <row r="535" spans="9:9">
      <c r="I535"/>
    </row>
    <row r="536" spans="9:9">
      <c r="I536"/>
    </row>
    <row r="537" spans="9:9">
      <c r="I537"/>
    </row>
    <row r="538" spans="9:9">
      <c r="I538"/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4.4"/>
  <cols>
    <col min="1" max="1" width="12.44140625" customWidth="1"/>
    <col min="2" max="2" width="16.109375" bestFit="1" customWidth="1"/>
  </cols>
  <sheetData>
    <row r="1" spans="1:2">
      <c r="A1" s="159" t="s">
        <v>325</v>
      </c>
      <c r="B1" s="184" t="s">
        <v>435</v>
      </c>
    </row>
    <row r="2" spans="1:2">
      <c r="A2" s="159" t="s">
        <v>324</v>
      </c>
      <c r="B2" s="184" t="s">
        <v>437</v>
      </c>
    </row>
    <row r="4" spans="1:2">
      <c r="A4" s="159" t="s">
        <v>436</v>
      </c>
      <c r="B4" t="s">
        <v>321</v>
      </c>
    </row>
    <row r="5" spans="1:2">
      <c r="A5" s="162" t="s">
        <v>434</v>
      </c>
      <c r="B5" s="163"/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01" workbookViewId="0">
      <selection activeCell="B12" sqref="B12"/>
    </sheetView>
  </sheetViews>
  <sheetFormatPr defaultRowHeight="14.4"/>
  <cols>
    <col min="1" max="1" width="30.33203125" customWidth="1"/>
    <col min="2" max="2" width="12.6640625" customWidth="1"/>
    <col min="3" max="3" width="15.44140625" bestFit="1" customWidth="1"/>
    <col min="4" max="4" width="13.88671875" bestFit="1" customWidth="1"/>
  </cols>
  <sheetData>
    <row r="2" spans="1:3">
      <c r="A2" s="159" t="s">
        <v>325</v>
      </c>
      <c r="B2" s="184" t="s">
        <v>435</v>
      </c>
    </row>
    <row r="3" spans="1:3">
      <c r="A3" s="159" t="s">
        <v>330</v>
      </c>
      <c r="B3" s="184" t="s">
        <v>331</v>
      </c>
    </row>
    <row r="5" spans="1:3">
      <c r="B5" s="159" t="s">
        <v>322</v>
      </c>
    </row>
    <row r="6" spans="1:3">
      <c r="A6" s="159" t="s">
        <v>436</v>
      </c>
      <c r="B6" s="184" t="s">
        <v>321</v>
      </c>
      <c r="C6" s="184" t="s">
        <v>359</v>
      </c>
    </row>
    <row r="7" spans="1:3">
      <c r="A7" s="162" t="s">
        <v>148</v>
      </c>
      <c r="B7" s="163">
        <v>470500</v>
      </c>
      <c r="C7" s="158">
        <v>2</v>
      </c>
    </row>
    <row r="8" spans="1:3">
      <c r="A8" s="144" t="s">
        <v>191</v>
      </c>
      <c r="B8" s="163">
        <v>470500</v>
      </c>
      <c r="C8" s="158">
        <v>2</v>
      </c>
    </row>
    <row r="9" spans="1:3">
      <c r="A9" s="146">
        <v>1</v>
      </c>
      <c r="B9" s="163">
        <v>470500</v>
      </c>
      <c r="C9" s="158">
        <v>2</v>
      </c>
    </row>
    <row r="10" spans="1:3">
      <c r="A10" s="162" t="s">
        <v>19</v>
      </c>
      <c r="B10" s="163">
        <v>322494.19</v>
      </c>
      <c r="C10" s="158">
        <v>2</v>
      </c>
    </row>
    <row r="11" spans="1:3">
      <c r="A11" s="144" t="s">
        <v>191</v>
      </c>
      <c r="B11" s="163">
        <v>322494.19</v>
      </c>
      <c r="C11" s="158">
        <v>2</v>
      </c>
    </row>
    <row r="12" spans="1:3">
      <c r="A12" s="146">
        <v>1</v>
      </c>
      <c r="B12" s="163">
        <v>322494.19</v>
      </c>
      <c r="C12" s="158">
        <v>2</v>
      </c>
    </row>
    <row r="13" spans="1:3">
      <c r="A13" s="162" t="s">
        <v>235</v>
      </c>
      <c r="B13" s="163">
        <v>267106.21000000002</v>
      </c>
      <c r="C13" s="158">
        <v>1</v>
      </c>
    </row>
    <row r="14" spans="1:3">
      <c r="A14" s="144" t="s">
        <v>208</v>
      </c>
      <c r="B14" s="163">
        <v>267106.21000000002</v>
      </c>
      <c r="C14" s="158">
        <v>1</v>
      </c>
    </row>
    <row r="15" spans="1:3">
      <c r="A15" s="146">
        <v>1</v>
      </c>
      <c r="B15" s="163">
        <v>267106.21000000002</v>
      </c>
      <c r="C15" s="158">
        <v>1</v>
      </c>
    </row>
    <row r="16" spans="1:3">
      <c r="A16" s="162" t="s">
        <v>309</v>
      </c>
      <c r="B16" s="163">
        <v>865391.43</v>
      </c>
      <c r="C16" s="158">
        <v>1</v>
      </c>
    </row>
    <row r="17" spans="1:3">
      <c r="A17" s="144" t="s">
        <v>81</v>
      </c>
      <c r="B17" s="163">
        <v>865391.43</v>
      </c>
      <c r="C17" s="158">
        <v>1</v>
      </c>
    </row>
    <row r="18" spans="1:3">
      <c r="A18" s="146">
        <v>1</v>
      </c>
      <c r="B18" s="163">
        <v>865391.43</v>
      </c>
      <c r="C18" s="158">
        <v>1</v>
      </c>
    </row>
    <row r="19" spans="1:3">
      <c r="A19" s="162" t="s">
        <v>310</v>
      </c>
      <c r="B19" s="163">
        <v>885000</v>
      </c>
      <c r="C19" s="158">
        <v>1</v>
      </c>
    </row>
    <row r="20" spans="1:3">
      <c r="A20" s="144" t="s">
        <v>81</v>
      </c>
      <c r="B20" s="163">
        <v>885000</v>
      </c>
      <c r="C20" s="158">
        <v>1</v>
      </c>
    </row>
    <row r="21" spans="1:3">
      <c r="A21" s="146">
        <v>1</v>
      </c>
      <c r="B21" s="163">
        <v>885000</v>
      </c>
      <c r="C21" s="158">
        <v>1</v>
      </c>
    </row>
    <row r="22" spans="1:3">
      <c r="A22" s="162" t="s">
        <v>237</v>
      </c>
      <c r="B22" s="163">
        <v>122494.19</v>
      </c>
      <c r="C22" s="158">
        <v>1</v>
      </c>
    </row>
    <row r="23" spans="1:3">
      <c r="A23" s="144" t="s">
        <v>191</v>
      </c>
      <c r="B23" s="163">
        <v>122494.19</v>
      </c>
      <c r="C23" s="158">
        <v>1</v>
      </c>
    </row>
    <row r="24" spans="1:3">
      <c r="A24" s="146">
        <v>1</v>
      </c>
      <c r="B24" s="163">
        <v>122494.19</v>
      </c>
      <c r="C24" s="158">
        <v>1</v>
      </c>
    </row>
    <row r="25" spans="1:3">
      <c r="A25" s="162" t="s">
        <v>357</v>
      </c>
      <c r="B25" s="163">
        <v>2306800</v>
      </c>
      <c r="C25" s="158">
        <v>1</v>
      </c>
    </row>
    <row r="26" spans="1:3">
      <c r="A26" s="144" t="s">
        <v>375</v>
      </c>
      <c r="B26" s="163">
        <v>2306800</v>
      </c>
      <c r="C26" s="158">
        <v>1</v>
      </c>
    </row>
    <row r="27" spans="1:3">
      <c r="A27" s="146">
        <v>1</v>
      </c>
      <c r="B27" s="163">
        <v>2306800</v>
      </c>
      <c r="C27" s="158">
        <v>1</v>
      </c>
    </row>
    <row r="28" spans="1:3">
      <c r="A28" s="162" t="s">
        <v>262</v>
      </c>
      <c r="B28" s="163">
        <v>686832</v>
      </c>
      <c r="C28" s="158">
        <v>2</v>
      </c>
    </row>
    <row r="29" spans="1:3">
      <c r="A29" s="144" t="s">
        <v>233</v>
      </c>
      <c r="B29" s="163">
        <v>686832</v>
      </c>
      <c r="C29" s="158">
        <v>2</v>
      </c>
    </row>
    <row r="30" spans="1:3">
      <c r="A30" s="146">
        <v>1</v>
      </c>
      <c r="B30" s="163">
        <v>686832</v>
      </c>
      <c r="C30" s="158">
        <v>2</v>
      </c>
    </row>
    <row r="31" spans="1:3">
      <c r="A31" s="162" t="s">
        <v>361</v>
      </c>
      <c r="B31" s="163">
        <v>221657.8</v>
      </c>
      <c r="C31" s="158">
        <v>1</v>
      </c>
    </row>
    <row r="32" spans="1:3">
      <c r="A32" s="144" t="s">
        <v>191</v>
      </c>
      <c r="B32" s="163">
        <v>221657.8</v>
      </c>
      <c r="C32" s="158">
        <v>1</v>
      </c>
    </row>
    <row r="33" spans="1:3">
      <c r="A33" s="146">
        <v>1</v>
      </c>
      <c r="B33" s="163">
        <v>221657.8</v>
      </c>
      <c r="C33" s="158">
        <v>1</v>
      </c>
    </row>
    <row r="34" spans="1:3">
      <c r="A34" s="162" t="s">
        <v>381</v>
      </c>
      <c r="B34" s="163">
        <v>109143.535</v>
      </c>
      <c r="C34" s="158">
        <v>1</v>
      </c>
    </row>
    <row r="35" spans="1:3">
      <c r="A35" s="144" t="s">
        <v>191</v>
      </c>
      <c r="B35" s="163">
        <v>109143.535</v>
      </c>
      <c r="C35" s="158">
        <v>1</v>
      </c>
    </row>
    <row r="36" spans="1:3">
      <c r="A36" s="146">
        <v>1</v>
      </c>
      <c r="B36" s="163">
        <v>109143.535</v>
      </c>
      <c r="C36" s="158">
        <v>1</v>
      </c>
    </row>
    <row r="37" spans="1:3">
      <c r="A37" s="162" t="s">
        <v>384</v>
      </c>
      <c r="B37" s="163">
        <v>453630</v>
      </c>
      <c r="C37" s="158">
        <v>2</v>
      </c>
    </row>
    <row r="38" spans="1:3">
      <c r="A38" s="144" t="s">
        <v>191</v>
      </c>
      <c r="B38" s="163">
        <v>453630</v>
      </c>
      <c r="C38" s="158">
        <v>2</v>
      </c>
    </row>
    <row r="39" spans="1:3">
      <c r="A39" s="146">
        <v>1</v>
      </c>
      <c r="B39" s="163">
        <v>453630</v>
      </c>
      <c r="C39" s="158">
        <v>2</v>
      </c>
    </row>
    <row r="40" spans="1:3">
      <c r="A40" s="162" t="s">
        <v>382</v>
      </c>
      <c r="B40" s="163">
        <v>400000</v>
      </c>
      <c r="C40" s="158">
        <v>1</v>
      </c>
    </row>
    <row r="41" spans="1:3">
      <c r="A41" s="144" t="s">
        <v>186</v>
      </c>
      <c r="B41" s="163">
        <v>400000</v>
      </c>
      <c r="C41" s="158">
        <v>1</v>
      </c>
    </row>
    <row r="42" spans="1:3">
      <c r="A42" s="146">
        <v>1</v>
      </c>
      <c r="B42" s="163">
        <v>400000</v>
      </c>
      <c r="C42" s="158">
        <v>1</v>
      </c>
    </row>
    <row r="43" spans="1:3">
      <c r="A43" s="162" t="s">
        <v>383</v>
      </c>
      <c r="B43" s="163">
        <v>416600</v>
      </c>
      <c r="C43" s="158">
        <v>2</v>
      </c>
    </row>
    <row r="44" spans="1:3">
      <c r="A44" s="144" t="s">
        <v>191</v>
      </c>
      <c r="B44" s="163">
        <v>416600</v>
      </c>
      <c r="C44" s="158">
        <v>2</v>
      </c>
    </row>
    <row r="45" spans="1:3">
      <c r="A45" s="146">
        <v>1</v>
      </c>
      <c r="B45" s="163">
        <v>416600</v>
      </c>
      <c r="C45" s="158">
        <v>2</v>
      </c>
    </row>
    <row r="46" spans="1:3">
      <c r="A46" s="162" t="s">
        <v>397</v>
      </c>
      <c r="B46" s="163">
        <v>211404</v>
      </c>
      <c r="C46" s="158">
        <v>1</v>
      </c>
    </row>
    <row r="47" spans="1:3">
      <c r="A47" s="144" t="s">
        <v>191</v>
      </c>
      <c r="B47" s="163">
        <v>211404</v>
      </c>
      <c r="C47" s="158">
        <v>1</v>
      </c>
    </row>
    <row r="48" spans="1:3">
      <c r="A48" s="146">
        <v>1</v>
      </c>
      <c r="B48" s="163">
        <v>211404</v>
      </c>
      <c r="C48" s="158">
        <v>1</v>
      </c>
    </row>
    <row r="49" spans="1:3">
      <c r="A49" s="162" t="s">
        <v>402</v>
      </c>
      <c r="B49" s="163">
        <v>109143.535</v>
      </c>
      <c r="C49" s="158">
        <v>1</v>
      </c>
    </row>
    <row r="50" spans="1:3">
      <c r="A50" s="144" t="s">
        <v>191</v>
      </c>
      <c r="B50" s="163">
        <v>109143.535</v>
      </c>
      <c r="C50" s="158">
        <v>1</v>
      </c>
    </row>
    <row r="51" spans="1:3">
      <c r="A51" s="146">
        <v>1</v>
      </c>
      <c r="B51" s="163">
        <v>109143.535</v>
      </c>
      <c r="C51" s="158">
        <v>1</v>
      </c>
    </row>
    <row r="52" spans="1:3">
      <c r="A52" s="162" t="s">
        <v>404</v>
      </c>
      <c r="B52" s="163">
        <v>581287</v>
      </c>
      <c r="C52" s="158">
        <v>2</v>
      </c>
    </row>
    <row r="53" spans="1:3">
      <c r="A53" s="144" t="s">
        <v>53</v>
      </c>
      <c r="B53" s="163">
        <v>581287</v>
      </c>
      <c r="C53" s="158">
        <v>2</v>
      </c>
    </row>
    <row r="54" spans="1:3">
      <c r="A54" s="146">
        <v>1</v>
      </c>
      <c r="B54" s="163">
        <v>581287</v>
      </c>
      <c r="C54" s="158">
        <v>2</v>
      </c>
    </row>
    <row r="55" spans="1:3">
      <c r="A55" s="162" t="s">
        <v>406</v>
      </c>
      <c r="B55" s="163">
        <v>484115.36</v>
      </c>
      <c r="C55" s="158">
        <v>1</v>
      </c>
    </row>
    <row r="56" spans="1:3">
      <c r="A56" s="144" t="s">
        <v>81</v>
      </c>
      <c r="B56" s="163">
        <v>484115.36</v>
      </c>
      <c r="C56" s="158">
        <v>1</v>
      </c>
    </row>
    <row r="57" spans="1:3">
      <c r="A57" s="146">
        <v>1</v>
      </c>
      <c r="B57" s="163">
        <v>484115.36</v>
      </c>
      <c r="C57" s="158">
        <v>1</v>
      </c>
    </row>
    <row r="58" spans="1:3">
      <c r="A58" s="162" t="s">
        <v>420</v>
      </c>
      <c r="B58" s="163">
        <v>455428.24</v>
      </c>
      <c r="C58" s="158">
        <v>1</v>
      </c>
    </row>
    <row r="59" spans="1:3">
      <c r="A59" s="144" t="s">
        <v>81</v>
      </c>
      <c r="B59" s="163">
        <v>455428.24</v>
      </c>
      <c r="C59" s="158">
        <v>1</v>
      </c>
    </row>
    <row r="60" spans="1:3">
      <c r="A60" s="146">
        <v>1</v>
      </c>
      <c r="B60" s="163">
        <v>455428.24</v>
      </c>
      <c r="C60" s="158">
        <v>1</v>
      </c>
    </row>
    <row r="61" spans="1:3">
      <c r="A61" s="162" t="s">
        <v>427</v>
      </c>
      <c r="B61" s="163">
        <v>531009</v>
      </c>
      <c r="C61" s="158">
        <v>2</v>
      </c>
    </row>
    <row r="62" spans="1:3">
      <c r="A62" s="144" t="s">
        <v>208</v>
      </c>
      <c r="B62" s="163">
        <v>531009</v>
      </c>
      <c r="C62" s="158">
        <v>2</v>
      </c>
    </row>
    <row r="63" spans="1:3">
      <c r="A63" s="146">
        <v>1</v>
      </c>
      <c r="B63" s="163">
        <v>531009</v>
      </c>
      <c r="C63" s="158">
        <v>2</v>
      </c>
    </row>
    <row r="64" spans="1:3">
      <c r="A64" s="162" t="s">
        <v>428</v>
      </c>
      <c r="B64" s="163">
        <v>1680000</v>
      </c>
      <c r="C64" s="158">
        <v>2</v>
      </c>
    </row>
    <row r="65" spans="1:3">
      <c r="A65" s="144" t="s">
        <v>371</v>
      </c>
      <c r="B65" s="163">
        <v>880000</v>
      </c>
      <c r="C65" s="158">
        <v>1</v>
      </c>
    </row>
    <row r="66" spans="1:3">
      <c r="A66" s="146">
        <v>1</v>
      </c>
      <c r="B66" s="163">
        <v>880000</v>
      </c>
      <c r="C66" s="158">
        <v>1</v>
      </c>
    </row>
    <row r="67" spans="1:3">
      <c r="A67" s="144" t="s">
        <v>370</v>
      </c>
      <c r="B67" s="163">
        <v>800000</v>
      </c>
      <c r="C67" s="158">
        <v>1</v>
      </c>
    </row>
    <row r="68" spans="1:3">
      <c r="A68" s="146">
        <v>1</v>
      </c>
      <c r="B68" s="163">
        <v>800000</v>
      </c>
      <c r="C68" s="158">
        <v>1</v>
      </c>
    </row>
    <row r="69" spans="1:3">
      <c r="A69" s="162" t="s">
        <v>430</v>
      </c>
      <c r="B69" s="163">
        <v>259745.4</v>
      </c>
      <c r="C69" s="158">
        <v>1</v>
      </c>
    </row>
    <row r="70" spans="1:3">
      <c r="A70" s="144" t="s">
        <v>208</v>
      </c>
      <c r="B70" s="163">
        <v>259745.4</v>
      </c>
      <c r="C70" s="158">
        <v>1</v>
      </c>
    </row>
    <row r="71" spans="1:3">
      <c r="A71" s="146">
        <v>1</v>
      </c>
      <c r="B71" s="163">
        <v>259745.4</v>
      </c>
      <c r="C71" s="158">
        <v>1</v>
      </c>
    </row>
    <row r="72" spans="1:3">
      <c r="A72" s="162" t="s">
        <v>434</v>
      </c>
      <c r="B72" s="163">
        <v>11839781.890000001</v>
      </c>
      <c r="C72" s="158">
        <v>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3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59" t="s">
        <v>436</v>
      </c>
    </row>
    <row r="4" spans="1:1">
      <c r="A4" s="162" t="s">
        <v>381</v>
      </c>
    </row>
    <row r="5" spans="1:1">
      <c r="A5" s="162" t="s">
        <v>295</v>
      </c>
    </row>
    <row r="6" spans="1:1">
      <c r="A6" s="162" t="s">
        <v>291</v>
      </c>
    </row>
    <row r="7" spans="1:1">
      <c r="A7" s="162" t="s">
        <v>397</v>
      </c>
    </row>
    <row r="8" spans="1:1">
      <c r="A8" s="162" t="s">
        <v>148</v>
      </c>
    </row>
    <row r="9" spans="1:1">
      <c r="A9" s="162" t="s">
        <v>382</v>
      </c>
    </row>
    <row r="10" spans="1:1">
      <c r="A10" s="162" t="s">
        <v>384</v>
      </c>
    </row>
    <row r="11" spans="1:1">
      <c r="A11" s="162" t="s">
        <v>383</v>
      </c>
    </row>
    <row r="12" spans="1:1">
      <c r="A12" s="162" t="s">
        <v>352</v>
      </c>
    </row>
    <row r="13" spans="1:1">
      <c r="A13" s="162" t="s">
        <v>304</v>
      </c>
    </row>
    <row r="14" spans="1:1">
      <c r="A14" s="162" t="s">
        <v>302</v>
      </c>
    </row>
    <row r="15" spans="1:1">
      <c r="A15" s="162" t="s">
        <v>104</v>
      </c>
    </row>
    <row r="16" spans="1:1">
      <c r="A16" s="162" t="s">
        <v>19</v>
      </c>
    </row>
    <row r="17" spans="1:1">
      <c r="A17" s="162" t="s">
        <v>235</v>
      </c>
    </row>
    <row r="18" spans="1:1">
      <c r="A18" s="162" t="s">
        <v>309</v>
      </c>
    </row>
    <row r="19" spans="1:1">
      <c r="A19" s="162" t="s">
        <v>310</v>
      </c>
    </row>
    <row r="20" spans="1:1">
      <c r="A20" s="162" t="s">
        <v>237</v>
      </c>
    </row>
    <row r="21" spans="1:1">
      <c r="A21" s="162" t="s">
        <v>160</v>
      </c>
    </row>
    <row r="22" spans="1:1">
      <c r="A22" s="162" t="s">
        <v>401</v>
      </c>
    </row>
    <row r="23" spans="1:1">
      <c r="A23" s="162" t="s">
        <v>357</v>
      </c>
    </row>
    <row r="24" spans="1:1">
      <c r="A24" s="162" t="s">
        <v>402</v>
      </c>
    </row>
    <row r="25" spans="1:1">
      <c r="A25" s="162" t="s">
        <v>262</v>
      </c>
    </row>
    <row r="26" spans="1:1">
      <c r="A26" s="162" t="s">
        <v>361</v>
      </c>
    </row>
    <row r="27" spans="1:1">
      <c r="A27" s="162" t="s">
        <v>404</v>
      </c>
    </row>
    <row r="28" spans="1:1">
      <c r="A28" s="162" t="s">
        <v>406</v>
      </c>
    </row>
    <row r="29" spans="1:1">
      <c r="A29" s="162" t="s">
        <v>420</v>
      </c>
    </row>
    <row r="30" spans="1:1">
      <c r="A30" s="162" t="s">
        <v>427</v>
      </c>
    </row>
    <row r="31" spans="1:1">
      <c r="A31" s="162" t="s">
        <v>428</v>
      </c>
    </row>
    <row r="32" spans="1:1">
      <c r="A32" s="162" t="s">
        <v>430</v>
      </c>
    </row>
    <row r="33" spans="1:1">
      <c r="A33" s="162" t="s">
        <v>434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21" workbookViewId="0">
      <selection activeCell="H15" sqref="H15"/>
    </sheetView>
  </sheetViews>
  <sheetFormatPr defaultRowHeight="14.4"/>
  <cols>
    <col min="1" max="1" width="12.5546875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182" customWidth="1"/>
    <col min="8" max="8" width="13.88671875" style="182" bestFit="1" customWidth="1"/>
    <col min="9" max="9" width="11.6640625" bestFit="1" customWidth="1"/>
    <col min="10" max="10" width="34.44140625" style="182" bestFit="1" customWidth="1"/>
    <col min="11" max="11" width="7.109375" style="182" customWidth="1"/>
    <col min="12" max="12" width="39" style="182" bestFit="1" customWidth="1"/>
    <col min="13" max="13" width="8.6640625" style="182" customWidth="1"/>
    <col min="14" max="14" width="24.88671875" bestFit="1" customWidth="1"/>
  </cols>
  <sheetData>
    <row r="1" spans="1:13">
      <c r="A1" s="159" t="s">
        <v>325</v>
      </c>
      <c r="B1" s="184" t="s">
        <v>437</v>
      </c>
    </row>
    <row r="2" spans="1:13">
      <c r="A2" s="159" t="s">
        <v>324</v>
      </c>
      <c r="B2" s="184" t="s">
        <v>437</v>
      </c>
    </row>
    <row r="4" spans="1:13">
      <c r="B4" s="159" t="s">
        <v>322</v>
      </c>
      <c r="F4" s="178"/>
      <c r="G4" s="178"/>
      <c r="H4" s="178"/>
      <c r="I4" s="180" t="s">
        <v>407</v>
      </c>
      <c r="J4" s="183"/>
      <c r="K4" s="183"/>
      <c r="L4" s="183"/>
      <c r="M4" s="183"/>
    </row>
    <row r="5" spans="1:13">
      <c r="A5" s="159" t="s">
        <v>436</v>
      </c>
      <c r="B5" s="184" t="s">
        <v>321</v>
      </c>
      <c r="C5" s="184" t="s">
        <v>323</v>
      </c>
      <c r="F5" s="179"/>
      <c r="G5" s="179"/>
      <c r="H5" s="179"/>
      <c r="I5" s="180" t="s">
        <v>408</v>
      </c>
      <c r="J5" s="183"/>
      <c r="K5" s="183"/>
      <c r="L5" s="183"/>
      <c r="M5" s="183"/>
    </row>
    <row r="6" spans="1:13">
      <c r="A6" s="162" t="s">
        <v>434</v>
      </c>
      <c r="B6" s="177"/>
      <c r="C6" s="177"/>
      <c r="F6" s="181"/>
      <c r="G6" s="181"/>
      <c r="H6" s="181"/>
      <c r="I6" s="180" t="s">
        <v>409</v>
      </c>
      <c r="J6" s="183"/>
      <c r="K6" s="183"/>
      <c r="L6" s="183"/>
      <c r="M6" s="183"/>
    </row>
    <row r="9" spans="1:13">
      <c r="G9"/>
      <c r="H9"/>
      <c r="J9"/>
      <c r="K9"/>
      <c r="L9"/>
      <c r="M9"/>
    </row>
    <row r="10" spans="1:13">
      <c r="G10"/>
      <c r="H10"/>
      <c r="J10"/>
      <c r="K10"/>
      <c r="L10"/>
      <c r="M10"/>
    </row>
    <row r="11" spans="1:13">
      <c r="G11"/>
      <c r="H11"/>
      <c r="J11"/>
      <c r="K11"/>
      <c r="L11"/>
      <c r="M11"/>
    </row>
    <row r="12" spans="1:13">
      <c r="G12"/>
      <c r="H12"/>
      <c r="J12"/>
      <c r="K12"/>
      <c r="L12"/>
      <c r="M12"/>
    </row>
    <row r="13" spans="1:13">
      <c r="G13"/>
      <c r="H13"/>
      <c r="J13"/>
      <c r="K13"/>
      <c r="L13"/>
      <c r="M13"/>
    </row>
    <row r="14" spans="1:13">
      <c r="G14"/>
      <c r="H14"/>
      <c r="J14"/>
      <c r="K14"/>
      <c r="L14"/>
      <c r="M14"/>
    </row>
    <row r="15" spans="1:13">
      <c r="G15"/>
      <c r="H15"/>
      <c r="J15"/>
      <c r="K15"/>
      <c r="L15"/>
      <c r="M15"/>
    </row>
    <row r="16" spans="1:13">
      <c r="G16"/>
      <c r="H16"/>
      <c r="J16"/>
      <c r="K16"/>
      <c r="L16"/>
      <c r="M16"/>
    </row>
    <row r="17" spans="7:13">
      <c r="G17"/>
      <c r="H17"/>
      <c r="J17"/>
      <c r="K17"/>
      <c r="L17"/>
      <c r="M17"/>
    </row>
    <row r="18" spans="7:13">
      <c r="G18"/>
      <c r="H18"/>
      <c r="J18"/>
      <c r="K18"/>
      <c r="L18"/>
      <c r="M18"/>
    </row>
    <row r="19" spans="7:13">
      <c r="G19"/>
      <c r="H19"/>
      <c r="J19"/>
      <c r="K19"/>
      <c r="L19"/>
      <c r="M19"/>
    </row>
    <row r="20" spans="7:13">
      <c r="G20"/>
      <c r="H20"/>
      <c r="J20"/>
      <c r="K20"/>
      <c r="L20"/>
      <c r="M20"/>
    </row>
    <row r="21" spans="7:13">
      <c r="G21"/>
      <c r="H21"/>
      <c r="J21"/>
      <c r="K21"/>
      <c r="L21"/>
      <c r="M21"/>
    </row>
    <row r="22" spans="7:13">
      <c r="G22"/>
      <c r="H22"/>
      <c r="J22"/>
      <c r="K22"/>
      <c r="L22"/>
      <c r="M22"/>
    </row>
  </sheetData>
  <conditionalFormatting pivot="1">
    <cfRule type="dataBar" priority="5">
      <dataBar>
        <cfvo type="min"/>
        <cfvo type="max"/>
        <color rgb="FF638EC6"/>
      </dataBar>
    </cfRule>
  </conditionalFormatting>
  <conditionalFormatting pivot="1">
    <cfRule type="dataBar" priority="4">
      <dataBar>
        <cfvo type="min"/>
        <cfvo type="max"/>
        <color rgb="FF63C384"/>
      </dataBar>
    </cfRule>
  </conditionalFormatting>
  <conditionalFormatting pivot="1">
    <cfRule type="dataBar" priority="3">
      <dataBar>
        <cfvo type="min"/>
        <cfvo type="max"/>
        <color rgb="FF63C384"/>
      </dataBar>
    </cfRule>
  </conditionalFormatting>
  <conditionalFormatting pivot="1">
    <cfRule type="dataBar" priority="2">
      <dataBar>
        <cfvo type="min"/>
        <cfvo type="max"/>
        <color rgb="FF638EC6"/>
      </dataBar>
    </cfRule>
  </conditionalFormatting>
  <conditionalFormatting pivot="1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Normal="100" workbookViewId="0">
      <pane ySplit="1" topLeftCell="A20" activePane="bottomLeft" state="frozen"/>
      <selection pane="bottomLeft" activeCell="G22" sqref="G22"/>
    </sheetView>
  </sheetViews>
  <sheetFormatPr defaultColWidth="9.109375" defaultRowHeight="14.4"/>
  <cols>
    <col min="1" max="1" width="32.6640625" style="152" bestFit="1" customWidth="1"/>
    <col min="2" max="2" width="30.5546875" style="152" bestFit="1" customWidth="1"/>
    <col min="3" max="3" width="16.109375" style="152" customWidth="1"/>
    <col min="4" max="4" width="17.109375" style="152" customWidth="1"/>
    <col min="5" max="5" width="16.33203125" style="152" customWidth="1"/>
    <col min="6" max="6" width="14.88671875" style="152" customWidth="1"/>
    <col min="7" max="7" width="19.6640625" style="152" customWidth="1"/>
    <col min="8" max="8" width="14.5546875" style="152" customWidth="1"/>
    <col min="9" max="9" width="15.33203125" style="152" customWidth="1"/>
    <col min="10" max="11" width="10.44140625" style="152" customWidth="1"/>
    <col min="12" max="13" width="9.109375" style="152" customWidth="1"/>
    <col min="14" max="16384" width="9.109375" style="152"/>
  </cols>
  <sheetData>
    <row r="1" spans="1:12">
      <c r="A1" s="151" t="s">
        <v>11</v>
      </c>
      <c r="B1" s="150" t="s">
        <v>10</v>
      </c>
      <c r="C1" s="151" t="s">
        <v>0</v>
      </c>
      <c r="D1" s="151" t="s">
        <v>326</v>
      </c>
      <c r="E1" s="151" t="s">
        <v>330</v>
      </c>
      <c r="F1" s="151" t="s">
        <v>1</v>
      </c>
      <c r="G1" s="151" t="s">
        <v>2</v>
      </c>
      <c r="H1" s="151" t="s">
        <v>6</v>
      </c>
      <c r="I1" s="151" t="s">
        <v>3</v>
      </c>
      <c r="J1" s="151" t="s">
        <v>13</v>
      </c>
      <c r="K1" s="151" t="s">
        <v>324</v>
      </c>
      <c r="L1" s="151" t="s">
        <v>325</v>
      </c>
    </row>
    <row r="2" spans="1:12">
      <c r="A2" s="171" t="s">
        <v>372</v>
      </c>
      <c r="B2" s="172" t="s">
        <v>367</v>
      </c>
      <c r="C2" s="173">
        <v>71</v>
      </c>
      <c r="D2" s="173" t="s">
        <v>328</v>
      </c>
      <c r="E2" s="173" t="s">
        <v>332</v>
      </c>
      <c r="F2" s="213">
        <v>41641</v>
      </c>
      <c r="G2" s="213" t="s">
        <v>295</v>
      </c>
      <c r="H2" s="174" t="s">
        <v>25</v>
      </c>
      <c r="I2" s="174">
        <v>192000</v>
      </c>
      <c r="J2" s="175">
        <v>0.5</v>
      </c>
      <c r="K2" s="176">
        <f>MONTH(Tabela1[[#This Row],[Data da Venda]])</f>
        <v>1</v>
      </c>
      <c r="L2" s="176">
        <f>YEAR(Tabela1[[#This Row],[Data da Venda]])</f>
        <v>2014</v>
      </c>
    </row>
    <row r="3" spans="1:12">
      <c r="A3" s="171" t="s">
        <v>372</v>
      </c>
      <c r="B3" s="172" t="s">
        <v>367</v>
      </c>
      <c r="C3" s="173">
        <v>71</v>
      </c>
      <c r="D3" s="173" t="s">
        <v>328</v>
      </c>
      <c r="E3" s="173" t="s">
        <v>332</v>
      </c>
      <c r="F3" s="213">
        <v>41641</v>
      </c>
      <c r="G3" s="213" t="s">
        <v>302</v>
      </c>
      <c r="H3" s="174" t="s">
        <v>25</v>
      </c>
      <c r="I3" s="174">
        <v>192000</v>
      </c>
      <c r="J3" s="175">
        <v>0.5</v>
      </c>
      <c r="K3" s="176">
        <f>MONTH(Tabela1[[#This Row],[Data da Venda]])</f>
        <v>1</v>
      </c>
      <c r="L3" s="176">
        <f>YEAR(Tabela1[[#This Row],[Data da Venda]])</f>
        <v>2014</v>
      </c>
    </row>
    <row r="4" spans="1:12">
      <c r="A4" s="149" t="s">
        <v>191</v>
      </c>
      <c r="B4" s="150" t="s">
        <v>366</v>
      </c>
      <c r="C4" s="166">
        <v>114</v>
      </c>
      <c r="D4" s="173" t="s">
        <v>329</v>
      </c>
      <c r="E4" s="173" t="s">
        <v>331</v>
      </c>
      <c r="F4" s="154">
        <v>41644</v>
      </c>
      <c r="G4" s="154" t="s">
        <v>438</v>
      </c>
      <c r="H4" s="155" t="s">
        <v>33</v>
      </c>
      <c r="I4" s="168">
        <v>209630</v>
      </c>
      <c r="J4" s="169">
        <v>1</v>
      </c>
      <c r="K4" s="170">
        <v>1</v>
      </c>
      <c r="L4" s="170">
        <v>2014</v>
      </c>
    </row>
    <row r="5" spans="1:12">
      <c r="A5" s="171" t="s">
        <v>398</v>
      </c>
      <c r="B5" s="150" t="s">
        <v>399</v>
      </c>
      <c r="C5" s="173">
        <v>1716</v>
      </c>
      <c r="D5" s="173" t="s">
        <v>328</v>
      </c>
      <c r="E5" s="173" t="s">
        <v>332</v>
      </c>
      <c r="F5" s="154">
        <v>41644</v>
      </c>
      <c r="G5" s="213" t="s">
        <v>309</v>
      </c>
      <c r="H5" s="174" t="s">
        <v>26</v>
      </c>
      <c r="I5" s="174">
        <v>378795</v>
      </c>
      <c r="J5" s="175">
        <v>1</v>
      </c>
      <c r="K5" s="176">
        <f>MONTH(Tabela1[[#This Row],[Data da Venda]])</f>
        <v>1</v>
      </c>
      <c r="L5" s="176">
        <f>YEAR(Tabela1[[#This Row],[Data da Venda]])</f>
        <v>2014</v>
      </c>
    </row>
    <row r="6" spans="1:12">
      <c r="A6" s="171" t="s">
        <v>81</v>
      </c>
      <c r="B6" s="172" t="s">
        <v>378</v>
      </c>
      <c r="C6" s="173">
        <v>142</v>
      </c>
      <c r="D6" s="173" t="s">
        <v>328</v>
      </c>
      <c r="E6" s="173" t="s">
        <v>331</v>
      </c>
      <c r="F6" s="213">
        <v>41645</v>
      </c>
      <c r="G6" s="213" t="s">
        <v>309</v>
      </c>
      <c r="H6" s="174" t="s">
        <v>26</v>
      </c>
      <c r="I6" s="174">
        <v>865391.43</v>
      </c>
      <c r="J6" s="175">
        <v>1</v>
      </c>
      <c r="K6" s="176">
        <f>MONTH(Tabela1[[#This Row],[Data da Venda]])</f>
        <v>1</v>
      </c>
      <c r="L6" s="176">
        <f>YEAR(Tabela1[[#This Row],[Data da Venda]])</f>
        <v>2014</v>
      </c>
    </row>
    <row r="7" spans="1:12">
      <c r="A7" s="171" t="s">
        <v>398</v>
      </c>
      <c r="B7" s="165" t="s">
        <v>399</v>
      </c>
      <c r="C7" s="173">
        <v>811</v>
      </c>
      <c r="D7" s="173" t="s">
        <v>328</v>
      </c>
      <c r="E7" s="173" t="s">
        <v>332</v>
      </c>
      <c r="F7" s="213">
        <v>41646</v>
      </c>
      <c r="G7" s="213" t="s">
        <v>235</v>
      </c>
      <c r="H7" s="174" t="s">
        <v>27</v>
      </c>
      <c r="I7" s="174">
        <v>424939.34</v>
      </c>
      <c r="J7" s="175">
        <v>1</v>
      </c>
      <c r="K7" s="176">
        <f>MONTH(Tabela1[[#This Row],[Data da Venda]])</f>
        <v>1</v>
      </c>
      <c r="L7" s="176">
        <f>YEAR(Tabela1[[#This Row],[Data da Venda]])</f>
        <v>2014</v>
      </c>
    </row>
    <row r="8" spans="1:12">
      <c r="A8" s="171" t="s">
        <v>398</v>
      </c>
      <c r="B8" s="172" t="s">
        <v>399</v>
      </c>
      <c r="C8" s="173">
        <v>1606</v>
      </c>
      <c r="D8" s="173" t="s">
        <v>328</v>
      </c>
      <c r="E8" s="173" t="s">
        <v>332</v>
      </c>
      <c r="F8" s="213">
        <v>41647</v>
      </c>
      <c r="G8" s="213" t="s">
        <v>401</v>
      </c>
      <c r="H8" s="174" t="s">
        <v>23</v>
      </c>
      <c r="I8" s="174">
        <v>410449.86</v>
      </c>
      <c r="J8" s="175">
        <v>1</v>
      </c>
      <c r="K8" s="176">
        <f>MONTH(Tabela1[[#This Row],[Data da Venda]])</f>
        <v>1</v>
      </c>
      <c r="L8" s="176">
        <f>YEAR(Tabela1[[#This Row],[Data da Venda]])</f>
        <v>2014</v>
      </c>
    </row>
    <row r="9" spans="1:12">
      <c r="A9" s="149" t="s">
        <v>208</v>
      </c>
      <c r="B9" s="172" t="s">
        <v>365</v>
      </c>
      <c r="C9" s="173">
        <v>104</v>
      </c>
      <c r="D9" s="173" t="s">
        <v>328</v>
      </c>
      <c r="E9" s="173" t="s">
        <v>331</v>
      </c>
      <c r="F9" s="213">
        <v>41651</v>
      </c>
      <c r="G9" s="154" t="s">
        <v>430</v>
      </c>
      <c r="H9" s="174" t="s">
        <v>349</v>
      </c>
      <c r="I9" s="174">
        <v>259745.4</v>
      </c>
      <c r="J9" s="175">
        <v>1</v>
      </c>
      <c r="K9" s="176">
        <f>MONTH(Tabela1[[#This Row],[Data da Venda]])</f>
        <v>1</v>
      </c>
      <c r="L9" s="176">
        <f>YEAR(Tabela1[[#This Row],[Data da Venda]])</f>
        <v>2014</v>
      </c>
    </row>
    <row r="10" spans="1:12">
      <c r="A10" s="149" t="s">
        <v>191</v>
      </c>
      <c r="B10" s="172" t="s">
        <v>377</v>
      </c>
      <c r="C10" s="173">
        <v>117</v>
      </c>
      <c r="D10" s="173" t="s">
        <v>328</v>
      </c>
      <c r="E10" s="173" t="s">
        <v>331</v>
      </c>
      <c r="F10" s="213">
        <v>41651</v>
      </c>
      <c r="G10" s="213" t="s">
        <v>19</v>
      </c>
      <c r="H10" s="174" t="s">
        <v>27</v>
      </c>
      <c r="I10" s="174">
        <v>200000</v>
      </c>
      <c r="J10" s="175">
        <v>1</v>
      </c>
      <c r="K10" s="176">
        <f>MONTH(Tabela1[[#This Row],[Data da Venda]])</f>
        <v>1</v>
      </c>
      <c r="L10" s="176">
        <f>YEAR(Tabela1[[#This Row],[Data da Venda]])</f>
        <v>2014</v>
      </c>
    </row>
    <row r="11" spans="1:12">
      <c r="A11" s="171" t="s">
        <v>81</v>
      </c>
      <c r="B11" s="172" t="s">
        <v>378</v>
      </c>
      <c r="C11" s="173">
        <v>41</v>
      </c>
      <c r="D11" s="173" t="s">
        <v>328</v>
      </c>
      <c r="E11" s="173" t="s">
        <v>331</v>
      </c>
      <c r="F11" s="213">
        <v>41652</v>
      </c>
      <c r="G11" s="213" t="s">
        <v>406</v>
      </c>
      <c r="H11" s="174" t="s">
        <v>349</v>
      </c>
      <c r="I11" s="174">
        <v>484115.36</v>
      </c>
      <c r="J11" s="175">
        <v>1</v>
      </c>
      <c r="K11" s="176">
        <f>MONTH(Tabela1[[#This Row],[Data da Venda]])</f>
        <v>1</v>
      </c>
      <c r="L11" s="176">
        <f>YEAR(Tabela1[[#This Row],[Data da Venda]])</f>
        <v>2014</v>
      </c>
    </row>
    <row r="12" spans="1:12">
      <c r="A12" s="171" t="s">
        <v>386</v>
      </c>
      <c r="B12" s="172" t="s">
        <v>388</v>
      </c>
      <c r="C12" s="173">
        <v>73</v>
      </c>
      <c r="D12" s="173" t="s">
        <v>328</v>
      </c>
      <c r="E12" s="173" t="s">
        <v>332</v>
      </c>
      <c r="F12" s="213">
        <v>41653</v>
      </c>
      <c r="G12" s="213" t="s">
        <v>160</v>
      </c>
      <c r="H12" s="174" t="s">
        <v>23</v>
      </c>
      <c r="I12" s="174">
        <v>480266.53</v>
      </c>
      <c r="J12" s="175">
        <v>1</v>
      </c>
      <c r="K12" s="176">
        <f>MONTH(Tabela1[[#This Row],[Data da Venda]])</f>
        <v>1</v>
      </c>
      <c r="L12" s="176">
        <f>YEAR(Tabela1[[#This Row],[Data da Venda]])</f>
        <v>2014</v>
      </c>
    </row>
    <row r="13" spans="1:12">
      <c r="A13" s="149" t="s">
        <v>208</v>
      </c>
      <c r="B13" s="172" t="s">
        <v>365</v>
      </c>
      <c r="C13" s="173">
        <v>167</v>
      </c>
      <c r="D13" s="173" t="s">
        <v>328</v>
      </c>
      <c r="E13" s="173" t="s">
        <v>331</v>
      </c>
      <c r="F13" s="213">
        <v>41653</v>
      </c>
      <c r="G13" s="213" t="s">
        <v>235</v>
      </c>
      <c r="H13" s="174" t="s">
        <v>27</v>
      </c>
      <c r="I13" s="174">
        <v>267106.21000000002</v>
      </c>
      <c r="J13" s="175">
        <v>1</v>
      </c>
      <c r="K13" s="176">
        <f>MONTH(Tabela1[[#This Row],[Data da Venda]])</f>
        <v>1</v>
      </c>
      <c r="L13" s="176">
        <f>YEAR(Tabela1[[#This Row],[Data da Venda]])</f>
        <v>2014</v>
      </c>
    </row>
    <row r="14" spans="1:12">
      <c r="A14" s="171" t="s">
        <v>81</v>
      </c>
      <c r="B14" s="172" t="s">
        <v>378</v>
      </c>
      <c r="C14" s="173">
        <v>115</v>
      </c>
      <c r="D14" s="173" t="s">
        <v>328</v>
      </c>
      <c r="E14" s="173" t="s">
        <v>331</v>
      </c>
      <c r="F14" s="213">
        <v>41654</v>
      </c>
      <c r="G14" s="213" t="s">
        <v>420</v>
      </c>
      <c r="H14" s="174" t="s">
        <v>380</v>
      </c>
      <c r="I14" s="174">
        <v>455428.24</v>
      </c>
      <c r="J14" s="175">
        <v>1</v>
      </c>
      <c r="K14" s="176">
        <f>MONTH(Tabela1[[#This Row],[Data da Venda]])</f>
        <v>1</v>
      </c>
      <c r="L14" s="176">
        <f>YEAR(Tabela1[[#This Row],[Data da Venda]])</f>
        <v>2014</v>
      </c>
    </row>
    <row r="15" spans="1:12">
      <c r="A15" s="149" t="s">
        <v>208</v>
      </c>
      <c r="B15" s="172" t="s">
        <v>363</v>
      </c>
      <c r="C15" s="173">
        <v>178</v>
      </c>
      <c r="D15" s="173" t="s">
        <v>328</v>
      </c>
      <c r="E15" s="173" t="s">
        <v>331</v>
      </c>
      <c r="F15" s="213">
        <v>41654</v>
      </c>
      <c r="G15" s="213" t="s">
        <v>427</v>
      </c>
      <c r="H15" s="174" t="s">
        <v>61</v>
      </c>
      <c r="I15" s="174">
        <v>275209</v>
      </c>
      <c r="J15" s="175">
        <v>1</v>
      </c>
      <c r="K15" s="176">
        <f>MONTH(Tabela1[[#This Row],[Data da Venda]])</f>
        <v>1</v>
      </c>
      <c r="L15" s="176">
        <f>YEAR(Tabela1[[#This Row],[Data da Venda]])</f>
        <v>2014</v>
      </c>
    </row>
    <row r="16" spans="1:12">
      <c r="A16" s="171" t="s">
        <v>372</v>
      </c>
      <c r="B16" s="172" t="s">
        <v>364</v>
      </c>
      <c r="C16" s="173">
        <v>38</v>
      </c>
      <c r="D16" s="173" t="s">
        <v>328</v>
      </c>
      <c r="E16" s="173" t="s">
        <v>332</v>
      </c>
      <c r="F16" s="213">
        <v>41655</v>
      </c>
      <c r="G16" s="213" t="s">
        <v>291</v>
      </c>
      <c r="H16" s="174" t="s">
        <v>61</v>
      </c>
      <c r="I16" s="174">
        <v>300000</v>
      </c>
      <c r="J16" s="175">
        <v>1</v>
      </c>
      <c r="K16" s="176">
        <f>MONTH(Tabela1[[#This Row],[Data da Venda]])</f>
        <v>1</v>
      </c>
      <c r="L16" s="176">
        <f>YEAR(Tabela1[[#This Row],[Data da Venda]])</f>
        <v>2014</v>
      </c>
    </row>
    <row r="17" spans="1:12">
      <c r="A17" s="171" t="s">
        <v>386</v>
      </c>
      <c r="B17" s="172" t="s">
        <v>387</v>
      </c>
      <c r="C17" s="173">
        <v>122</v>
      </c>
      <c r="D17" s="173" t="s">
        <v>329</v>
      </c>
      <c r="E17" s="173" t="s">
        <v>332</v>
      </c>
      <c r="F17" s="213">
        <v>41655</v>
      </c>
      <c r="G17" s="154" t="s">
        <v>438</v>
      </c>
      <c r="H17" s="174" t="s">
        <v>33</v>
      </c>
      <c r="I17" s="174">
        <v>320000</v>
      </c>
      <c r="J17" s="175">
        <v>0.5</v>
      </c>
      <c r="K17" s="176">
        <f>MONTH(Tabela1[[#This Row],[Data da Venda]])</f>
        <v>1</v>
      </c>
      <c r="L17" s="176">
        <f>YEAR(Tabela1[[#This Row],[Data da Venda]])</f>
        <v>2014</v>
      </c>
    </row>
    <row r="18" spans="1:12">
      <c r="A18" s="171" t="s">
        <v>386</v>
      </c>
      <c r="B18" s="172" t="s">
        <v>387</v>
      </c>
      <c r="C18" s="173">
        <v>122</v>
      </c>
      <c r="D18" s="173" t="s">
        <v>329</v>
      </c>
      <c r="E18" s="173" t="s">
        <v>332</v>
      </c>
      <c r="F18" s="213">
        <v>41655</v>
      </c>
      <c r="G18" s="154" t="s">
        <v>383</v>
      </c>
      <c r="H18" s="174" t="s">
        <v>33</v>
      </c>
      <c r="I18" s="174">
        <v>320000</v>
      </c>
      <c r="J18" s="175">
        <v>0.5</v>
      </c>
      <c r="K18" s="176">
        <f>MONTH(Tabela1[[#This Row],[Data da Venda]])</f>
        <v>1</v>
      </c>
      <c r="L18" s="176">
        <f>YEAR(Tabela1[[#This Row],[Data da Venda]])</f>
        <v>2014</v>
      </c>
    </row>
    <row r="19" spans="1:12">
      <c r="A19" s="171" t="s">
        <v>372</v>
      </c>
      <c r="B19" s="172" t="s">
        <v>367</v>
      </c>
      <c r="C19" s="173">
        <v>18</v>
      </c>
      <c r="D19" s="173" t="s">
        <v>328</v>
      </c>
      <c r="E19" s="173" t="s">
        <v>332</v>
      </c>
      <c r="F19" s="213">
        <v>41658</v>
      </c>
      <c r="G19" s="213" t="s">
        <v>381</v>
      </c>
      <c r="H19" s="174" t="s">
        <v>25</v>
      </c>
      <c r="I19" s="174">
        <f>391500/2</f>
        <v>195750</v>
      </c>
      <c r="J19" s="175">
        <v>0.5</v>
      </c>
      <c r="K19" s="176">
        <f>MONTH(Tabela1[[#This Row],[Data da Venda]])</f>
        <v>1</v>
      </c>
      <c r="L19" s="176">
        <f>YEAR(Tabela1[[#This Row],[Data da Venda]])</f>
        <v>2014</v>
      </c>
    </row>
    <row r="20" spans="1:12">
      <c r="A20" s="171" t="s">
        <v>372</v>
      </c>
      <c r="B20" s="172" t="s">
        <v>367</v>
      </c>
      <c r="C20" s="173">
        <v>18</v>
      </c>
      <c r="D20" s="173" t="s">
        <v>328</v>
      </c>
      <c r="E20" s="173" t="s">
        <v>332</v>
      </c>
      <c r="F20" s="213">
        <v>41658</v>
      </c>
      <c r="G20" s="213" t="s">
        <v>304</v>
      </c>
      <c r="H20" s="174" t="s">
        <v>25</v>
      </c>
      <c r="I20" s="174">
        <f>391500/2</f>
        <v>195750</v>
      </c>
      <c r="J20" s="175">
        <v>0.5</v>
      </c>
      <c r="K20" s="176">
        <f>MONTH(Tabela1[[#This Row],[Data da Venda]])</f>
        <v>1</v>
      </c>
      <c r="L20" s="176">
        <f>YEAR(Tabela1[[#This Row],[Data da Venda]])</f>
        <v>2014</v>
      </c>
    </row>
    <row r="21" spans="1:12">
      <c r="A21" s="149" t="s">
        <v>191</v>
      </c>
      <c r="B21" s="150" t="s">
        <v>362</v>
      </c>
      <c r="C21" s="173">
        <v>56</v>
      </c>
      <c r="D21" s="173" t="s">
        <v>328</v>
      </c>
      <c r="E21" s="173" t="s">
        <v>331</v>
      </c>
      <c r="F21" s="213">
        <v>41658</v>
      </c>
      <c r="G21" s="167" t="s">
        <v>237</v>
      </c>
      <c r="H21" s="174" t="s">
        <v>27</v>
      </c>
      <c r="I21" s="174">
        <v>122494.19</v>
      </c>
      <c r="J21" s="175">
        <v>0.5</v>
      </c>
      <c r="K21" s="176">
        <f>MONTH(Tabela1[[#This Row],[Data da Venda]])</f>
        <v>1</v>
      </c>
      <c r="L21" s="176">
        <f>YEAR(Tabela1[[#This Row],[Data da Venda]])</f>
        <v>2014</v>
      </c>
    </row>
    <row r="22" spans="1:12">
      <c r="A22" s="149" t="s">
        <v>191</v>
      </c>
      <c r="B22" s="150" t="s">
        <v>362</v>
      </c>
      <c r="C22" s="173">
        <v>56</v>
      </c>
      <c r="D22" s="173" t="s">
        <v>328</v>
      </c>
      <c r="E22" s="173" t="s">
        <v>331</v>
      </c>
      <c r="F22" s="213">
        <v>41658</v>
      </c>
      <c r="G22" s="213" t="s">
        <v>19</v>
      </c>
      <c r="H22" s="174" t="s">
        <v>27</v>
      </c>
      <c r="I22" s="174">
        <v>122494.19</v>
      </c>
      <c r="J22" s="175">
        <v>0.5</v>
      </c>
      <c r="K22" s="176">
        <f>MONTH(Tabela1[[#This Row],[Data da Venda]])</f>
        <v>1</v>
      </c>
      <c r="L22" s="176">
        <f>YEAR(Tabela1[[#This Row],[Data da Venda]])</f>
        <v>2014</v>
      </c>
    </row>
    <row r="23" spans="1:12">
      <c r="A23" s="149" t="s">
        <v>191</v>
      </c>
      <c r="B23" s="172" t="s">
        <v>366</v>
      </c>
      <c r="C23" s="173">
        <v>133</v>
      </c>
      <c r="D23" s="173" t="s">
        <v>328</v>
      </c>
      <c r="E23" s="173" t="s">
        <v>331</v>
      </c>
      <c r="F23" s="213">
        <v>41658</v>
      </c>
      <c r="G23" s="213" t="s">
        <v>361</v>
      </c>
      <c r="H23" s="174" t="s">
        <v>25</v>
      </c>
      <c r="I23" s="174">
        <v>221657.8</v>
      </c>
      <c r="J23" s="175">
        <v>1</v>
      </c>
      <c r="K23" s="176">
        <f>MONTH(Tabela1[[#This Row],[Data da Venda]])</f>
        <v>1</v>
      </c>
      <c r="L23" s="176">
        <f>YEAR(Tabela1[[#This Row],[Data da Venda]])</f>
        <v>2014</v>
      </c>
    </row>
    <row r="24" spans="1:12">
      <c r="A24" s="149" t="s">
        <v>191</v>
      </c>
      <c r="B24" s="172" t="s">
        <v>377</v>
      </c>
      <c r="C24" s="173">
        <v>175</v>
      </c>
      <c r="D24" s="173" t="s">
        <v>328</v>
      </c>
      <c r="E24" s="173" t="s">
        <v>331</v>
      </c>
      <c r="F24" s="213">
        <v>41658</v>
      </c>
      <c r="G24" s="213" t="s">
        <v>148</v>
      </c>
      <c r="H24" s="174" t="s">
        <v>26</v>
      </c>
      <c r="I24" s="174">
        <v>271000</v>
      </c>
      <c r="J24" s="175">
        <v>1</v>
      </c>
      <c r="K24" s="176">
        <f>MONTH(Tabela1[[#This Row],[Data da Venda]])</f>
        <v>1</v>
      </c>
      <c r="L24" s="176">
        <f>YEAR(Tabela1[[#This Row],[Data da Venda]])</f>
        <v>2014</v>
      </c>
    </row>
    <row r="25" spans="1:12">
      <c r="A25" s="171" t="s">
        <v>375</v>
      </c>
      <c r="B25" s="172" t="s">
        <v>376</v>
      </c>
      <c r="C25" s="173">
        <v>191</v>
      </c>
      <c r="D25" s="173" t="s">
        <v>328</v>
      </c>
      <c r="E25" s="173" t="s">
        <v>331</v>
      </c>
      <c r="F25" s="213">
        <v>41658</v>
      </c>
      <c r="G25" s="213" t="s">
        <v>357</v>
      </c>
      <c r="H25" s="174" t="s">
        <v>27</v>
      </c>
      <c r="I25" s="174">
        <v>2306800</v>
      </c>
      <c r="J25" s="175">
        <v>1</v>
      </c>
      <c r="K25" s="176">
        <f>MONTH(Tabela1[[#This Row],[Data da Venda]])</f>
        <v>1</v>
      </c>
      <c r="L25" s="176">
        <f>YEAR(Tabela1[[#This Row],[Data da Venda]])</f>
        <v>2014</v>
      </c>
    </row>
    <row r="26" spans="1:12">
      <c r="A26" s="149" t="s">
        <v>208</v>
      </c>
      <c r="B26" s="172" t="s">
        <v>363</v>
      </c>
      <c r="C26" s="173">
        <v>7</v>
      </c>
      <c r="D26" s="173" t="s">
        <v>328</v>
      </c>
      <c r="E26" s="173" t="s">
        <v>331</v>
      </c>
      <c r="F26" s="213">
        <v>41659</v>
      </c>
      <c r="G26" s="213" t="s">
        <v>427</v>
      </c>
      <c r="H26" s="174" t="s">
        <v>61</v>
      </c>
      <c r="I26" s="174">
        <v>255800</v>
      </c>
      <c r="J26" s="175">
        <v>1</v>
      </c>
      <c r="K26" s="176">
        <f>MONTH(Tabela1[[#This Row],[Data da Venda]])</f>
        <v>1</v>
      </c>
      <c r="L26" s="176">
        <f>YEAR(Tabela1[[#This Row],[Data da Venda]])</f>
        <v>2014</v>
      </c>
    </row>
    <row r="27" spans="1:12">
      <c r="A27" s="171" t="s">
        <v>233</v>
      </c>
      <c r="B27" s="172" t="s">
        <v>374</v>
      </c>
      <c r="C27" s="173">
        <v>176</v>
      </c>
      <c r="D27" s="173" t="s">
        <v>328</v>
      </c>
      <c r="E27" s="173" t="s">
        <v>331</v>
      </c>
      <c r="F27" s="213">
        <v>41659</v>
      </c>
      <c r="G27" s="213" t="s">
        <v>262</v>
      </c>
      <c r="H27" s="174" t="s">
        <v>24</v>
      </c>
      <c r="I27" s="174">
        <v>356832</v>
      </c>
      <c r="J27" s="175">
        <v>1</v>
      </c>
      <c r="K27" s="176">
        <f>MONTH(Tabela1[[#This Row],[Data da Venda]])</f>
        <v>1</v>
      </c>
      <c r="L27" s="176">
        <f>YEAR(Tabela1[[#This Row],[Data da Venda]])</f>
        <v>2014</v>
      </c>
    </row>
    <row r="28" spans="1:12">
      <c r="A28" s="149" t="s">
        <v>191</v>
      </c>
      <c r="B28" s="150" t="s">
        <v>362</v>
      </c>
      <c r="C28" s="215">
        <v>72</v>
      </c>
      <c r="D28" s="215" t="s">
        <v>329</v>
      </c>
      <c r="E28" s="215" t="s">
        <v>331</v>
      </c>
      <c r="F28" s="216">
        <v>41660</v>
      </c>
      <c r="G28" s="154" t="s">
        <v>438</v>
      </c>
      <c r="H28" s="217" t="s">
        <v>33</v>
      </c>
      <c r="I28" s="217">
        <v>244000</v>
      </c>
      <c r="J28" s="218">
        <v>1</v>
      </c>
      <c r="K28" s="219">
        <f>MONTH(Tabela1[[#This Row],[Data da Venda]])</f>
        <v>1</v>
      </c>
      <c r="L28" s="219">
        <f>YEAR(Tabela1[[#This Row],[Data da Venda]])</f>
        <v>2014</v>
      </c>
    </row>
    <row r="29" spans="1:12">
      <c r="A29" s="220" t="s">
        <v>370</v>
      </c>
      <c r="B29" s="214" t="s">
        <v>379</v>
      </c>
      <c r="C29" s="215">
        <v>309</v>
      </c>
      <c r="D29" s="215" t="s">
        <v>328</v>
      </c>
      <c r="E29" s="215" t="s">
        <v>331</v>
      </c>
      <c r="F29" s="216">
        <v>41661</v>
      </c>
      <c r="G29" s="216" t="s">
        <v>428</v>
      </c>
      <c r="H29" s="217" t="s">
        <v>380</v>
      </c>
      <c r="I29" s="217">
        <v>800000</v>
      </c>
      <c r="J29" s="218">
        <v>1</v>
      </c>
      <c r="K29" s="219">
        <f>MONTH(Tabela1[[#This Row],[Data da Venda]])</f>
        <v>1</v>
      </c>
      <c r="L29" s="219">
        <f>YEAR(Tabela1[[#This Row],[Data da Venda]])</f>
        <v>2014</v>
      </c>
    </row>
    <row r="30" spans="1:12">
      <c r="A30" s="149" t="s">
        <v>191</v>
      </c>
      <c r="B30" s="150" t="s">
        <v>362</v>
      </c>
      <c r="C30" s="222">
        <v>18</v>
      </c>
      <c r="D30" s="222" t="s">
        <v>328</v>
      </c>
      <c r="E30" s="222" t="s">
        <v>331</v>
      </c>
      <c r="F30" s="223">
        <v>41662</v>
      </c>
      <c r="G30" s="213" t="s">
        <v>148</v>
      </c>
      <c r="H30" s="224" t="s">
        <v>26</v>
      </c>
      <c r="I30" s="224">
        <v>199500</v>
      </c>
      <c r="J30" s="225">
        <v>1</v>
      </c>
      <c r="K30" s="226">
        <f>MONTH(Tabela1[[#This Row],[Data da Venda]])</f>
        <v>1</v>
      </c>
      <c r="L30" s="226">
        <f>YEAR(Tabela1[[#This Row],[Data da Venda]])</f>
        <v>2014</v>
      </c>
    </row>
    <row r="31" spans="1:12">
      <c r="A31" s="149" t="s">
        <v>191</v>
      </c>
      <c r="B31" s="221" t="s">
        <v>366</v>
      </c>
      <c r="C31" s="222">
        <v>124</v>
      </c>
      <c r="D31" s="222" t="s">
        <v>329</v>
      </c>
      <c r="E31" s="222" t="s">
        <v>331</v>
      </c>
      <c r="F31" s="223">
        <v>41662</v>
      </c>
      <c r="G31" s="154" t="s">
        <v>383</v>
      </c>
      <c r="H31" s="224" t="s">
        <v>33</v>
      </c>
      <c r="I31" s="224">
        <v>207600</v>
      </c>
      <c r="J31" s="225">
        <v>1</v>
      </c>
      <c r="K31" s="226">
        <f>MONTH(Tabela1[[#This Row],[Data da Venda]])</f>
        <v>1</v>
      </c>
      <c r="L31" s="226">
        <f>YEAR(Tabela1[[#This Row],[Data da Venda]])</f>
        <v>2014</v>
      </c>
    </row>
    <row r="32" spans="1:12">
      <c r="A32" s="149" t="s">
        <v>191</v>
      </c>
      <c r="B32" s="221" t="s">
        <v>366</v>
      </c>
      <c r="C32" s="229">
        <v>54</v>
      </c>
      <c r="D32" s="229" t="s">
        <v>328</v>
      </c>
      <c r="E32" s="229" t="s">
        <v>331</v>
      </c>
      <c r="F32" s="233">
        <v>41663</v>
      </c>
      <c r="G32" s="233" t="s">
        <v>397</v>
      </c>
      <c r="H32" s="230" t="s">
        <v>25</v>
      </c>
      <c r="I32" s="230">
        <v>211404</v>
      </c>
      <c r="J32" s="231">
        <v>1</v>
      </c>
      <c r="K32" s="232">
        <f>MONTH(Tabela1[[#This Row],[Data da Venda]])</f>
        <v>1</v>
      </c>
      <c r="L32" s="232">
        <f>YEAR(Tabela1[[#This Row],[Data da Venda]])</f>
        <v>2014</v>
      </c>
    </row>
    <row r="33" spans="1:12">
      <c r="A33" s="149" t="s">
        <v>191</v>
      </c>
      <c r="B33" s="150" t="s">
        <v>366</v>
      </c>
      <c r="C33" s="229">
        <v>64</v>
      </c>
      <c r="D33" s="229" t="s">
        <v>328</v>
      </c>
      <c r="E33" s="229" t="s">
        <v>331</v>
      </c>
      <c r="F33" s="233">
        <v>41663</v>
      </c>
      <c r="G33" s="233" t="s">
        <v>381</v>
      </c>
      <c r="H33" s="230" t="s">
        <v>25</v>
      </c>
      <c r="I33" s="230">
        <f>218287.07/2</f>
        <v>109143.535</v>
      </c>
      <c r="J33" s="231">
        <v>0.5</v>
      </c>
      <c r="K33" s="232">
        <f>MONTH(Tabela1[[#This Row],[Data da Venda]])</f>
        <v>1</v>
      </c>
      <c r="L33" s="232">
        <f>YEAR(Tabela1[[#This Row],[Data da Venda]])</f>
        <v>2014</v>
      </c>
    </row>
    <row r="34" spans="1:12">
      <c r="A34" s="149" t="s">
        <v>191</v>
      </c>
      <c r="B34" s="150" t="s">
        <v>366</v>
      </c>
      <c r="C34" s="229">
        <v>64</v>
      </c>
      <c r="D34" s="229" t="s">
        <v>328</v>
      </c>
      <c r="E34" s="229" t="s">
        <v>331</v>
      </c>
      <c r="F34" s="233">
        <v>41663</v>
      </c>
      <c r="G34" s="167" t="s">
        <v>402</v>
      </c>
      <c r="H34" s="230" t="s">
        <v>23</v>
      </c>
      <c r="I34" s="230">
        <f>218287.07/2</f>
        <v>109143.535</v>
      </c>
      <c r="J34" s="231">
        <v>0.5</v>
      </c>
      <c r="K34" s="232">
        <f>MONTH(Tabela1[[#This Row],[Data da Venda]])</f>
        <v>1</v>
      </c>
      <c r="L34" s="232">
        <f>YEAR(Tabela1[[#This Row],[Data da Venda]])</f>
        <v>2014</v>
      </c>
    </row>
    <row r="35" spans="1:12">
      <c r="A35" s="227" t="s">
        <v>371</v>
      </c>
      <c r="B35" s="228" t="s">
        <v>429</v>
      </c>
      <c r="C35" s="229">
        <v>103</v>
      </c>
      <c r="D35" s="229" t="s">
        <v>328</v>
      </c>
      <c r="E35" s="229" t="s">
        <v>331</v>
      </c>
      <c r="F35" s="233">
        <v>41663</v>
      </c>
      <c r="G35" s="233" t="s">
        <v>428</v>
      </c>
      <c r="H35" s="230" t="s">
        <v>380</v>
      </c>
      <c r="I35" s="230">
        <v>880000</v>
      </c>
      <c r="J35" s="231">
        <v>1</v>
      </c>
      <c r="K35" s="232">
        <f>MONTH(Tabela1[[#This Row],[Data da Venda]])</f>
        <v>1</v>
      </c>
      <c r="L35" s="232">
        <f>YEAR(Tabela1[[#This Row],[Data da Venda]])</f>
        <v>2014</v>
      </c>
    </row>
    <row r="36" spans="1:12">
      <c r="A36" s="227" t="s">
        <v>186</v>
      </c>
      <c r="B36" s="228" t="s">
        <v>369</v>
      </c>
      <c r="C36" s="229">
        <v>306</v>
      </c>
      <c r="D36" s="229" t="s">
        <v>329</v>
      </c>
      <c r="E36" s="229" t="s">
        <v>331</v>
      </c>
      <c r="F36" s="233">
        <v>41663</v>
      </c>
      <c r="G36" s="154" t="s">
        <v>382</v>
      </c>
      <c r="H36" s="230" t="s">
        <v>33</v>
      </c>
      <c r="I36" s="230">
        <v>400000</v>
      </c>
      <c r="J36" s="231">
        <v>1</v>
      </c>
      <c r="K36" s="232">
        <f>MONTH(Tabela1[[#This Row],[Data da Venda]])</f>
        <v>1</v>
      </c>
      <c r="L36" s="232">
        <f>YEAR(Tabela1[[#This Row],[Data da Venda]])</f>
        <v>2014</v>
      </c>
    </row>
    <row r="37" spans="1:12">
      <c r="A37" s="227" t="s">
        <v>398</v>
      </c>
      <c r="B37" s="228" t="s">
        <v>399</v>
      </c>
      <c r="C37" s="229">
        <v>306</v>
      </c>
      <c r="D37" s="229" t="s">
        <v>328</v>
      </c>
      <c r="E37" s="229" t="s">
        <v>332</v>
      </c>
      <c r="F37" s="233">
        <v>41664</v>
      </c>
      <c r="G37" s="233" t="s">
        <v>104</v>
      </c>
      <c r="H37" s="230" t="s">
        <v>26</v>
      </c>
      <c r="I37" s="230">
        <v>375593</v>
      </c>
      <c r="J37" s="231">
        <v>1</v>
      </c>
      <c r="K37" s="232">
        <v>1</v>
      </c>
      <c r="L37" s="232">
        <v>2014</v>
      </c>
    </row>
    <row r="38" spans="1:12">
      <c r="A38" s="227" t="s">
        <v>53</v>
      </c>
      <c r="B38" s="228" t="s">
        <v>368</v>
      </c>
      <c r="C38" s="229">
        <v>98</v>
      </c>
      <c r="D38" s="229" t="s">
        <v>328</v>
      </c>
      <c r="E38" s="229" t="s">
        <v>331</v>
      </c>
      <c r="F38" s="233">
        <v>41665</v>
      </c>
      <c r="G38" s="233" t="s">
        <v>404</v>
      </c>
      <c r="H38" s="230" t="s">
        <v>26</v>
      </c>
      <c r="I38" s="230">
        <v>544500</v>
      </c>
      <c r="J38" s="231">
        <v>1</v>
      </c>
      <c r="K38" s="232">
        <f>MONTH(Tabela1[[#This Row],[Data da Venda]])</f>
        <v>1</v>
      </c>
      <c r="L38" s="232">
        <f>YEAR(Tabela1[[#This Row],[Data da Venda]])</f>
        <v>2014</v>
      </c>
    </row>
    <row r="39" spans="1:12">
      <c r="A39" s="227" t="s">
        <v>53</v>
      </c>
      <c r="B39" s="228" t="s">
        <v>368</v>
      </c>
      <c r="C39" s="229" t="s">
        <v>432</v>
      </c>
      <c r="D39" s="229" t="s">
        <v>328</v>
      </c>
      <c r="E39" s="229" t="s">
        <v>331</v>
      </c>
      <c r="F39" s="233">
        <v>41665</v>
      </c>
      <c r="G39" s="233" t="s">
        <v>404</v>
      </c>
      <c r="H39" s="230" t="s">
        <v>26</v>
      </c>
      <c r="I39" s="230">
        <v>36787</v>
      </c>
      <c r="J39" s="231">
        <v>1</v>
      </c>
      <c r="K39" s="232">
        <f>MONTH(Tabela1[[#This Row],[Data da Venda]])</f>
        <v>1</v>
      </c>
      <c r="L39" s="232">
        <f>YEAR(Tabela1[[#This Row],[Data da Venda]])</f>
        <v>2014</v>
      </c>
    </row>
    <row r="40" spans="1:12">
      <c r="A40" s="227" t="s">
        <v>233</v>
      </c>
      <c r="B40" s="228" t="s">
        <v>374</v>
      </c>
      <c r="C40" s="229">
        <v>13</v>
      </c>
      <c r="D40" s="229" t="s">
        <v>328</v>
      </c>
      <c r="E40" s="229" t="s">
        <v>331</v>
      </c>
      <c r="F40" s="233">
        <v>41670</v>
      </c>
      <c r="G40" s="233" t="s">
        <v>262</v>
      </c>
      <c r="H40" s="230" t="s">
        <v>24</v>
      </c>
      <c r="I40" s="230">
        <v>330000</v>
      </c>
      <c r="J40" s="231">
        <v>1</v>
      </c>
      <c r="K40" s="232">
        <f>MONTH(Tabela1[[#This Row],[Data da Venda]])</f>
        <v>1</v>
      </c>
      <c r="L40" s="232">
        <f>YEAR(Tabela1[[#This Row],[Data da Venda]])</f>
        <v>2014</v>
      </c>
    </row>
    <row r="41" spans="1:12" ht="14.4" hidden="1" customHeight="1">
      <c r="A41" s="171" t="s">
        <v>373</v>
      </c>
      <c r="B41" s="172" t="s">
        <v>405</v>
      </c>
      <c r="C41" s="173">
        <v>1207</v>
      </c>
      <c r="D41" s="173" t="s">
        <v>327</v>
      </c>
      <c r="E41" s="153" t="s">
        <v>327</v>
      </c>
      <c r="F41" s="213">
        <v>41653</v>
      </c>
      <c r="G41" s="154" t="s">
        <v>352</v>
      </c>
      <c r="H41" s="174" t="s">
        <v>353</v>
      </c>
      <c r="I41" s="174">
        <v>414999.55</v>
      </c>
      <c r="J41" s="175">
        <v>1</v>
      </c>
      <c r="K41" s="176">
        <f>MONTH(Tabela1[[#This Row],[Data da Venda]])</f>
        <v>1</v>
      </c>
      <c r="L41" s="176">
        <f>YEAR(Tabela1[[#This Row],[Data da Venda]])</f>
        <v>2014</v>
      </c>
    </row>
    <row r="42" spans="1:12">
      <c r="A42" s="227" t="s">
        <v>372</v>
      </c>
      <c r="B42" s="228" t="s">
        <v>367</v>
      </c>
      <c r="C42" s="229">
        <v>61</v>
      </c>
      <c r="D42" s="229" t="s">
        <v>328</v>
      </c>
      <c r="E42" s="229" t="s">
        <v>332</v>
      </c>
      <c r="F42" s="233">
        <v>41670</v>
      </c>
      <c r="G42" s="233" t="s">
        <v>433</v>
      </c>
      <c r="H42" s="230" t="s">
        <v>25</v>
      </c>
      <c r="I42" s="230">
        <v>422950</v>
      </c>
      <c r="J42" s="231">
        <v>1</v>
      </c>
      <c r="K42" s="232">
        <f>MONTH(Tabela1[[#This Row],[Data da Venda]])</f>
        <v>1</v>
      </c>
      <c r="L42" s="232">
        <f>YEAR(Tabela1[[#This Row],[Data da Venda]])</f>
        <v>2014</v>
      </c>
    </row>
    <row r="43" spans="1:12">
      <c r="A43" s="227" t="s">
        <v>81</v>
      </c>
      <c r="B43" s="228" t="s">
        <v>378</v>
      </c>
      <c r="C43" s="229">
        <v>143</v>
      </c>
      <c r="D43" s="229" t="s">
        <v>328</v>
      </c>
      <c r="E43" s="229" t="s">
        <v>331</v>
      </c>
      <c r="F43" s="233">
        <v>41670</v>
      </c>
      <c r="G43" s="233" t="s">
        <v>310</v>
      </c>
      <c r="H43" s="230" t="s">
        <v>61</v>
      </c>
      <c r="I43" s="230">
        <v>885000</v>
      </c>
      <c r="J43" s="231">
        <v>1</v>
      </c>
      <c r="K43" s="232">
        <f>MONTH(Tabela1[[#This Row],[Data da Venda]])</f>
        <v>1</v>
      </c>
      <c r="L43" s="232">
        <f>YEAR(Tabela1[[#This Row],[Data da Venda]])</f>
        <v>2014</v>
      </c>
    </row>
    <row r="44" spans="1:12" hidden="1">
      <c r="A44" s="234" t="s">
        <v>370</v>
      </c>
      <c r="B44" s="235" t="s">
        <v>379</v>
      </c>
      <c r="C44" s="236">
        <v>1808</v>
      </c>
      <c r="D44" s="236" t="s">
        <v>327</v>
      </c>
      <c r="E44" s="236" t="s">
        <v>327</v>
      </c>
      <c r="F44" s="237">
        <v>41668</v>
      </c>
      <c r="G44" s="154" t="s">
        <v>352</v>
      </c>
      <c r="H44" s="238" t="s">
        <v>353</v>
      </c>
      <c r="I44" s="238">
        <v>498449.85</v>
      </c>
      <c r="J44" s="239">
        <v>1</v>
      </c>
      <c r="K44" s="240">
        <f>MONTH(Tabela1[[#This Row],[Data da Venda]])</f>
        <v>1</v>
      </c>
      <c r="L44" s="240">
        <f>YEAR(Tabela1[[#This Row],[Data da Venda]])</f>
        <v>2014</v>
      </c>
    </row>
    <row r="45" spans="1:12">
      <c r="A45" s="149" t="s">
        <v>191</v>
      </c>
      <c r="B45" s="228" t="s">
        <v>366</v>
      </c>
      <c r="C45" s="229">
        <v>148</v>
      </c>
      <c r="D45" s="229" t="s">
        <v>329</v>
      </c>
      <c r="E45" s="229" t="s">
        <v>331</v>
      </c>
      <c r="F45" s="233">
        <v>41670</v>
      </c>
      <c r="G45" s="154" t="s">
        <v>383</v>
      </c>
      <c r="H45" s="230" t="s">
        <v>33</v>
      </c>
      <c r="I45" s="230">
        <v>209000</v>
      </c>
      <c r="J45" s="231">
        <v>1</v>
      </c>
      <c r="K45" s="232">
        <f>MONTH(Tabela1[[#This Row],[Data da Venda]])</f>
        <v>1</v>
      </c>
      <c r="L45" s="232">
        <f>YEAR(Tabela1[[#This Row],[Data da Venda]])</f>
        <v>2014</v>
      </c>
    </row>
    <row r="46" spans="1:12" hidden="1">
      <c r="A46" s="234" t="s">
        <v>373</v>
      </c>
      <c r="B46" s="235" t="s">
        <v>403</v>
      </c>
      <c r="C46" s="236">
        <v>408</v>
      </c>
      <c r="D46" s="236" t="s">
        <v>327</v>
      </c>
      <c r="E46" s="236" t="s">
        <v>327</v>
      </c>
      <c r="F46" s="237">
        <v>41680</v>
      </c>
      <c r="G46" s="154" t="s">
        <v>352</v>
      </c>
      <c r="H46" s="238" t="s">
        <v>353</v>
      </c>
      <c r="I46" s="238">
        <v>392523.62</v>
      </c>
      <c r="J46" s="239">
        <v>1</v>
      </c>
      <c r="K46" s="240">
        <f>MONTH(Tabela1[[#This Row],[Data da Venda]])</f>
        <v>2</v>
      </c>
      <c r="L46" s="240">
        <f>YEAR(Tabela1[[#This Row],[Data da Venda]])</f>
        <v>2014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58"/>
      <c r="M17" s="259"/>
      <c r="N17" s="259"/>
      <c r="O17" s="260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57" customFormat="1">
      <c r="A1" s="157" t="s">
        <v>11</v>
      </c>
      <c r="B1" s="157" t="s">
        <v>10</v>
      </c>
      <c r="C1" s="157" t="s">
        <v>394</v>
      </c>
      <c r="D1" s="157" t="s">
        <v>395</v>
      </c>
      <c r="E1" s="157" t="s">
        <v>396</v>
      </c>
    </row>
    <row r="2" spans="1:5" hidden="1">
      <c r="A2" s="160" t="s">
        <v>392</v>
      </c>
      <c r="B2" s="164" t="s">
        <v>388</v>
      </c>
      <c r="C2" s="164">
        <v>16</v>
      </c>
      <c r="D2" s="160" t="s">
        <v>390</v>
      </c>
      <c r="E2" s="161">
        <v>452144.63</v>
      </c>
    </row>
    <row r="3" spans="1:5" hidden="1">
      <c r="A3" s="160" t="s">
        <v>392</v>
      </c>
      <c r="B3" s="164" t="s">
        <v>388</v>
      </c>
      <c r="C3" s="164">
        <v>25</v>
      </c>
      <c r="D3" s="160" t="s">
        <v>390</v>
      </c>
      <c r="E3" s="161">
        <v>440000</v>
      </c>
    </row>
    <row r="4" spans="1:5" hidden="1">
      <c r="A4" s="160" t="s">
        <v>392</v>
      </c>
      <c r="B4" s="164" t="s">
        <v>388</v>
      </c>
      <c r="C4" s="164">
        <v>34</v>
      </c>
      <c r="D4" s="160" t="s">
        <v>390</v>
      </c>
      <c r="E4" s="161">
        <v>478100</v>
      </c>
    </row>
    <row r="5" spans="1:5">
      <c r="A5" s="160" t="s">
        <v>392</v>
      </c>
      <c r="B5" s="164" t="s">
        <v>388</v>
      </c>
      <c r="C5" s="164">
        <v>36</v>
      </c>
      <c r="D5" s="160" t="s">
        <v>389</v>
      </c>
      <c r="E5" s="161">
        <v>443431</v>
      </c>
    </row>
    <row r="6" spans="1:5" hidden="1">
      <c r="A6" s="160" t="s">
        <v>392</v>
      </c>
      <c r="B6" s="164" t="s">
        <v>388</v>
      </c>
      <c r="C6" s="164">
        <v>51</v>
      </c>
      <c r="D6" s="160" t="s">
        <v>391</v>
      </c>
      <c r="E6" s="161">
        <v>588000</v>
      </c>
    </row>
    <row r="7" spans="1:5" hidden="1">
      <c r="A7" s="160" t="s">
        <v>392</v>
      </c>
      <c r="B7" s="164" t="s">
        <v>388</v>
      </c>
      <c r="C7" s="164">
        <v>52</v>
      </c>
      <c r="D7" s="160" t="s">
        <v>390</v>
      </c>
      <c r="E7" s="161">
        <v>638003</v>
      </c>
    </row>
    <row r="8" spans="1:5" hidden="1">
      <c r="A8" s="160" t="s">
        <v>392</v>
      </c>
      <c r="B8" s="164" t="s">
        <v>388</v>
      </c>
      <c r="C8" s="164">
        <v>56</v>
      </c>
      <c r="D8" s="160" t="s">
        <v>390</v>
      </c>
      <c r="E8" s="161">
        <v>454900</v>
      </c>
    </row>
    <row r="9" spans="1:5">
      <c r="A9" s="160" t="s">
        <v>392</v>
      </c>
      <c r="B9" s="164" t="s">
        <v>388</v>
      </c>
      <c r="C9" s="164">
        <v>72</v>
      </c>
      <c r="D9" s="160" t="s">
        <v>389</v>
      </c>
      <c r="E9" s="161">
        <v>621036.80000000005</v>
      </c>
    </row>
    <row r="10" spans="1:5">
      <c r="A10" s="160" t="s">
        <v>392</v>
      </c>
      <c r="B10" s="164" t="s">
        <v>388</v>
      </c>
      <c r="C10" s="164">
        <v>74</v>
      </c>
      <c r="D10" s="160" t="s">
        <v>389</v>
      </c>
      <c r="E10" s="161">
        <v>487273.06</v>
      </c>
    </row>
    <row r="11" spans="1:5" hidden="1">
      <c r="A11" s="160" t="s">
        <v>392</v>
      </c>
      <c r="B11" s="164" t="s">
        <v>388</v>
      </c>
      <c r="C11" s="164">
        <v>82</v>
      </c>
      <c r="D11" s="160" t="s">
        <v>391</v>
      </c>
      <c r="E11" s="161">
        <v>655663.81999999995</v>
      </c>
    </row>
    <row r="12" spans="1:5" hidden="1">
      <c r="A12" s="160" t="s">
        <v>392</v>
      </c>
      <c r="B12" s="164" t="s">
        <v>388</v>
      </c>
      <c r="C12" s="164">
        <v>95</v>
      </c>
      <c r="D12" s="160" t="s">
        <v>391</v>
      </c>
      <c r="E12" s="161">
        <v>478253</v>
      </c>
    </row>
    <row r="13" spans="1:5" hidden="1">
      <c r="A13" s="160" t="s">
        <v>392</v>
      </c>
      <c r="B13" s="164" t="s">
        <v>388</v>
      </c>
      <c r="C13" s="164">
        <v>111</v>
      </c>
      <c r="D13" s="160" t="s">
        <v>391</v>
      </c>
      <c r="E13" s="161">
        <v>589701.34</v>
      </c>
    </row>
    <row r="14" spans="1:5">
      <c r="A14" s="160" t="s">
        <v>392</v>
      </c>
      <c r="B14" s="164" t="s">
        <v>388</v>
      </c>
      <c r="C14" s="164">
        <v>112</v>
      </c>
      <c r="D14" s="160" t="s">
        <v>389</v>
      </c>
      <c r="E14" s="161">
        <v>589000</v>
      </c>
    </row>
    <row r="15" spans="1:5">
      <c r="A15" s="160" t="s">
        <v>392</v>
      </c>
      <c r="B15" s="164" t="s">
        <v>387</v>
      </c>
      <c r="C15" s="156">
        <v>21</v>
      </c>
      <c r="D15" s="160" t="s">
        <v>389</v>
      </c>
      <c r="E15" s="161">
        <v>630837.04</v>
      </c>
    </row>
    <row r="16" spans="1:5" hidden="1">
      <c r="A16" s="160" t="s">
        <v>392</v>
      </c>
      <c r="B16" s="164" t="s">
        <v>387</v>
      </c>
      <c r="C16" s="164">
        <v>22</v>
      </c>
      <c r="D16" s="160" t="s">
        <v>391</v>
      </c>
      <c r="E16" s="161">
        <v>608214</v>
      </c>
    </row>
    <row r="17" spans="1:5" hidden="1">
      <c r="A17" s="160" t="s">
        <v>392</v>
      </c>
      <c r="B17" s="164" t="s">
        <v>387</v>
      </c>
      <c r="C17" s="164">
        <v>23</v>
      </c>
      <c r="D17" s="160" t="s">
        <v>390</v>
      </c>
      <c r="E17" s="161">
        <v>432990</v>
      </c>
    </row>
    <row r="18" spans="1:5" hidden="1">
      <c r="A18" s="160" t="s">
        <v>392</v>
      </c>
      <c r="B18" s="164" t="s">
        <v>387</v>
      </c>
      <c r="C18" s="164">
        <v>33</v>
      </c>
      <c r="D18" s="160" t="s">
        <v>391</v>
      </c>
      <c r="E18" s="161">
        <v>448000</v>
      </c>
    </row>
    <row r="19" spans="1:5" hidden="1">
      <c r="A19" s="160" t="s">
        <v>392</v>
      </c>
      <c r="B19" s="164" t="s">
        <v>387</v>
      </c>
      <c r="C19" s="164">
        <v>34</v>
      </c>
      <c r="D19" s="160" t="s">
        <v>390</v>
      </c>
      <c r="E19" s="161">
        <v>459122.64</v>
      </c>
    </row>
    <row r="20" spans="1:5" hidden="1">
      <c r="A20" s="160" t="s">
        <v>392</v>
      </c>
      <c r="B20" s="164" t="s">
        <v>387</v>
      </c>
      <c r="C20" s="164">
        <v>36</v>
      </c>
      <c r="D20" s="160" t="s">
        <v>390</v>
      </c>
      <c r="E20" s="161">
        <v>468106.28</v>
      </c>
    </row>
    <row r="21" spans="1:5" hidden="1">
      <c r="A21" s="160" t="s">
        <v>392</v>
      </c>
      <c r="B21" s="164" t="s">
        <v>387</v>
      </c>
      <c r="C21" s="164">
        <v>45</v>
      </c>
      <c r="D21" s="160" t="s">
        <v>390</v>
      </c>
      <c r="E21" s="161">
        <v>488240</v>
      </c>
    </row>
    <row r="22" spans="1:5" hidden="1">
      <c r="A22" s="160" t="s">
        <v>392</v>
      </c>
      <c r="B22" s="164" t="s">
        <v>387</v>
      </c>
      <c r="C22" s="164">
        <v>55</v>
      </c>
      <c r="D22" s="160" t="s">
        <v>391</v>
      </c>
      <c r="E22" s="161">
        <v>488346.26</v>
      </c>
    </row>
    <row r="23" spans="1:5">
      <c r="A23" s="160" t="s">
        <v>392</v>
      </c>
      <c r="B23" s="164" t="s">
        <v>387</v>
      </c>
      <c r="C23" s="164">
        <v>56</v>
      </c>
      <c r="D23" s="160" t="s">
        <v>389</v>
      </c>
      <c r="E23" s="161">
        <v>477551</v>
      </c>
    </row>
    <row r="24" spans="1:5">
      <c r="A24" s="160" t="s">
        <v>392</v>
      </c>
      <c r="B24" s="164" t="s">
        <v>387</v>
      </c>
      <c r="C24" s="164">
        <v>61</v>
      </c>
      <c r="D24" s="160" t="s">
        <v>389</v>
      </c>
      <c r="E24" s="161">
        <v>576600</v>
      </c>
    </row>
    <row r="25" spans="1:5" hidden="1">
      <c r="A25" s="160" t="s">
        <v>392</v>
      </c>
      <c r="B25" s="164" t="s">
        <v>387</v>
      </c>
      <c r="C25" s="164">
        <v>62</v>
      </c>
      <c r="D25" s="160" t="s">
        <v>391</v>
      </c>
      <c r="E25" s="161">
        <v>619000</v>
      </c>
    </row>
    <row r="26" spans="1:5" hidden="1">
      <c r="A26" s="160" t="s">
        <v>392</v>
      </c>
      <c r="B26" s="164" t="s">
        <v>387</v>
      </c>
      <c r="C26" s="164">
        <v>66</v>
      </c>
      <c r="D26" s="160" t="s">
        <v>391</v>
      </c>
      <c r="E26" s="161">
        <v>477548.79999999999</v>
      </c>
    </row>
    <row r="27" spans="1:5" hidden="1">
      <c r="A27" s="160" t="s">
        <v>392</v>
      </c>
      <c r="B27" s="164" t="s">
        <v>387</v>
      </c>
      <c r="C27" s="164">
        <v>71</v>
      </c>
      <c r="D27" s="160" t="s">
        <v>393</v>
      </c>
      <c r="E27" s="161">
        <v>581750</v>
      </c>
    </row>
    <row r="28" spans="1:5" hidden="1">
      <c r="A28" s="160" t="s">
        <v>392</v>
      </c>
      <c r="B28" s="164" t="s">
        <v>387</v>
      </c>
      <c r="C28" s="164">
        <v>72</v>
      </c>
      <c r="D28" s="160" t="s">
        <v>390</v>
      </c>
      <c r="E28" s="161">
        <v>619133.05000000005</v>
      </c>
    </row>
    <row r="29" spans="1:5" hidden="1">
      <c r="A29" s="160" t="s">
        <v>392</v>
      </c>
      <c r="B29" s="164" t="s">
        <v>387</v>
      </c>
      <c r="C29" s="164">
        <v>73</v>
      </c>
      <c r="D29" s="160" t="s">
        <v>391</v>
      </c>
      <c r="E29" s="161">
        <v>450000</v>
      </c>
    </row>
    <row r="30" spans="1:5">
      <c r="A30" s="160" t="s">
        <v>392</v>
      </c>
      <c r="B30" s="164" t="s">
        <v>387</v>
      </c>
      <c r="C30" s="156">
        <v>74</v>
      </c>
      <c r="D30" s="160" t="s">
        <v>389</v>
      </c>
      <c r="E30" s="161">
        <v>420000</v>
      </c>
    </row>
    <row r="31" spans="1:5" hidden="1">
      <c r="A31" s="160" t="s">
        <v>392</v>
      </c>
      <c r="B31" s="164" t="s">
        <v>387</v>
      </c>
      <c r="C31" s="164">
        <v>82</v>
      </c>
      <c r="D31" s="160" t="s">
        <v>391</v>
      </c>
      <c r="E31" s="161">
        <v>600000</v>
      </c>
    </row>
    <row r="32" spans="1:5" hidden="1">
      <c r="A32" s="160" t="s">
        <v>392</v>
      </c>
      <c r="B32" s="164" t="s">
        <v>387</v>
      </c>
      <c r="C32" s="164">
        <v>93</v>
      </c>
      <c r="D32" s="160" t="s">
        <v>391</v>
      </c>
      <c r="E32" s="161">
        <v>458000</v>
      </c>
    </row>
    <row r="33" spans="1:5" hidden="1">
      <c r="A33" s="160" t="s">
        <v>392</v>
      </c>
      <c r="B33" s="164" t="s">
        <v>387</v>
      </c>
      <c r="C33" s="164">
        <v>94</v>
      </c>
      <c r="D33" s="160" t="s">
        <v>390</v>
      </c>
      <c r="E33" s="161">
        <v>476289.2</v>
      </c>
    </row>
    <row r="34" spans="1:5">
      <c r="A34" s="160" t="s">
        <v>392</v>
      </c>
      <c r="B34" s="164" t="s">
        <v>387</v>
      </c>
      <c r="C34" s="156">
        <v>96</v>
      </c>
      <c r="D34" s="160" t="s">
        <v>389</v>
      </c>
      <c r="E34" s="161">
        <v>487294.81</v>
      </c>
    </row>
    <row r="35" spans="1:5" hidden="1">
      <c r="A35" s="160" t="s">
        <v>392</v>
      </c>
      <c r="B35" s="164" t="s">
        <v>387</v>
      </c>
      <c r="C35" s="164">
        <v>112</v>
      </c>
      <c r="D35" s="160" t="s">
        <v>391</v>
      </c>
      <c r="E35" s="161">
        <v>600000</v>
      </c>
    </row>
    <row r="36" spans="1:5" hidden="1">
      <c r="A36" s="160" t="s">
        <v>392</v>
      </c>
      <c r="B36" s="164" t="s">
        <v>387</v>
      </c>
      <c r="C36" s="164">
        <v>162</v>
      </c>
      <c r="D36" s="160" t="s">
        <v>391</v>
      </c>
      <c r="E36" s="161">
        <v>614100</v>
      </c>
    </row>
    <row r="37" spans="1:5">
      <c r="A37" s="160" t="s">
        <v>392</v>
      </c>
      <c r="B37" s="164" t="s">
        <v>387</v>
      </c>
      <c r="C37" s="164">
        <v>185</v>
      </c>
      <c r="D37" s="160" t="s">
        <v>389</v>
      </c>
      <c r="E37" s="161">
        <v>506646.17</v>
      </c>
    </row>
    <row r="38" spans="1:5">
      <c r="A38" s="160" t="s">
        <v>392</v>
      </c>
      <c r="B38" s="164" t="s">
        <v>388</v>
      </c>
      <c r="C38" s="156">
        <v>62</v>
      </c>
      <c r="D38" s="160" t="s">
        <v>389</v>
      </c>
      <c r="E38" s="161">
        <v>615939</v>
      </c>
    </row>
    <row r="39" spans="1:5" hidden="1">
      <c r="A39" s="160" t="s">
        <v>392</v>
      </c>
      <c r="B39" s="164" t="s">
        <v>387</v>
      </c>
      <c r="C39" s="164">
        <v>111</v>
      </c>
      <c r="D39" s="160" t="s">
        <v>391</v>
      </c>
      <c r="E39" s="161">
        <v>611604</v>
      </c>
    </row>
    <row r="40" spans="1:5" hidden="1">
      <c r="A40" s="160" t="s">
        <v>392</v>
      </c>
      <c r="B40" s="164" t="s">
        <v>388</v>
      </c>
      <c r="C40" s="164">
        <v>45</v>
      </c>
      <c r="D40" s="160" t="s">
        <v>390</v>
      </c>
      <c r="E40" s="161">
        <v>468000</v>
      </c>
    </row>
    <row r="41" spans="1:5" hidden="1">
      <c r="A41" s="160" t="s">
        <v>392</v>
      </c>
      <c r="B41" s="164" t="s">
        <v>387</v>
      </c>
      <c r="C41" s="164">
        <v>44</v>
      </c>
      <c r="D41" s="160" t="s">
        <v>390</v>
      </c>
      <c r="E41" s="161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184"/>
    <col min="2" max="2" width="11.5546875" bestFit="1" customWidth="1"/>
    <col min="3" max="3" width="11.5546875" style="184" customWidth="1"/>
    <col min="4" max="4" width="13.88671875" style="184" bestFit="1" customWidth="1"/>
    <col min="5" max="5" width="11.109375" bestFit="1" customWidth="1"/>
    <col min="6" max="6" width="11.109375" style="184" customWidth="1"/>
    <col min="7" max="7" width="13.88671875" style="184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182"/>
    </row>
    <row r="2" spans="2:11">
      <c r="B2" s="261" t="s">
        <v>410</v>
      </c>
      <c r="C2" s="262"/>
      <c r="D2" s="262"/>
      <c r="E2" s="263"/>
      <c r="F2" s="263"/>
      <c r="G2" s="263"/>
      <c r="H2" s="263"/>
      <c r="I2" s="264"/>
      <c r="J2" s="184"/>
    </row>
    <row r="3" spans="2:11" ht="15" thickBot="1">
      <c r="B3" s="265"/>
      <c r="C3" s="266"/>
      <c r="D3" s="266"/>
      <c r="E3" s="267"/>
      <c r="F3" s="267"/>
      <c r="G3" s="267"/>
      <c r="H3" s="267"/>
      <c r="I3" s="268"/>
      <c r="J3" s="185"/>
    </row>
    <row r="4" spans="2:11" ht="15" thickBot="1">
      <c r="B4" s="191">
        <v>2013</v>
      </c>
      <c r="C4" s="208" t="s">
        <v>331</v>
      </c>
      <c r="D4" s="208" t="s">
        <v>332</v>
      </c>
      <c r="E4" s="192" t="s">
        <v>411</v>
      </c>
      <c r="F4" s="208" t="s">
        <v>331</v>
      </c>
      <c r="G4" s="208" t="s">
        <v>332</v>
      </c>
      <c r="H4" s="192" t="s">
        <v>412</v>
      </c>
      <c r="I4" s="193" t="s">
        <v>413</v>
      </c>
      <c r="J4" s="184"/>
    </row>
    <row r="5" spans="2:11">
      <c r="B5" s="189" t="s">
        <v>421</v>
      </c>
      <c r="C5" s="195">
        <v>9996156.7000000011</v>
      </c>
      <c r="D5" s="210">
        <v>0</v>
      </c>
      <c r="E5" s="195">
        <v>9996156.7000000011</v>
      </c>
      <c r="F5" s="196">
        <v>4866993.88</v>
      </c>
      <c r="G5" s="195">
        <v>0</v>
      </c>
      <c r="H5" s="198">
        <v>14863150.58</v>
      </c>
      <c r="I5" s="190">
        <f>E5/H5</f>
        <v>0.67254628459802634</v>
      </c>
      <c r="J5" s="184"/>
      <c r="K5" s="177"/>
    </row>
    <row r="6" spans="2:11">
      <c r="B6" s="187" t="s">
        <v>422</v>
      </c>
      <c r="C6" s="196">
        <v>12780414.57</v>
      </c>
      <c r="D6" s="211">
        <v>0</v>
      </c>
      <c r="E6" s="196">
        <v>12780414.57</v>
      </c>
      <c r="F6" s="196">
        <v>712569</v>
      </c>
      <c r="G6" s="196">
        <v>0</v>
      </c>
      <c r="H6" s="199">
        <v>13492984</v>
      </c>
      <c r="I6" s="190">
        <f t="shared" ref="I6:I16" si="0">E6/H6</f>
        <v>0.94718963351620367</v>
      </c>
      <c r="J6" s="184"/>
      <c r="K6" s="177"/>
    </row>
    <row r="7" spans="2:11">
      <c r="B7" s="187" t="s">
        <v>423</v>
      </c>
      <c r="C7" s="211">
        <v>15396930.01</v>
      </c>
      <c r="D7" s="211">
        <f>E7-C7</f>
        <v>41606174.100000001</v>
      </c>
      <c r="E7" s="196">
        <v>57003104.109999999</v>
      </c>
      <c r="F7" s="196">
        <v>1438212.34</v>
      </c>
      <c r="G7" s="196">
        <f>H7-F7-E7</f>
        <v>33033556.289999992</v>
      </c>
      <c r="H7" s="199">
        <v>91474872.739999995</v>
      </c>
      <c r="I7" s="190">
        <f t="shared" si="0"/>
        <v>0.62315587223630831</v>
      </c>
      <c r="J7" s="184"/>
      <c r="K7" s="177"/>
    </row>
    <row r="8" spans="2:11">
      <c r="B8" s="187" t="s">
        <v>424</v>
      </c>
      <c r="C8" s="196">
        <v>19936067.27</v>
      </c>
      <c r="D8" s="211">
        <v>0</v>
      </c>
      <c r="E8" s="196">
        <v>19936067.27</v>
      </c>
      <c r="F8" s="196">
        <v>6211984.7199999997</v>
      </c>
      <c r="G8" s="196">
        <v>0</v>
      </c>
      <c r="H8" s="200">
        <v>26148051.989999998</v>
      </c>
      <c r="I8" s="190">
        <f t="shared" si="0"/>
        <v>0.76243030561604752</v>
      </c>
      <c r="J8" s="184"/>
      <c r="K8" s="177"/>
    </row>
    <row r="9" spans="2:11">
      <c r="B9" s="187" t="s">
        <v>425</v>
      </c>
      <c r="C9" s="211">
        <f>E9-D9</f>
        <v>15831275.289999999</v>
      </c>
      <c r="D9" s="211">
        <v>51111706.329999998</v>
      </c>
      <c r="E9" s="196">
        <v>66942981.619999997</v>
      </c>
      <c r="F9" s="196">
        <v>2475497.4300000002</v>
      </c>
      <c r="G9" s="196">
        <f>H9-F9-E9</f>
        <v>58144375.07</v>
      </c>
      <c r="H9" s="201">
        <v>127562854.12</v>
      </c>
      <c r="I9" s="190">
        <f t="shared" si="0"/>
        <v>0.52478428835580837</v>
      </c>
      <c r="J9" s="184"/>
      <c r="K9" s="177"/>
    </row>
    <row r="10" spans="2:11">
      <c r="B10" s="187" t="s">
        <v>426</v>
      </c>
      <c r="C10" s="211">
        <v>8078303.0199999996</v>
      </c>
      <c r="D10" s="211">
        <f>E10-C10</f>
        <v>37019845.260000005</v>
      </c>
      <c r="E10" s="196">
        <v>45098148.280000001</v>
      </c>
      <c r="F10" s="196">
        <v>3288958</v>
      </c>
      <c r="G10" s="196">
        <f>H10-F10-E10</f>
        <v>30215894.129999995</v>
      </c>
      <c r="H10" s="201">
        <v>78603000.409999996</v>
      </c>
      <c r="I10" s="190">
        <f t="shared" si="0"/>
        <v>0.57374588813104066</v>
      </c>
      <c r="J10" s="184"/>
      <c r="K10" s="177"/>
    </row>
    <row r="11" spans="2:11">
      <c r="B11" s="187" t="s">
        <v>414</v>
      </c>
      <c r="C11" s="211">
        <v>9030586.6099999994</v>
      </c>
      <c r="D11" s="211">
        <v>14785919.890000001</v>
      </c>
      <c r="E11" s="196">
        <v>23846506.52</v>
      </c>
      <c r="F11" s="196">
        <v>244000</v>
      </c>
      <c r="G11" s="196">
        <v>8470597.5299999993</v>
      </c>
      <c r="H11" s="201">
        <v>32531104.030000001</v>
      </c>
      <c r="I11" s="190">
        <f t="shared" si="0"/>
        <v>0.73303711112936365</v>
      </c>
      <c r="J11" s="184"/>
      <c r="K11" s="177"/>
    </row>
    <row r="12" spans="2:11">
      <c r="B12" s="187" t="s">
        <v>415</v>
      </c>
      <c r="C12" s="211">
        <v>11912302.810000001</v>
      </c>
      <c r="D12" s="211">
        <f>E12-C12</f>
        <v>17735700.649999999</v>
      </c>
      <c r="E12" s="196">
        <v>29648003.460000001</v>
      </c>
      <c r="F12" s="211">
        <v>4930827.79</v>
      </c>
      <c r="G12" s="211">
        <f>H12-F12-E12</f>
        <v>13950252.770000003</v>
      </c>
      <c r="H12" s="201">
        <v>48529084.020000003</v>
      </c>
      <c r="I12" s="190">
        <f t="shared" si="0"/>
        <v>0.61093268209598484</v>
      </c>
      <c r="J12" s="184"/>
      <c r="K12" s="177"/>
    </row>
    <row r="13" spans="2:11">
      <c r="B13" s="187" t="s">
        <v>416</v>
      </c>
      <c r="C13" s="211">
        <v>11039390.73</v>
      </c>
      <c r="D13" s="211">
        <v>4892252.47</v>
      </c>
      <c r="E13" s="196">
        <v>15931643.200000001</v>
      </c>
      <c r="F13" s="196">
        <v>606000</v>
      </c>
      <c r="G13" s="196">
        <v>2513596.7999999998</v>
      </c>
      <c r="H13" s="201">
        <v>19051240</v>
      </c>
      <c r="I13" s="190">
        <f t="shared" si="0"/>
        <v>0.83625229643844712</v>
      </c>
      <c r="J13" s="184"/>
      <c r="K13" s="177"/>
    </row>
    <row r="14" spans="2:11">
      <c r="B14" s="187" t="s">
        <v>417</v>
      </c>
      <c r="C14" s="211">
        <f>E14-D14</f>
        <v>17244753.280000001</v>
      </c>
      <c r="D14" s="211">
        <v>5339522.25</v>
      </c>
      <c r="E14" s="196">
        <v>22584275.530000001</v>
      </c>
      <c r="F14" s="196">
        <v>546960.51</v>
      </c>
      <c r="G14" s="196">
        <f>H14-F14-E14</f>
        <v>7404048.4099999964</v>
      </c>
      <c r="H14" s="200">
        <v>30535284.449999999</v>
      </c>
      <c r="I14" s="190">
        <f t="shared" si="0"/>
        <v>0.73961241680851619</v>
      </c>
      <c r="J14" s="184"/>
      <c r="K14" s="177"/>
    </row>
    <row r="15" spans="2:11">
      <c r="B15" s="187" t="s">
        <v>418</v>
      </c>
      <c r="C15" s="211">
        <v>10075266.16</v>
      </c>
      <c r="D15" s="211">
        <v>60985348.729999997</v>
      </c>
      <c r="E15" s="196">
        <v>71060614.879999995</v>
      </c>
      <c r="F15" s="196">
        <v>0</v>
      </c>
      <c r="G15" s="196">
        <f>H15-E15</f>
        <v>65428920.110000014</v>
      </c>
      <c r="H15" s="200">
        <v>136489534.99000001</v>
      </c>
      <c r="I15" s="190">
        <f t="shared" si="0"/>
        <v>0.52063050024462532</v>
      </c>
      <c r="J15" s="184"/>
      <c r="K15" s="177"/>
    </row>
    <row r="16" spans="2:11" ht="15" thickBot="1">
      <c r="B16" s="188" t="s">
        <v>419</v>
      </c>
      <c r="C16" s="212">
        <v>5391105.2699999996</v>
      </c>
      <c r="D16" s="212">
        <v>9993861.0899999999</v>
      </c>
      <c r="E16" s="196">
        <v>15384966.359999999</v>
      </c>
      <c r="F16" s="195">
        <v>2612815.4900000002</v>
      </c>
      <c r="G16" s="195">
        <v>11288163.279999999</v>
      </c>
      <c r="H16" s="202">
        <v>29285945.129999999</v>
      </c>
      <c r="I16" s="190">
        <f t="shared" si="0"/>
        <v>0.52533617377572406</v>
      </c>
      <c r="J16" s="184"/>
      <c r="K16" s="177"/>
    </row>
    <row r="17" spans="2:10" ht="15" thickBot="1">
      <c r="B17" s="186" t="s">
        <v>108</v>
      </c>
      <c r="C17" s="209"/>
      <c r="D17" s="209"/>
      <c r="E17" s="197">
        <v>390212882.5</v>
      </c>
      <c r="F17" s="197"/>
      <c r="G17" s="197"/>
      <c r="H17" s="203">
        <v>651096716.96999991</v>
      </c>
      <c r="I17" s="194">
        <f>E17/H17</f>
        <v>0.5993163109713231</v>
      </c>
      <c r="J17" s="184"/>
    </row>
    <row r="18" spans="2:10" s="184" customFormat="1">
      <c r="B18" s="204"/>
      <c r="C18" s="204"/>
      <c r="D18" s="204"/>
      <c r="E18" s="205"/>
      <c r="F18" s="205"/>
      <c r="G18" s="205"/>
      <c r="H18" s="206"/>
      <c r="I18" s="207"/>
    </row>
    <row r="19" spans="2:10" s="184" customFormat="1">
      <c r="B19" s="204"/>
      <c r="C19" s="204"/>
      <c r="D19" s="204"/>
      <c r="E19" s="205"/>
      <c r="F19" s="205"/>
      <c r="G19" s="205"/>
      <c r="H19" s="206"/>
      <c r="I19" s="207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2014-02-26T18:34:17Z</dcterms:modified>
</cp:coreProperties>
</file>