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08" windowWidth="22632" windowHeight="12024" firstSheet="5" activeTab="5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Global" sheetId="25" r:id="rId6"/>
    <sheet name="Novo Ranking 2013 E 2014" sheetId="13" r:id="rId7"/>
    <sheet name="mensal" sheetId="14" state="hidden" r:id="rId8"/>
    <sheet name="Plan4" sheetId="15" state="hidden" r:id="rId9"/>
    <sheet name="Plan5" sheetId="16" state="hidden" r:id="rId10"/>
    <sheet name="Plan9" sheetId="20" state="hidden" r:id="rId11"/>
    <sheet name="Ranking 2º semestre" sheetId="22" state="hidden" r:id="rId12"/>
    <sheet name="Acumulado dos Corretores" sheetId="5" r:id="rId13"/>
    <sheet name="Plan1" sheetId="6" state="hidden" r:id="rId14"/>
    <sheet name="Plan2" sheetId="7" state="hidden" r:id="rId15"/>
    <sheet name="Acumulado dos Gerentes" sheetId="11" state="hidden" r:id="rId16"/>
    <sheet name="Plan3" sheetId="10" state="hidden" r:id="rId17"/>
    <sheet name="Plan6" sheetId="17" state="hidden" r:id="rId18"/>
    <sheet name="Plan7" sheetId="18" state="hidden" r:id="rId19"/>
    <sheet name="Plan8" sheetId="19" state="hidden" r:id="rId20"/>
    <sheet name="Share 2013" sheetId="23" state="hidden" r:id="rId21"/>
    <sheet name="Empreendimentos" sheetId="26" r:id="rId22"/>
  </sheets>
  <definedNames>
    <definedName name="_xlnm._FilterDatabase" localSheetId="12" hidden="1">'Acumulado dos Corretores'!$A$1:$J$1</definedName>
    <definedName name="_xlnm._FilterDatabase" localSheetId="15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4" hidden="1">Plan2!$A$1:$I$1</definedName>
    <definedName name="_xlnm._FilterDatabase" localSheetId="18" hidden="1">Plan7!#REF!</definedName>
    <definedName name="_xlnm._FilterDatabase" localSheetId="19" hidden="1">Plan8!$A$1:$E$41</definedName>
    <definedName name="_xlnm._FilterDatabase" localSheetId="0" hidden="1">'Ranking - Total Anual'!$G$5:$J$5</definedName>
  </definedNames>
  <calcPr calcId="145621"/>
  <pivotCaches>
    <pivotCache cacheId="10" r:id="rId23"/>
  </pivotCaches>
</workbook>
</file>

<file path=xl/calcChain.xml><?xml version="1.0" encoding="utf-8"?>
<calcChain xmlns="http://schemas.openxmlformats.org/spreadsheetml/2006/main">
  <c r="F61" i="13" l="1"/>
  <c r="F63" i="13" s="1"/>
  <c r="F58" i="13"/>
  <c r="F56" i="13"/>
  <c r="K45" i="5" l="1"/>
  <c r="L45" i="5"/>
  <c r="K42" i="5"/>
  <c r="L42" i="5"/>
  <c r="K43" i="5"/>
  <c r="L43" i="5"/>
  <c r="K2" i="5"/>
  <c r="L2" i="5"/>
  <c r="K3" i="5"/>
  <c r="L3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I19" i="5"/>
  <c r="K19" i="5"/>
  <c r="L19" i="5"/>
  <c r="I20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I33" i="5"/>
  <c r="K33" i="5"/>
  <c r="L33" i="5"/>
  <c r="I34" i="5"/>
  <c r="K34" i="5"/>
  <c r="L34" i="5"/>
  <c r="K35" i="5"/>
  <c r="L35" i="5"/>
  <c r="K36" i="5"/>
  <c r="L36" i="5"/>
  <c r="K38" i="5"/>
  <c r="L38" i="5"/>
  <c r="K39" i="5"/>
  <c r="L39" i="5"/>
  <c r="K40" i="5"/>
  <c r="L40" i="5"/>
  <c r="K46" i="5" l="1"/>
  <c r="L46" i="5"/>
  <c r="K44" i="5" l="1"/>
  <c r="L44" i="5"/>
  <c r="K41" i="5" l="1"/>
  <c r="L41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<sst xmlns="http://schemas.openxmlformats.org/spreadsheetml/2006/main" count="3867" uniqueCount="463">
  <si>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</si>
  <si>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</si>
  <si>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</si>
  <si>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</si>
  <si>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</si>
  <si>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</si>
  <si>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</si>
  <si>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</si>
  <si>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</si>
  <si>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</si>
  <si>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</si>
  <si>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</si>
  <si>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</si>
  <si>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</si>
  <si>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</si>
  <si>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</si>
  <si>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</si>
  <si>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</si>
  <si>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</si>
  <si>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</si>
  <si>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</si>
  <si>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</si>
  <si>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</si>
  <si>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</si>
  <si>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</si>
  <si>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</si>
  <si>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</si>
  <si>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</si>
  <si>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</si>
  <si>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</si>
  <si>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</si>
  <si>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</si>
  <si>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</si>
  <si>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</si>
  <si>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</si>
  <si>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</si>
  <si>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</si>
  <si>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</si>
  <si>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</si>
  <si>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</si>
  <si>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</si>
  <si>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</si>
  <si>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</si>
  <si>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</si>
  <si>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</si>
  <si>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</si>
  <si>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</si>
  <si>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</si>
  <si>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</si>
  <si>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</si>
  <si>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</si>
  <si>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</si>
  <si>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</si>
  <si>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</si>
  <si>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</si>
  <si>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</si>
  <si>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</si>
  <si>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</si>
  <si>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</si>
  <si>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</si>
  <si>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</si>
  <si>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</si>
  <si>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</si>
  <si>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</si>
  <si>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</si>
  <si>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</si>
  <si>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</si>
  <si>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</si>
  <si>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</si>
  <si>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</si>
  <si>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</si>
  <si>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</si>
  <si>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</si>
  <si>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</si>
  <si>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</si>
  <si>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</si>
  <si>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</si>
  <si>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</si>
  <si>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</si>
  <si>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</si>
  <si>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</si>
  <si>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</si>
  <si>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</si>
  <si>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</si>
  <si>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</si>
  <si>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</si>
  <si>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</si>
  <si>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</si>
  <si>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</si>
  <si>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</si>
  <si>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</si>
  <si>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</si>
  <si>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</si>
  <si>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</si>
  <si>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</si>
  <si>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</si>
  <si>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</si>
  <si>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</si>
  <si>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</si>
  <si>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</si>
  <si>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</si>
  <si>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</si>
  <si>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</si>
  <si>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</si>
  <si>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</si>
  <si>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</si>
  <si>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</si>
  <si>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</si>
  <si>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</si>
  <si>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</si>
  <si>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</si>
  <si>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</si>
  <si>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</si>
  <si>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</si>
  <si>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</si>
  <si>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</si>
  <si>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</si>
  <si>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</si>
  <si>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</si>
  <si>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</si>
  <si>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</si>
  <si>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</si>
  <si>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</si>
  <si>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</si>
  <si>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</si>
  <si>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</si>
  <si>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</si>
  <si>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</si>
  <si>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</si>
  <si>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</si>
  <si>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</si>
  <si>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</si>
  <si>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</si>
  <si>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</si>
  <si>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</si>
  <si>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</si>
  <si>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</si>
  <si>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</si>
  <si>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</si>
  <si>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</si>
  <si>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</si>
  <si>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</si>
  <si>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</si>
  <si>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</si>
  <si>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</si>
  <si>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</si>
  <si>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</si>
  <si>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</si>
  <si>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</si>
  <si>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</si>
  <si>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</si>
  <si>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</si>
  <si>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</si>
  <si>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</si>
  <si>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</si>
  <si>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</si>
  <si>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</si>
  <si>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</si>
  <si>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</si>
  <si>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</si>
  <si>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</si>
  <si>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</si>
  <si>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</si>
  <si>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</si>
  <si>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</si>
  <si>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</si>
  <si>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</si>
  <si>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</si>
  <si>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</si>
  <si>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</si>
  <si>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</si>
  <si>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</si>
  <si>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</si>
  <si>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</si>
  <si>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</si>
  <si>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</si>
  <si>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</si>
  <si>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</si>
  <si>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</si>
  <si>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</si>
  <si>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</si>
  <si>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</si>
  <si>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</si>
  <si>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</si>
  <si>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</si>
  <si>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</si>
  <si>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</si>
  <si>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</si>
  <si>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</si>
  <si>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</si>
  <si>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</si>
  <si>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</si>
  <si>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</si>
  <si>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</si>
  <si>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</si>
  <si>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</si>
  <si>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</si>
  <si>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</si>
  <si>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</si>
  <si>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</si>
  <si>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</si>
  <si>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</si>
  <si>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</si>
  <si>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</si>
  <si>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</si>
  <si>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</si>
  <si>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</si>
  <si>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</si>
  <si>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</si>
  <si>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</si>
  <si>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</si>
  <si>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</si>
  <si>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</si>
  <si>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</si>
  <si>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</si>
  <si>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</si>
  <si>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</si>
  <si>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</si>
  <si>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</si>
  <si>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</si>
  <si>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</si>
  <si>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</si>
  <si>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</si>
  <si>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</si>
  <si>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</si>
  <si>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</si>
  <si>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</si>
  <si>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</si>
  <si>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</si>
  <si>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</si>
  <si>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</si>
  <si>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</si>
  <si>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</si>
  <si>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</si>
  <si>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</si>
  <si>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</si>
  <si>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</si>
  <si>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</si>
  <si>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</si>
  <si>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</si>
  <si>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</si>
  <si>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</si>
  <si>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</si>
  <si>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</si>
  <si>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</si>
  <si>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</si>
  <si>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</si>
  <si>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</si>
  <si>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</si>
  <si>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</si>
  <si>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</si>
  <si>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</si>
  <si>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</si>
  <si>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</si>
  <si>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</si>
  <si>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</si>
  <si>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</si>
  <si>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</si>
  <si>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</si>
  <si>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</si>
  <si>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</si>
  <si>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</si>
  <si>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</si>
  <si>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</si>
  <si>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</si>
  <si>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</si>
  <si>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</si>
  <si>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</si>
  <si>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</si>
  <si>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</si>
  <si>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</si>
  <si>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</si>
  <si>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</si>
  <si>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</si>
  <si>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</si>
  <si>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</si>
  <si>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</si>
  <si>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</si>
  <si>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</si>
  <si>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</si>
  <si>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</si>
  <si>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</si>
  <si>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</si>
  <si>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</si>
  <si>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</si>
  <si>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</si>
  <si>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</si>
  <si>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</si>
  <si>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</si>
  <si>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</si>
  <si>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</si>
  <si>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</si>
  <si>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</si>
  <si>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</si>
  <si>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</si>
  <si>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</si>
  <si>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</si>
  <si>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</si>
  <si>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</si>
  <si>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</si>
  <si>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</si>
  <si>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</si>
  <si>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</si>
  <si>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</si>
  <si>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</si>
  <si>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</si>
  <si>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</si>
  <si>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</si>
  <si>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</si>
  <si>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</si>
  <si>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</si>
  <si>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</si>
  <si>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</si>
  <si>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</si>
  <si>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</si>
  <si>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</si>
  <si>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</si>
  <si>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</si>
  <si>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</si>
  <si>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</si>
  <si>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</si>
  <si>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</si>
  <si>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</si>
  <si>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</si>
  <si>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</si>
  <si>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</si>
  <si>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</si>
  <si>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</si>
  <si>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</si>
  <si>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</si>
  <si>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</si>
  <si>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</si>
  <si>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</si>
  <si>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</si>
  <si>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</si>
  <si>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</si>
  <si>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</si>
  <si>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</si>
  <si>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</si>
  <si>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</si>
  <si>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</si>
  <si>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</si>
  <si>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</si>
  <si>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</si>
  <si>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</si>
  <si>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</si>
  <si>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</si>
  <si>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</si>
  <si>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</si>
  <si>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FRED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</si>
  <si>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</si>
  <si>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</si>
  <si>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</si>
  <si>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</si>
  <si>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</si>
  <si>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</si>
  <si>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</si>
  <si>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SUELI</t>
  </si>
  <si>
    <t>Colunas1</t>
  </si>
  <si>
    <t>Contar de Vendas</t>
  </si>
  <si>
    <t>Observações da Venda</t>
  </si>
  <si>
    <t>VAZ</t>
  </si>
  <si>
    <t>Acácia</t>
  </si>
  <si>
    <t>Amizade</t>
  </si>
  <si>
    <t>Cedro</t>
  </si>
  <si>
    <t>Felicidade</t>
  </si>
  <si>
    <t>Flamboyant</t>
  </si>
  <si>
    <t>Oliveira</t>
  </si>
  <si>
    <t>Class Varanda Mariana</t>
  </si>
  <si>
    <t>Gallery Offices</t>
  </si>
  <si>
    <t>HOST PARAÍSO</t>
  </si>
  <si>
    <t>NOVO JARDIM VIP</t>
  </si>
  <si>
    <t>STATION OFFICES SAÚDE</t>
  </si>
  <si>
    <t>Tons da Villa</t>
  </si>
  <si>
    <t>Buriti</t>
  </si>
  <si>
    <t>Decor Paraíso</t>
  </si>
  <si>
    <t>Host Paraíso</t>
  </si>
  <si>
    <t>GIULIANO</t>
  </si>
  <si>
    <t>ARIANE</t>
  </si>
  <si>
    <t>IMOB. T. - FERNANDO</t>
  </si>
  <si>
    <t>IMOB. T. - MAX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</si>
  <si>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</si>
  <si>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</si>
  <si>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</si>
  <si>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</si>
  <si>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</si>
  <si>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</si>
  <si>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</si>
  <si>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</si>
  <si>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</si>
  <si>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</si>
  <si>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</si>
  <si>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</si>
  <si>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FERRARI</t>
  </si>
  <si>
    <t>NOW STUDIOS IPIRANGA</t>
  </si>
  <si>
    <t>Now Studios Ipiranga</t>
  </si>
  <si>
    <t>HUDSON/COELHO</t>
  </si>
  <si>
    <t>SIMONE</t>
  </si>
  <si>
    <t>SUSANA</t>
  </si>
  <si>
    <t>Única</t>
  </si>
  <si>
    <t>CRISTINA</t>
  </si>
  <si>
    <t>Station Offices Saúde</t>
  </si>
  <si>
    <t>NOGUEIRA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</si>
  <si>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</si>
  <si>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</si>
  <si>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</si>
  <si>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</si>
  <si>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</si>
  <si>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</si>
  <si>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</si>
  <si>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</si>
  <si>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</si>
  <si>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</si>
  <si>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</si>
  <si>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</si>
  <si>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</si>
  <si>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</si>
  <si>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</si>
  <si>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</si>
  <si>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</si>
  <si>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</si>
  <si>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</si>
  <si>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</si>
  <si>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>CAITANO</t>
  </si>
  <si>
    <t>MADONA</t>
  </si>
  <si>
    <t>Novo Jardim Vip</t>
  </si>
  <si>
    <t>WILLIAM</t>
  </si>
  <si>
    <t/>
  </si>
  <si>
    <t>44 - G</t>
  </si>
  <si>
    <t>Iris</t>
  </si>
  <si>
    <t>Grand Total</t>
  </si>
  <si>
    <t>(All)</t>
  </si>
  <si>
    <t>Row Labels</t>
  </si>
  <si>
    <t>(Multiple Items)</t>
  </si>
  <si>
    <t>IMOB. T. - MARCIO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</si>
  <si>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</si>
  <si>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</si>
  <si>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</si>
  <si>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</si>
  <si>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</si>
  <si>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</si>
  <si>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</si>
  <si>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Amistá Bosque e Lazer</t>
  </si>
  <si>
    <t>Atilio</t>
  </si>
  <si>
    <t>Amistá Special Resort</t>
  </si>
  <si>
    <t>Ruby</t>
  </si>
  <si>
    <t>Ares do Parque</t>
  </si>
  <si>
    <t>Mitui</t>
  </si>
  <si>
    <t>Cosmopolitan</t>
  </si>
  <si>
    <t>Queiroz</t>
  </si>
  <si>
    <t>Sillas</t>
  </si>
  <si>
    <t>Coelho;Hudson</t>
  </si>
  <si>
    <t>Novo Jardim</t>
  </si>
  <si>
    <t>Passeio do Bosque</t>
  </si>
  <si>
    <t>Senna</t>
  </si>
  <si>
    <t>Piazza Suprema</t>
  </si>
  <si>
    <t>Villa Varanda</t>
  </si>
  <si>
    <t>NEW RESIDENCE IPIRANGA</t>
  </si>
  <si>
    <t>DOMINIO MARAJOARA</t>
  </si>
  <si>
    <t>AMISTÁ BOSQUE E LAZER</t>
  </si>
  <si>
    <t>Alias</t>
  </si>
  <si>
    <t>MADONA;LILIAN</t>
  </si>
  <si>
    <t>RUBY;KELLY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</si>
</sst>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nsolas"/>
      <family val="3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171" fontId="8" fillId="0" borderId="0" xfId="3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10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14" fontId="9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43" fontId="11" fillId="0" borderId="0" xfId="3" applyFont="1" applyFill="1" applyBorder="1" applyAlignment="1">
      <alignment horizontal="center"/>
    </xf>
    <xf numFmtId="2" fontId="11" fillId="0" borderId="0" xfId="3" applyNumberFormat="1" applyFont="1" applyFill="1" applyBorder="1" applyAlignment="1">
      <alignment horizontal="center"/>
    </xf>
    <xf numFmtId="171" fontId="11" fillId="0" borderId="0" xfId="3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43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171" fontId="12" fillId="0" borderId="0" xfId="3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43" fontId="13" fillId="0" borderId="0" xfId="3" applyFont="1" applyFill="1" applyBorder="1" applyAlignment="1">
      <alignment horizontal="center"/>
    </xf>
    <xf numFmtId="2" fontId="13" fillId="0" borderId="0" xfId="3" applyNumberFormat="1" applyFont="1" applyFill="1" applyBorder="1" applyAlignment="1">
      <alignment horizontal="center"/>
    </xf>
    <xf numFmtId="171" fontId="13" fillId="0" borderId="0" xfId="3" applyNumberFormat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43" fontId="14" fillId="0" borderId="0" xfId="3" applyFont="1" applyFill="1" applyBorder="1" applyAlignment="1">
      <alignment horizontal="center"/>
    </xf>
    <xf numFmtId="2" fontId="14" fillId="0" borderId="0" xfId="3" applyNumberFormat="1" applyFont="1" applyFill="1" applyBorder="1" applyAlignment="1">
      <alignment horizontal="center"/>
    </xf>
    <xf numFmtId="171" fontId="14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15" fillId="0" borderId="0" xfId="0" applyFont="1" applyAlignment="1">
      <alignment horizontal="left" vertical="center"/>
    </xf>
    <xf numFmtId="166" fontId="0" fillId="0" borderId="0" xfId="1" applyFont="1"/>
    <xf numFmtId="0" fontId="3" fillId="0" borderId="0" xfId="0" applyFont="1"/>
    <xf numFmtId="0" fontId="16" fillId="0" borderId="1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7" fillId="13" borderId="29" xfId="0" applyFont="1" applyFill="1" applyBorder="1" applyAlignment="1">
      <alignment vertical="center"/>
    </xf>
    <xf numFmtId="0" fontId="17" fillId="13" borderId="30" xfId="0" applyFont="1" applyFill="1" applyBorder="1" applyAlignment="1">
      <alignment horizontal="center" vertical="center"/>
    </xf>
    <xf numFmtId="0" fontId="0" fillId="13" borderId="0" xfId="0" applyFill="1"/>
    <xf numFmtId="0" fontId="7" fillId="14" borderId="3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16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166" formatCode="_(&quot;R$ &quot;* #,##0.00_);_(&quot;R$ &quot;* \(#,##0.00\);_(&quot;R$ &quot;* &quot;-&quot;??_);_(@_)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4" formatCode="#,##0.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2014'!$B$6:$B$15</c:f>
              <c:numCache>
                <c:formatCode>_(* #,##0.00_);_(* \(#,##0.00\);_(* "-"??_);_(@_)</c:formatCode>
                <c:ptCount val="8"/>
                <c:pt idx="0">
                  <c:v>3443833.9299999997</c:v>
                </c:pt>
                <c:pt idx="1">
                  <c:v>2671566.4300000002</c:v>
                </c:pt>
                <c:pt idx="2">
                  <c:v>2135428.2400000002</c:v>
                </c:pt>
                <c:pt idx="3">
                  <c:v>1740655.335</c:v>
                </c:pt>
                <c:pt idx="4">
                  <c:v>1716009</c:v>
                </c:pt>
                <c:pt idx="5">
                  <c:v>999859.92500000005</c:v>
                </c:pt>
                <c:pt idx="6">
                  <c:v>743860.76</c:v>
                </c:pt>
                <c:pt idx="7">
                  <c:v>686832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2014'!$C$6:$C$15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5.5</c:v>
                </c:pt>
                <c:pt idx="4">
                  <c:v>4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1305973.02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773630</c:v>
                </c:pt>
                <c:pt idx="1">
                  <c:v>736600</c:v>
                </c:pt>
                <c:pt idx="2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683958680558" createdVersion="3" refreshedVersion="4" minRefreshableVersion="3" recordCount="45">
  <cacheSource type="worksheet">
    <worksheetSource name="Tabela1"/>
  </cacheSource>
  <cacheFields count="12">
    <cacheField name="Empreendimento" numFmtId="0">
      <sharedItems containsBlank="1" count="54">
        <s v="PASSEIO DO BOSQUE"/>
        <s v="AMISTÁ BOSQUE E LAZER"/>
        <s v="NOW STUDIOS IPIRANGA"/>
        <s v="DECOR PARAÍSO"/>
        <s v="AMISTÁ SPECIAL RESORT"/>
        <s v="BOULEVARD LAPA"/>
        <s v="ARES DO PARQUE"/>
        <s v="TONS DA VILLA"/>
        <s v="HOST PARAÍSO"/>
        <s v="NOVO JARDIM VIP"/>
        <s v="GALLERY OFFICES"/>
        <s v="CLASS VARANDA MARIANA"/>
        <s v="STATION OFFICES SAÚDE"/>
        <s v="AMISTA BOSQUE LAZER" u="1"/>
        <s v="AMISTÁ BOSQUE LAZER" u="1"/>
        <m u="1"/>
        <s v="AQUARELLE " u="1"/>
        <s v="VILLA VARANDA" u="1"/>
        <s v="VILLA VARANDA " u="1"/>
        <s v="                          " u="1"/>
        <s v="AVANTI GUARULHOS" u="1"/>
        <s v="PIAZZA SUPREMA" u="1"/>
        <s v="PIAZZA SUPREMA " u="1"/>
        <s v="NEW STATION " u="1"/>
        <s v="AMISTA SPECIAL RESORT " u="1"/>
        <s v="PASSEIO DO BOSQUE - BONFIGLIOLI" u="1"/>
        <s v="AVANTI VIDA" u="1"/>
        <s v="AVANTI VIDA " u="1"/>
        <s v="STATION OFFICES " u="1"/>
        <s v="ARES DO PARQUE ACLIMAÇÃO" u="1"/>
        <s v="ESTILO JARDINS" u="1"/>
        <s v="MERIDIANO" u="1"/>
        <s v="HOST PARAISO" u="1"/>
        <s v="NOVO JARDIM" u="1"/>
        <s v="NOVO JARDIM 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" u="1"/>
        <s v="AVANTI CLUBE " u="1"/>
        <s v="NOW ALTO DA BOA VISTA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MixedTypes="1" containsNumber="1" containsInteger="1" minValue="7" maxValue="1808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LANÇAMENTO"/>
        <s v="ESTOQUE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1-02T00:00:00"/>
        <d v="2014-01-05T00:00:00"/>
        <d v="2014-01-06T00:00:00"/>
        <d v="2014-01-07T00:00:00"/>
        <d v="2014-01-08T00:00:00"/>
        <d v="2014-01-12T00:00:00"/>
        <d v="2014-01-13T00:00:00"/>
        <d v="2014-01-14T00:00:00"/>
        <d v="2014-01-15T00:00:00"/>
        <d v="2014-01-16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31T00:00:00"/>
        <d v="2014-01-29T00:00:00"/>
        <d v="2014-02-10T00:00:00"/>
        <d v="2013-10-24T00:00:00" u="1"/>
        <d v="2013-08-03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3-04-08T00:00:00" u="1"/>
        <d v="2013-07-10T00:00:00" u="1"/>
        <d v="2013-03-23T00:00:00" u="1"/>
        <d v="2013-06-25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3-11-20T00:00:00" u="1"/>
        <d v="2013-02-10T00:00:00" u="1"/>
        <d v="2013-05-12T00:00:00" u="1"/>
        <d v="2013-04-27T00:00:00" u="1"/>
        <d v="2013-11-16T00:00:00" u="1"/>
        <d v="2013-07-29T00:00:00" u="1"/>
        <d v="2014-02-06T00:00:00" u="1"/>
        <d v="2013-05-08T00:00:00" u="1"/>
        <d v="2013-10-31T00:00:00" u="1"/>
        <d v="2013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4-02-13T00:00:00" u="1"/>
        <d v="2013-01-28T00:00:00" u="1"/>
        <d v="2013-12-04T00:00:00" u="1"/>
        <d v="2013-04-30T00:00:00" u="1"/>
        <d v="2013-11-19T00:00:00" u="1"/>
        <d v="2014-02-09T00:00:00" u="1"/>
        <d v="2013-01-24T00:00:00" u="1"/>
        <d v="2013-04-26T00:00:00" u="1"/>
        <d v="2013-11-15T00:00:00" u="1"/>
        <d v="2013-07-28T00:00:00" u="1"/>
        <d v="2014-02-05T00:00:00" u="1"/>
        <d v="2013-05-07T00:00:00" u="1"/>
        <d v="2013-10-30T00:00:00" u="1"/>
        <d v="2013-04-22T00:00:00" u="1"/>
        <d v="2013-11-11T00:00:00" u="1"/>
        <d v="2013-02-01T00:00:00" u="1"/>
        <d v="2013-05-03T00:00:00" u="1"/>
        <d v="2013-01-16T00:00:00" u="1"/>
        <d v="2013-11-07T00:00:00" u="1"/>
        <d v="2013-08-01T00:00:00" u="1"/>
        <d v="2013-04-14T00:00:00" u="1"/>
        <d v="2013-11-03T00:00:00" u="1"/>
        <d v="2013-07-16T00:00:00" u="1"/>
        <d v="2013-10-1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3-11-22T00:00:00" u="1"/>
        <d v="2014-02-1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4-02-08T00:00:00" u="1"/>
        <d v="2013-05-10T00:00:00" u="1"/>
        <d v="2013-01-23T00:00:00" u="1"/>
        <d v="2013-08-12T00:00:00" u="1"/>
        <d v="2013-04-25T00:00:00" u="1"/>
        <d v="2013-11-14T00:00:00" u="1"/>
        <d v="2013-02-04T00:00:00" u="1"/>
        <d v="2014-02-04T00:00:00" u="1"/>
        <d v="2013-05-06T00:00:00" u="1"/>
        <d v="2013-10-29T00:00:00" u="1"/>
        <d v="2013-01-19T00:00:00" u="1"/>
        <d v="2013-11-10T00:00:00" u="1"/>
        <d v="2013-07-23T00:00:00" u="1"/>
        <d v="2013-05-02T00:00:00" u="1"/>
        <d v="2013-10-2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4-02-11T00:00:00" u="1"/>
        <d v="2013-05-13T00:00:00" u="1"/>
        <d v="2013-12-02T00:00:00" u="1"/>
        <d v="2013-08-15T00:00:00" u="1"/>
        <d v="2013-11-17T00:00:00" u="1"/>
        <d v="2013-02-07T00:00:00" u="1"/>
        <d v="2013-07-30T00:00:00" u="1"/>
        <d v="2014-02-07T00:00:00" u="1"/>
        <d v="2013-05-09T00:00:00" u="1"/>
        <d v="2013-01-22T00:00:00" u="1"/>
        <d v="2013-08-11T00:00:00" u="1"/>
        <d v="2013-11-13T00:00:00" u="1"/>
        <d v="2013-02-03T00:00:00" u="1"/>
        <d v="2013-07-26T00:00:00" u="1"/>
        <d v="2014-02-03T00:00:00" u="1"/>
        <d v="2013-05-05T00:00:00" u="1"/>
        <d v="2013-07-22T00:00:00" u="1"/>
      </sharedItems>
    </cacheField>
    <cacheField name="Nome" numFmtId="14">
      <sharedItems containsBlank="1" count="226">
        <s v="CABRAL"/>
        <s v="IRIS"/>
        <s v="IMOB. T. - MARCIO"/>
        <s v="MARTA"/>
        <s v="MALU"/>
        <s v="SIMONE"/>
        <s v="WILLIAM"/>
        <s v="MAGAL"/>
        <s v="NOGUEIRA"/>
        <s v="RONALDO"/>
        <s v="MARINA"/>
        <s v="CAITANO"/>
        <s v="ERCIO"/>
        <s v="IMOB. T. - MAX"/>
        <s v="ARIANE"/>
        <s v="IRENE"/>
        <s v="PATRICIA"/>
        <s v="VAZ"/>
        <s v="GISELE"/>
        <s v="SUELI"/>
        <s v="TOBIAS"/>
        <s v="MADONA"/>
        <s v="FERRARI"/>
        <s v="SUSANA"/>
        <s v="IMOB. T. - FERNANDO"/>
        <s v="KAMILA"/>
        <s v="CRISTINA"/>
        <s v="IMOB. T. - ROSE"/>
        <s v="NEIVA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DENISE" u="1"/>
        <s v="FARIA " u="1"/>
        <s v="FREIRE" u="1"/>
        <s v="MITUI" u="1"/>
        <s v="FELIPE" u="1"/>
        <s v="DIAS" u="1"/>
        <s v="ROBERTO" u="1"/>
        <s v="NEUZZA" u="1"/>
        <s v="VERA" u="1"/>
        <s v="GLASER" u="1"/>
        <s v="OLAVO" u="1"/>
        <s v="BLUMA" u="1"/>
        <s v="NETHO" u="1"/>
        <s v="SILVIA" u="1"/>
        <s v="SARAIVA" u="1"/>
        <s v="CACAU" u="1"/>
        <s v="EMILIO" u="1"/>
        <s v="GARCIA" u="1"/>
        <s v="CESAR" u="1"/>
        <s v="IMOBILIARIA TERCEIROS - FERNANDO" u="1"/>
        <s v="BENTO" u="1"/>
        <s v="KATE" u="1"/>
        <s v="MEL" u="1"/>
        <s v="TONY" u="1"/>
        <s v="CLEO" u="1"/>
        <s v="MARCELO" u="1"/>
        <s v="THIAGO" u="1"/>
        <s v="CAROL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JOAL" u="1"/>
        <s v="CAXAMBU" u="1"/>
        <s v="MATHEUS(1)" u="1"/>
        <s v="IMOB. T - FERNANDO" u="1"/>
        <s v="GUILHERMINA" u="1"/>
        <s v="MYUNG" u="1"/>
        <s v="PADUA" u="1"/>
        <s v="MATILDES" u="1"/>
        <s v="LUIZ" u="1"/>
        <s v="ERNESTO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BACCAN" u="1"/>
        <s v="MEDEIROS" u="1"/>
        <s v="JORGE" u="1"/>
        <s v="MARIANA" u="1"/>
        <s v="SOUZA" u="1"/>
        <s v="DAMIÃO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ERICA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JIMMY"/>
        <s v="BONAFE"/>
        <s v="MOSHE"/>
        <s v="VITOR"/>
        <s v="ROBSON"/>
        <s v="FRED"/>
        <s v="GIULIANO"/>
        <s v="DOUGLAS"/>
        <s v="ABILIO"/>
        <s v="LOURENÇO"/>
        <n v="0" u="1"/>
      </sharedItems>
    </cacheField>
    <cacheField name="VGV" numFmtId="43">
      <sharedItems containsSemiMixedTypes="0" containsString="0" containsNumber="1" minValue="36787" maxValue="23068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1"/>
        <n v="2"/>
        <n v="11" u="1"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Oliveira"/>
    <n v="71"/>
    <x v="0"/>
    <x v="0"/>
    <x v="0"/>
    <x v="0"/>
    <x v="0"/>
    <n v="192000"/>
    <n v="0.5"/>
    <x v="0"/>
    <x v="0"/>
  </r>
  <r>
    <x v="0"/>
    <s v="Oliveira"/>
    <n v="71"/>
    <x v="0"/>
    <x v="0"/>
    <x v="0"/>
    <x v="1"/>
    <x v="0"/>
    <n v="192000"/>
    <n v="0.5"/>
    <x v="0"/>
    <x v="0"/>
  </r>
  <r>
    <x v="1"/>
    <s v="Flamboyant"/>
    <n v="114"/>
    <x v="1"/>
    <x v="1"/>
    <x v="1"/>
    <x v="2"/>
    <x v="1"/>
    <n v="209630"/>
    <n v="1"/>
    <x v="0"/>
    <x v="0"/>
  </r>
  <r>
    <x v="2"/>
    <s v="Now Studios Ipiranga"/>
    <n v="1716"/>
    <x v="0"/>
    <x v="0"/>
    <x v="1"/>
    <x v="3"/>
    <x v="2"/>
    <n v="378795"/>
    <n v="1"/>
    <x v="0"/>
    <x v="0"/>
  </r>
  <r>
    <x v="3"/>
    <s v="Decor Paraíso"/>
    <n v="142"/>
    <x v="0"/>
    <x v="1"/>
    <x v="2"/>
    <x v="3"/>
    <x v="2"/>
    <n v="865391.43"/>
    <n v="1"/>
    <x v="0"/>
    <x v="0"/>
  </r>
  <r>
    <x v="2"/>
    <s v="Now Studios Ipiranga"/>
    <n v="811"/>
    <x v="0"/>
    <x v="0"/>
    <x v="3"/>
    <x v="4"/>
    <x v="3"/>
    <n v="424939.34"/>
    <n v="1"/>
    <x v="0"/>
    <x v="0"/>
  </r>
  <r>
    <x v="2"/>
    <s v="Now Studios Ipiranga"/>
    <n v="1606"/>
    <x v="0"/>
    <x v="0"/>
    <x v="4"/>
    <x v="5"/>
    <x v="4"/>
    <n v="410449.86"/>
    <n v="1"/>
    <x v="0"/>
    <x v="0"/>
  </r>
  <r>
    <x v="4"/>
    <s v="Felicidade"/>
    <n v="104"/>
    <x v="0"/>
    <x v="1"/>
    <x v="5"/>
    <x v="6"/>
    <x v="5"/>
    <n v="259745.4"/>
    <n v="1"/>
    <x v="0"/>
    <x v="0"/>
  </r>
  <r>
    <x v="1"/>
    <s v="Buriti"/>
    <n v="117"/>
    <x v="0"/>
    <x v="1"/>
    <x v="5"/>
    <x v="7"/>
    <x v="3"/>
    <n v="200000"/>
    <n v="1"/>
    <x v="0"/>
    <x v="0"/>
  </r>
  <r>
    <x v="3"/>
    <s v="Decor Paraíso"/>
    <n v="41"/>
    <x v="0"/>
    <x v="1"/>
    <x v="6"/>
    <x v="8"/>
    <x v="5"/>
    <n v="484115.36"/>
    <n v="1"/>
    <x v="0"/>
    <x v="0"/>
  </r>
  <r>
    <x v="5"/>
    <s v="Laços da Lapa"/>
    <n v="73"/>
    <x v="0"/>
    <x v="0"/>
    <x v="7"/>
    <x v="9"/>
    <x v="4"/>
    <n v="480266.53"/>
    <n v="1"/>
    <x v="0"/>
    <x v="0"/>
  </r>
  <r>
    <x v="4"/>
    <s v="Felicidade"/>
    <n v="167"/>
    <x v="0"/>
    <x v="1"/>
    <x v="7"/>
    <x v="4"/>
    <x v="3"/>
    <n v="267106.21000000002"/>
    <n v="1"/>
    <x v="0"/>
    <x v="0"/>
  </r>
  <r>
    <x v="3"/>
    <s v="Decor Paraíso"/>
    <n v="115"/>
    <x v="0"/>
    <x v="1"/>
    <x v="8"/>
    <x v="10"/>
    <x v="6"/>
    <n v="455428.24"/>
    <n v="1"/>
    <x v="0"/>
    <x v="0"/>
  </r>
  <r>
    <x v="4"/>
    <s v="Amizade"/>
    <n v="178"/>
    <x v="0"/>
    <x v="1"/>
    <x v="8"/>
    <x v="11"/>
    <x v="7"/>
    <n v="275209"/>
    <n v="1"/>
    <x v="0"/>
    <x v="0"/>
  </r>
  <r>
    <x v="0"/>
    <s v="Cedro"/>
    <n v="38"/>
    <x v="0"/>
    <x v="0"/>
    <x v="9"/>
    <x v="12"/>
    <x v="7"/>
    <n v="300000"/>
    <n v="1"/>
    <x v="0"/>
    <x v="0"/>
  </r>
  <r>
    <x v="5"/>
    <s v="Origens Lapa"/>
    <n v="122"/>
    <x v="1"/>
    <x v="0"/>
    <x v="9"/>
    <x v="2"/>
    <x v="1"/>
    <n v="320000"/>
    <n v="0.5"/>
    <x v="0"/>
    <x v="0"/>
  </r>
  <r>
    <x v="5"/>
    <s v="Origens Lapa"/>
    <n v="122"/>
    <x v="1"/>
    <x v="0"/>
    <x v="9"/>
    <x v="13"/>
    <x v="1"/>
    <n v="320000"/>
    <n v="0.5"/>
    <x v="0"/>
    <x v="0"/>
  </r>
  <r>
    <x v="0"/>
    <s v="Oliveira"/>
    <n v="18"/>
    <x v="0"/>
    <x v="0"/>
    <x v="10"/>
    <x v="14"/>
    <x v="0"/>
    <n v="195750"/>
    <n v="0.5"/>
    <x v="0"/>
    <x v="0"/>
  </r>
  <r>
    <x v="0"/>
    <s v="Oliveira"/>
    <n v="18"/>
    <x v="0"/>
    <x v="0"/>
    <x v="10"/>
    <x v="15"/>
    <x v="0"/>
    <n v="195750"/>
    <n v="0.5"/>
    <x v="0"/>
    <x v="0"/>
  </r>
  <r>
    <x v="1"/>
    <s v="Acácia"/>
    <n v="56"/>
    <x v="0"/>
    <x v="1"/>
    <x v="10"/>
    <x v="16"/>
    <x v="3"/>
    <n v="122494.19"/>
    <n v="0.5"/>
    <x v="0"/>
    <x v="0"/>
  </r>
  <r>
    <x v="1"/>
    <s v="Acácia"/>
    <n v="56"/>
    <x v="0"/>
    <x v="1"/>
    <x v="10"/>
    <x v="7"/>
    <x v="3"/>
    <n v="122494.19"/>
    <n v="0.5"/>
    <x v="0"/>
    <x v="0"/>
  </r>
  <r>
    <x v="1"/>
    <s v="Flamboyant"/>
    <n v="133"/>
    <x v="0"/>
    <x v="1"/>
    <x v="10"/>
    <x v="17"/>
    <x v="0"/>
    <n v="221657.8"/>
    <n v="1"/>
    <x v="0"/>
    <x v="0"/>
  </r>
  <r>
    <x v="1"/>
    <s v="Buriti"/>
    <n v="175"/>
    <x v="0"/>
    <x v="1"/>
    <x v="10"/>
    <x v="18"/>
    <x v="2"/>
    <n v="271000"/>
    <n v="1"/>
    <x v="0"/>
    <x v="0"/>
  </r>
  <r>
    <x v="6"/>
    <s v="ARES DO PARQUE"/>
    <n v="191"/>
    <x v="0"/>
    <x v="1"/>
    <x v="10"/>
    <x v="19"/>
    <x v="3"/>
    <n v="2306800"/>
    <n v="1"/>
    <x v="0"/>
    <x v="0"/>
  </r>
  <r>
    <x v="4"/>
    <s v="Amizade"/>
    <n v="7"/>
    <x v="0"/>
    <x v="1"/>
    <x v="11"/>
    <x v="11"/>
    <x v="7"/>
    <n v="255800"/>
    <n v="1"/>
    <x v="0"/>
    <x v="0"/>
  </r>
  <r>
    <x v="7"/>
    <s v="Tons da Villa"/>
    <n v="176"/>
    <x v="0"/>
    <x v="1"/>
    <x v="11"/>
    <x v="20"/>
    <x v="8"/>
    <n v="356832"/>
    <n v="1"/>
    <x v="0"/>
    <x v="0"/>
  </r>
  <r>
    <x v="1"/>
    <s v="Acácia"/>
    <n v="72"/>
    <x v="1"/>
    <x v="1"/>
    <x v="12"/>
    <x v="2"/>
    <x v="1"/>
    <n v="244000"/>
    <n v="1"/>
    <x v="0"/>
    <x v="0"/>
  </r>
  <r>
    <x v="8"/>
    <s v="Host Paraíso"/>
    <n v="309"/>
    <x v="0"/>
    <x v="1"/>
    <x v="13"/>
    <x v="21"/>
    <x v="6"/>
    <n v="800000"/>
    <n v="1"/>
    <x v="0"/>
    <x v="0"/>
  </r>
  <r>
    <x v="1"/>
    <s v="Acácia"/>
    <n v="18"/>
    <x v="0"/>
    <x v="1"/>
    <x v="14"/>
    <x v="18"/>
    <x v="2"/>
    <n v="199500"/>
    <n v="1"/>
    <x v="0"/>
    <x v="0"/>
  </r>
  <r>
    <x v="1"/>
    <s v="Flamboyant"/>
    <n v="124"/>
    <x v="1"/>
    <x v="1"/>
    <x v="14"/>
    <x v="13"/>
    <x v="1"/>
    <n v="207600"/>
    <n v="1"/>
    <x v="0"/>
    <x v="0"/>
  </r>
  <r>
    <x v="1"/>
    <s v="Flamboyant"/>
    <n v="54"/>
    <x v="0"/>
    <x v="1"/>
    <x v="15"/>
    <x v="22"/>
    <x v="0"/>
    <n v="211404"/>
    <n v="1"/>
    <x v="0"/>
    <x v="0"/>
  </r>
  <r>
    <x v="1"/>
    <s v="Flamboyant"/>
    <n v="64"/>
    <x v="0"/>
    <x v="1"/>
    <x v="15"/>
    <x v="14"/>
    <x v="0"/>
    <n v="109143.535"/>
    <n v="0.5"/>
    <x v="0"/>
    <x v="0"/>
  </r>
  <r>
    <x v="1"/>
    <s v="Flamboyant"/>
    <n v="64"/>
    <x v="0"/>
    <x v="1"/>
    <x v="15"/>
    <x v="23"/>
    <x v="4"/>
    <n v="109143.535"/>
    <n v="0.5"/>
    <x v="0"/>
    <x v="0"/>
  </r>
  <r>
    <x v="9"/>
    <s v="Novo Jardim Vip"/>
    <n v="103"/>
    <x v="0"/>
    <x v="1"/>
    <x v="15"/>
    <x v="21"/>
    <x v="6"/>
    <n v="880000"/>
    <n v="1"/>
    <x v="0"/>
    <x v="0"/>
  </r>
  <r>
    <x v="10"/>
    <s v="Gallery Offices"/>
    <n v="306"/>
    <x v="1"/>
    <x v="1"/>
    <x v="15"/>
    <x v="24"/>
    <x v="1"/>
    <n v="400000"/>
    <n v="1"/>
    <x v="0"/>
    <x v="0"/>
  </r>
  <r>
    <x v="2"/>
    <s v="Now Studios Ipiranga"/>
    <n v="306"/>
    <x v="0"/>
    <x v="0"/>
    <x v="16"/>
    <x v="25"/>
    <x v="2"/>
    <n v="375593"/>
    <n v="1"/>
    <x v="0"/>
    <x v="0"/>
  </r>
  <r>
    <x v="11"/>
    <s v="Class Varanda Mariana"/>
    <n v="98"/>
    <x v="0"/>
    <x v="1"/>
    <x v="17"/>
    <x v="26"/>
    <x v="2"/>
    <n v="544500"/>
    <n v="1"/>
    <x v="0"/>
    <x v="0"/>
  </r>
  <r>
    <x v="11"/>
    <s v="Class Varanda Mariana"/>
    <s v="44 - G"/>
    <x v="0"/>
    <x v="1"/>
    <x v="17"/>
    <x v="26"/>
    <x v="2"/>
    <n v="36787"/>
    <n v="1"/>
    <x v="0"/>
    <x v="0"/>
  </r>
  <r>
    <x v="7"/>
    <s v="Tons da Villa"/>
    <n v="13"/>
    <x v="0"/>
    <x v="1"/>
    <x v="18"/>
    <x v="20"/>
    <x v="8"/>
    <n v="330000"/>
    <n v="1"/>
    <x v="0"/>
    <x v="0"/>
  </r>
  <r>
    <x v="12"/>
    <s v="Station Offices Saúde"/>
    <n v="1207"/>
    <x v="2"/>
    <x v="2"/>
    <x v="7"/>
    <x v="27"/>
    <x v="9"/>
    <n v="414999.55"/>
    <n v="1"/>
    <x v="0"/>
    <x v="0"/>
  </r>
  <r>
    <x v="0"/>
    <s v="Oliveira"/>
    <n v="61"/>
    <x v="0"/>
    <x v="0"/>
    <x v="18"/>
    <x v="1"/>
    <x v="0"/>
    <n v="422950"/>
    <n v="1"/>
    <x v="0"/>
    <x v="0"/>
  </r>
  <r>
    <x v="3"/>
    <s v="Decor Paraíso"/>
    <n v="143"/>
    <x v="0"/>
    <x v="1"/>
    <x v="18"/>
    <x v="28"/>
    <x v="7"/>
    <n v="885000"/>
    <n v="1"/>
    <x v="0"/>
    <x v="0"/>
  </r>
  <r>
    <x v="8"/>
    <s v="Host Paraíso"/>
    <n v="1808"/>
    <x v="2"/>
    <x v="2"/>
    <x v="19"/>
    <x v="27"/>
    <x v="9"/>
    <n v="498449.85"/>
    <n v="1"/>
    <x v="0"/>
    <x v="0"/>
  </r>
  <r>
    <x v="1"/>
    <s v="Flamboyant"/>
    <n v="148"/>
    <x v="1"/>
    <x v="1"/>
    <x v="18"/>
    <x v="13"/>
    <x v="1"/>
    <n v="209000"/>
    <n v="1"/>
    <x v="0"/>
    <x v="0"/>
  </r>
  <r>
    <x v="12"/>
    <s v="Única"/>
    <n v="408"/>
    <x v="2"/>
    <x v="2"/>
    <x v="20"/>
    <x v="27"/>
    <x v="9"/>
    <n v="392523.62"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149">
      <pivotArea outline="0" fieldPosition="0">
        <references count="1">
          <reference field="4294967294" count="1">
            <x v="0"/>
          </reference>
        </references>
      </pivotArea>
    </format>
    <format dxfId="14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72" firstHeaderRow="1" firstDataRow="2" firstDataCol="1" rowPageCount="2" colPageCount="1"/>
  <pivotFields count="12">
    <pivotField axis="axisRow" showAll="0">
      <items count="55">
        <item m="1" x="37"/>
        <item m="1" x="45"/>
        <item x="6"/>
        <item m="1" x="51"/>
        <item m="1" x="49"/>
        <item m="1" x="20"/>
        <item m="1" x="47"/>
        <item m="1" x="26"/>
        <item m="1" x="27"/>
        <item x="11"/>
        <item m="1" x="43"/>
        <item m="1" x="35"/>
        <item m="1" x="36"/>
        <item m="1" x="42"/>
        <item m="1" x="30"/>
        <item m="1" x="52"/>
        <item x="10"/>
        <item m="1" x="32"/>
        <item m="1" x="23"/>
        <item m="1" x="33"/>
        <item m="1" x="34"/>
        <item x="0"/>
        <item m="1" x="21"/>
        <item m="1" x="22"/>
        <item m="1" x="28"/>
        <item x="7"/>
        <item m="1" x="40"/>
        <item m="1" x="15"/>
        <item m="1" x="18"/>
        <item m="1" x="39"/>
        <item m="1" x="16"/>
        <item m="1" x="13"/>
        <item x="9"/>
        <item x="8"/>
        <item m="1" x="44"/>
        <item m="1" x="38"/>
        <item m="1" x="25"/>
        <item x="12"/>
        <item m="1" x="17"/>
        <item m="1" x="50"/>
        <item m="1" x="14"/>
        <item x="4"/>
        <item m="1" x="48"/>
        <item m="1" x="41"/>
        <item x="3"/>
        <item m="1" x="29"/>
        <item m="1" x="46"/>
        <item m="1" x="31"/>
        <item x="5"/>
        <item x="2"/>
        <item m="1" x="53"/>
        <item m="1" x="19"/>
        <item m="1" x="24"/>
        <item x="1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h="1" x="2"/>
        <item h="1" m="1" x="3"/>
        <item t="default"/>
      </items>
    </pivotField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121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63"/>
        <item m="1" x="168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223"/>
        <item m="1" x="52"/>
        <item m="1" x="125"/>
        <item m="1" x="85"/>
        <item m="1" x="152"/>
        <item m="1" x="193"/>
        <item x="9"/>
        <item m="1" x="126"/>
        <item m="1" x="93"/>
        <item m="1" x="67"/>
        <item m="1" x="219"/>
        <item m="1" x="92"/>
        <item m="1" x="76"/>
        <item m="1" x="187"/>
        <item x="19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66">
    <i>
      <x v="64"/>
    </i>
    <i r="1">
      <x v="53"/>
    </i>
    <i r="2">
      <x/>
    </i>
    <i>
      <x v="109"/>
    </i>
    <i r="1">
      <x v="53"/>
    </i>
    <i r="2">
      <x/>
    </i>
    <i>
      <x v="110"/>
    </i>
    <i r="1">
      <x v="41"/>
    </i>
    <i r="2">
      <x/>
    </i>
    <i>
      <x v="114"/>
    </i>
    <i r="1">
      <x v="44"/>
    </i>
    <i r="2">
      <x/>
    </i>
    <i>
      <x v="125"/>
    </i>
    <i r="1">
      <x v="44"/>
    </i>
    <i r="2">
      <x/>
    </i>
    <i>
      <x v="128"/>
    </i>
    <i r="1">
      <x v="53"/>
    </i>
    <i r="2">
      <x/>
    </i>
    <i>
      <x v="143"/>
    </i>
    <i r="1">
      <x v="2"/>
    </i>
    <i r="2">
      <x/>
    </i>
    <i>
      <x v="151"/>
    </i>
    <i r="1">
      <x v="25"/>
    </i>
    <i r="2">
      <x/>
    </i>
    <i>
      <x v="169"/>
    </i>
    <i r="1">
      <x v="53"/>
    </i>
    <i r="2">
      <x/>
    </i>
    <i>
      <x v="173"/>
    </i>
    <i r="1">
      <x v="53"/>
    </i>
    <i r="2">
      <x/>
    </i>
    <i>
      <x v="176"/>
    </i>
    <i r="1">
      <x v="16"/>
    </i>
    <i r="2">
      <x/>
    </i>
    <i>
      <x v="177"/>
    </i>
    <i r="1">
      <x v="53"/>
    </i>
    <i r="2">
      <x/>
    </i>
    <i>
      <x v="183"/>
    </i>
    <i r="1">
      <x v="53"/>
    </i>
    <i r="2">
      <x/>
    </i>
    <i>
      <x v="206"/>
    </i>
    <i r="1">
      <x v="53"/>
    </i>
    <i r="2">
      <x/>
    </i>
    <i>
      <x v="212"/>
    </i>
    <i r="1">
      <x v="9"/>
    </i>
    <i r="2">
      <x/>
    </i>
    <i>
      <x v="215"/>
    </i>
    <i r="1">
      <x v="44"/>
    </i>
    <i r="2">
      <x/>
    </i>
    <i>
      <x v="216"/>
    </i>
    <i r="1">
      <x v="44"/>
    </i>
    <i r="2">
      <x/>
    </i>
    <i>
      <x v="217"/>
    </i>
    <i r="1">
      <x v="41"/>
    </i>
    <i r="2">
      <x/>
    </i>
    <i>
      <x v="219"/>
    </i>
    <i r="1">
      <x v="32"/>
    </i>
    <i r="2">
      <x/>
    </i>
    <i r="1">
      <x v="33"/>
    </i>
    <i r="2">
      <x/>
    </i>
    <i>
      <x v="221"/>
    </i>
    <i r="1">
      <x v="41"/>
    </i>
    <i r="2">
      <x/>
    </i>
    <i>
      <x v="225"/>
    </i>
    <i r="1">
      <x v="53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1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33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135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29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30">
    <i>
      <x v="16"/>
    </i>
    <i>
      <x v="27"/>
    </i>
    <i>
      <x v="59"/>
    </i>
    <i>
      <x v="70"/>
    </i>
    <i>
      <x v="80"/>
    </i>
    <i>
      <x v="96"/>
    </i>
    <i>
      <x v="99"/>
    </i>
    <i>
      <x v="100"/>
    </i>
    <i>
      <x v="106"/>
    </i>
    <i>
      <x v="108"/>
    </i>
    <i>
      <x v="120"/>
    </i>
    <i>
      <x v="135"/>
    </i>
    <i>
      <x v="137"/>
    </i>
    <i>
      <x v="142"/>
    </i>
    <i>
      <x v="157"/>
    </i>
    <i>
      <x v="164"/>
    </i>
    <i>
      <x v="175"/>
    </i>
    <i>
      <x v="182"/>
    </i>
    <i>
      <x v="185"/>
    </i>
    <i>
      <x v="186"/>
    </i>
    <i>
      <x v="195"/>
    </i>
    <i>
      <x v="203"/>
    </i>
    <i>
      <x v="212"/>
    </i>
    <i>
      <x v="215"/>
    </i>
    <i>
      <x v="216"/>
    </i>
    <i>
      <x v="217"/>
    </i>
    <i>
      <x v="219"/>
    </i>
    <i>
      <x v="221"/>
    </i>
    <i>
      <x v="22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109"/>
        <item m="1" x="29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100">
      <pivotArea collapsedLevelsAreSubtotals="1" fieldPosition="0">
        <references count="1">
          <reference field="3" count="1">
            <x v="0"/>
          </reference>
        </references>
      </pivotArea>
    </format>
    <format dxfId="99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98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97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96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95">
      <pivotArea collapsedLevelsAreSubtotals="1" fieldPosition="0">
        <references count="1">
          <reference field="3" count="1">
            <x v="2"/>
          </reference>
        </references>
      </pivotArea>
    </format>
    <format dxfId="94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93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92">
      <pivotArea collapsedLevelsAreSubtotals="1" fieldPosition="0">
        <references count="1">
          <reference field="3" count="1">
            <x v="3"/>
          </reference>
        </references>
      </pivotArea>
    </format>
    <format dxfId="91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90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89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88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87">
      <pivotArea grandRow="1" outline="0" collapsedLevelsAreSubtotals="1" fieldPosition="0"/>
    </format>
  </formats>
  <conditionalFormats count="5"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5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2">
        <item x="8"/>
        <item x="7"/>
        <item x="0"/>
        <item x="2"/>
        <item x="4"/>
        <item x="3"/>
        <item x="1"/>
        <item x="9"/>
        <item x="6"/>
        <item x="5"/>
        <item h="1"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10">
    <i>
      <x/>
    </i>
    <i r="1">
      <x v="5"/>
    </i>
    <i r="1">
      <x v="3"/>
    </i>
    <i r="1">
      <x v="8"/>
    </i>
    <i r="1">
      <x v="2"/>
    </i>
    <i r="1">
      <x v="1"/>
    </i>
    <i r="1">
      <x v="4"/>
    </i>
    <i r="1"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1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0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8"/>
              <x v="9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7">
              <x v="0"/>
              <x v="1"/>
              <x v="2"/>
              <x v="3"/>
              <x v="4"/>
              <x v="5"/>
              <x v="8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34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x="11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170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191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21"/>
        <item x="7"/>
        <item m="1" x="62"/>
        <item x="4"/>
        <item m="1" x="104"/>
        <item m="1" x="206"/>
        <item m="1" x="186"/>
        <item x="10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224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116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x="6"/>
        <item m="1" x="109"/>
        <item m="1" x="29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27">
    <i>
      <x v="6"/>
    </i>
    <i r="1">
      <x v="197"/>
    </i>
    <i r="1">
      <x v="142"/>
    </i>
    <i r="1">
      <x v="151"/>
    </i>
    <i r="1">
      <x v="166"/>
    </i>
    <i r="1">
      <x v="145"/>
    </i>
    <i r="1">
      <x v="208"/>
    </i>
    <i r="1">
      <x v="113"/>
    </i>
    <i r="1">
      <x v="48"/>
    </i>
    <i r="1">
      <x v="30"/>
    </i>
    <i r="1">
      <x v="172"/>
    </i>
    <i r="1">
      <x v="187"/>
    </i>
    <i r="1">
      <x v="84"/>
    </i>
    <i r="1">
      <x v="149"/>
    </i>
    <i r="1">
      <x v="194"/>
    </i>
    <i r="1">
      <x v="127"/>
    </i>
    <i r="1">
      <x v="143"/>
    </i>
    <i r="1">
      <x v="16"/>
    </i>
    <i r="1">
      <x v="62"/>
    </i>
    <i r="1">
      <x v="221"/>
    </i>
    <i r="1">
      <x v="216"/>
    </i>
    <i r="1">
      <x v="74"/>
    </i>
    <i r="1">
      <x v="111"/>
    </i>
    <i r="1">
      <x v="27"/>
    </i>
    <i r="1">
      <x v="175"/>
    </i>
    <i r="1">
      <x v="198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15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2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6"/>
    </i>
    <i r="2">
      <x v="225"/>
    </i>
    <i r="2">
      <x v="177"/>
    </i>
    <i r="2">
      <x v="176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158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57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156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55">
      <pivotArea outline="0" fieldPosition="0">
        <references count="1">
          <reference field="4294967294" count="1">
            <x v="0"/>
          </reference>
        </references>
      </pivotArea>
    </format>
    <format dxfId="15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5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11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133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132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130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128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126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124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122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121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120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119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121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m="1" x="266"/>
        <item m="1" x="136"/>
        <item m="1" x="73"/>
        <item m="1" x="259"/>
        <item m="1" x="195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showAll="0"/>
    <pivotField axis="axisRow" showAll="0" sortType="descending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14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14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3"/>
            <x v="5"/>
            <x v="6"/>
            <x v="7"/>
          </reference>
        </references>
      </pivotArea>
    </format>
    <format dxfId="144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43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140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13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13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3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13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3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7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h="1" m="1" x="121"/>
        <item m="1" x="266"/>
        <item m="1" x="136"/>
        <item m="1" x="73"/>
        <item m="1" x="195"/>
        <item m="1" x="259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147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32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28">
    <i>
      <x v="4"/>
    </i>
    <i r="1">
      <x/>
    </i>
    <i r="2">
      <x v="17"/>
    </i>
    <i r="2">
      <x v="40"/>
    </i>
    <i r="2">
      <x v="58"/>
    </i>
    <i r="2">
      <x v="66"/>
    </i>
    <i r="2">
      <x v="68"/>
    </i>
    <i r="2">
      <x v="78"/>
    </i>
    <i r="2">
      <x v="89"/>
    </i>
    <i r="2">
      <x v="90"/>
    </i>
    <i r="2">
      <x v="94"/>
    </i>
    <i r="2">
      <x v="103"/>
    </i>
    <i r="2">
      <x v="106"/>
    </i>
    <i r="2">
      <x v="111"/>
    </i>
    <i r="2">
      <x v="125"/>
    </i>
    <i r="2">
      <x v="156"/>
    </i>
    <i r="2">
      <x v="169"/>
    </i>
    <i r="2">
      <x v="173"/>
    </i>
    <i r="2">
      <x v="183"/>
    </i>
    <i r="2">
      <x v="204"/>
    </i>
    <i r="2">
      <x v="206"/>
    </i>
    <i r="2">
      <x v="212"/>
    </i>
    <i r="2">
      <x v="215"/>
    </i>
    <i r="2">
      <x v="216"/>
    </i>
    <i r="2">
      <x v="217"/>
    </i>
    <i r="2">
      <x v="219"/>
    </i>
    <i r="2">
      <x v="22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axis="axisRow" showAll="0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</pivotField>
    <pivotField dataField="1" showAll="0"/>
    <pivotField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h="1" m="1" x="6"/>
        <item m="1" x="7"/>
        <item h="1" m="1" x="9"/>
        <item h="1" m="1" x="10"/>
        <item h="1" m="1" x="2"/>
        <item h="1"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11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11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11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11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113">
      <pivotArea collapsedLevelsAreSubtotals="1" fieldPosition="0">
        <references count="1">
          <reference field="3" count="1">
            <x v="2"/>
          </reference>
        </references>
      </pivotArea>
    </format>
    <format dxfId="11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11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110">
      <pivotArea collapsedLevelsAreSubtotals="1" fieldPosition="0">
        <references count="1">
          <reference field="3" count="1">
            <x v="3"/>
          </reference>
        </references>
      </pivotArea>
    </format>
    <format dxfId="10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0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10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0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105">
      <pivotArea collapsedLevelsAreSubtotals="1" fieldPosition="0">
        <references count="1">
          <reference field="3" count="1">
            <x v="6"/>
          </reference>
        </references>
      </pivotArea>
    </format>
    <format dxfId="104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103">
      <pivotArea grandRow="1" outline="0" collapsedLevelsAreSubtotals="1" fieldPosition="0"/>
    </format>
    <format dxfId="102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160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159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46" totalsRowShown="0" headerRowDxfId="86" dataDxfId="85" tableBorderDxfId="84" dataCellStyle="Vírgula 2">
  <autoFilter ref="A1:L46"/>
  <tableColumns count="12">
    <tableColumn id="1" name="Empreendimento" dataDxfId="83"/>
    <tableColumn id="2" name="Torre" dataDxfId="82"/>
    <tableColumn id="3" name="Unidade" dataDxfId="81"/>
    <tableColumn id="13" name="Tipo de Venda" dataDxfId="80"/>
    <tableColumn id="14" name="Estilo Venda" dataDxfId="79"/>
    <tableColumn id="4" name="Data da Venda" dataDxfId="78"/>
    <tableColumn id="5" name="Nome" dataDxfId="77"/>
    <tableColumn id="17" name="Gerente" dataDxfId="76" dataCellStyle="Vírgula 2"/>
    <tableColumn id="9" name="VGV" dataDxfId="75" dataCellStyle="Vírgula 2"/>
    <tableColumn id="10" name="Vendas" dataDxfId="74" dataCellStyle="Vírgula 2"/>
    <tableColumn id="11" name="mês" dataDxfId="73" dataCellStyle="Vírgula 2">
      <calculatedColumnFormula>MONTH(Tabela1[[#This Row],[Data da Venda]])</calculatedColumnFormula>
    </tableColumn>
    <tableColumn id="12" name="Ano" dataDxfId="72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 x14ac:dyDescent="0.3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 x14ac:dyDescent="0.3"/>
    <row r="3" spans="2:13" hidden="1" x14ac:dyDescent="0.3"/>
    <row r="4" spans="2:13" x14ac:dyDescent="0.3">
      <c r="B4" s="257" t="s">
        <v>7</v>
      </c>
      <c r="C4" s="258"/>
      <c r="D4" s="258"/>
      <c r="E4" s="259"/>
      <c r="F4" s="7"/>
      <c r="G4" s="257" t="s">
        <v>7</v>
      </c>
      <c r="H4" s="258"/>
      <c r="I4" s="258"/>
      <c r="J4" s="259"/>
      <c r="K4" s="7"/>
    </row>
    <row r="5" spans="2:13" x14ac:dyDescent="0.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 x14ac:dyDescent="0.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 x14ac:dyDescent="0.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 x14ac:dyDescent="0.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 x14ac:dyDescent="0.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 x14ac:dyDescent="0.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 x14ac:dyDescent="0.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 x14ac:dyDescent="0.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 x14ac:dyDescent="0.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 x14ac:dyDescent="0.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 x14ac:dyDescent="0.3">
      <c r="B15" s="256" t="s">
        <v>12</v>
      </c>
      <c r="C15" s="256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 x14ac:dyDescent="0.3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 x14ac:dyDescent="0.3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 x14ac:dyDescent="0.3">
      <c r="B18" s="257" t="s">
        <v>107</v>
      </c>
      <c r="C18" s="258"/>
      <c r="D18" s="258"/>
      <c r="E18" s="259"/>
      <c r="G18" s="65">
        <v>29</v>
      </c>
      <c r="H18" s="66" t="s">
        <v>93</v>
      </c>
      <c r="I18" s="41">
        <v>5.5</v>
      </c>
      <c r="J18" s="21">
        <v>2024391.88</v>
      </c>
    </row>
    <row r="19" spans="2:11" x14ac:dyDescent="0.3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 x14ac:dyDescent="0.3">
      <c r="B20" s="253" t="s">
        <v>33</v>
      </c>
      <c r="C20" s="255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 x14ac:dyDescent="0.3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 x14ac:dyDescent="0.3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 x14ac:dyDescent="0.3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 x14ac:dyDescent="0.3">
      <c r="B24" s="256" t="s">
        <v>108</v>
      </c>
      <c r="C24" s="256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 x14ac:dyDescent="0.3">
      <c r="G25" s="65">
        <v>73</v>
      </c>
      <c r="H25" s="66" t="s">
        <v>283</v>
      </c>
      <c r="I25" s="61">
        <v>2</v>
      </c>
      <c r="J25" s="21">
        <v>828669.23</v>
      </c>
    </row>
    <row r="26" spans="2:11" x14ac:dyDescent="0.3">
      <c r="B26" s="257" t="s">
        <v>109</v>
      </c>
      <c r="C26" s="258"/>
      <c r="D26" s="258"/>
      <c r="E26" s="259"/>
      <c r="G26" s="65">
        <v>68</v>
      </c>
      <c r="H26" s="66" t="s">
        <v>41</v>
      </c>
      <c r="I26" s="41">
        <v>2.5</v>
      </c>
      <c r="J26" s="60">
        <v>905004.88</v>
      </c>
    </row>
    <row r="27" spans="2:11" x14ac:dyDescent="0.3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 x14ac:dyDescent="0.3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 x14ac:dyDescent="0.3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 x14ac:dyDescent="0.3">
      <c r="B30" s="256" t="s">
        <v>108</v>
      </c>
      <c r="C30" s="256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 x14ac:dyDescent="0.3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 x14ac:dyDescent="0.3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 x14ac:dyDescent="0.3">
      <c r="B33" s="257" t="s">
        <v>110</v>
      </c>
      <c r="C33" s="258"/>
      <c r="D33" s="258"/>
      <c r="E33" s="259"/>
      <c r="G33" s="65">
        <v>51</v>
      </c>
      <c r="H33" s="66" t="s">
        <v>274</v>
      </c>
      <c r="I33" s="61">
        <v>3</v>
      </c>
      <c r="J33" s="21">
        <v>1295782.5</v>
      </c>
    </row>
    <row r="34" spans="2:10" x14ac:dyDescent="0.3">
      <c r="B34" s="257" t="s">
        <v>9</v>
      </c>
      <c r="C34" s="259"/>
      <c r="D34" s="257" t="s">
        <v>3</v>
      </c>
      <c r="E34" s="259"/>
      <c r="G34" s="65">
        <v>93</v>
      </c>
      <c r="H34" s="66" t="s">
        <v>268</v>
      </c>
      <c r="I34" s="61">
        <v>0.25</v>
      </c>
      <c r="J34" s="21">
        <v>568250</v>
      </c>
    </row>
    <row r="35" spans="2:10" x14ac:dyDescent="0.3">
      <c r="B35" s="260">
        <f>D30+D24+D15</f>
        <v>462</v>
      </c>
      <c r="C35" s="260"/>
      <c r="D35" s="261">
        <f>E30+E24+E15</f>
        <v>220474902.57000005</v>
      </c>
      <c r="E35" s="262"/>
      <c r="G35" s="65">
        <v>37</v>
      </c>
      <c r="H35" s="66" t="s">
        <v>65</v>
      </c>
      <c r="I35" s="41">
        <v>4.5</v>
      </c>
      <c r="J35" s="60">
        <v>1672552.99</v>
      </c>
    </row>
    <row r="36" spans="2:10" x14ac:dyDescent="0.3">
      <c r="B36" s="260"/>
      <c r="C36" s="260"/>
      <c r="D36" s="262"/>
      <c r="E36" s="262"/>
      <c r="G36" s="65">
        <v>81</v>
      </c>
      <c r="H36" s="66" t="s">
        <v>162</v>
      </c>
      <c r="I36" s="61">
        <v>2</v>
      </c>
      <c r="J36" s="21">
        <v>676853.75</v>
      </c>
    </row>
    <row r="37" spans="2:10" x14ac:dyDescent="0.3">
      <c r="B37" s="260"/>
      <c r="C37" s="260"/>
      <c r="D37" s="262"/>
      <c r="E37" s="262"/>
      <c r="G37" s="65">
        <v>72</v>
      </c>
      <c r="H37" s="66" t="s">
        <v>255</v>
      </c>
      <c r="I37" s="61">
        <v>2</v>
      </c>
      <c r="J37" s="21">
        <v>837740.89</v>
      </c>
    </row>
    <row r="38" spans="2:10" x14ac:dyDescent="0.3">
      <c r="B38" s="253" t="s">
        <v>108</v>
      </c>
      <c r="C38" s="254"/>
      <c r="D38" s="254"/>
      <c r="E38" s="255"/>
      <c r="G38" s="65">
        <v>119</v>
      </c>
      <c r="H38" s="66" t="s">
        <v>224</v>
      </c>
      <c r="I38" s="61">
        <v>0.5</v>
      </c>
      <c r="J38" s="21">
        <v>224600</v>
      </c>
    </row>
    <row r="39" spans="2:10" x14ac:dyDescent="0.3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 x14ac:dyDescent="0.3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 x14ac:dyDescent="0.3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 x14ac:dyDescent="0.3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 x14ac:dyDescent="0.3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 x14ac:dyDescent="0.3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 x14ac:dyDescent="0.3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 x14ac:dyDescent="0.3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 x14ac:dyDescent="0.3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 x14ac:dyDescent="0.3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 x14ac:dyDescent="0.3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 x14ac:dyDescent="0.3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 x14ac:dyDescent="0.3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 x14ac:dyDescent="0.3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 x14ac:dyDescent="0.3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 x14ac:dyDescent="0.3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 x14ac:dyDescent="0.3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 x14ac:dyDescent="0.3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 x14ac:dyDescent="0.3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 x14ac:dyDescent="0.3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 x14ac:dyDescent="0.3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 x14ac:dyDescent="0.3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 x14ac:dyDescent="0.3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 x14ac:dyDescent="0.3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 x14ac:dyDescent="0.3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 x14ac:dyDescent="0.3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 x14ac:dyDescent="0.3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 x14ac:dyDescent="0.3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 x14ac:dyDescent="0.3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 x14ac:dyDescent="0.3">
      <c r="G68" s="65">
        <v>86</v>
      </c>
      <c r="H68" s="66" t="s">
        <v>304</v>
      </c>
      <c r="I68" s="61">
        <v>1</v>
      </c>
      <c r="J68" s="21">
        <v>633914.91</v>
      </c>
    </row>
    <row r="69" spans="2:10" x14ac:dyDescent="0.3">
      <c r="G69" s="65">
        <v>122</v>
      </c>
      <c r="H69" s="66" t="s">
        <v>180</v>
      </c>
      <c r="I69" s="61">
        <v>0.5</v>
      </c>
      <c r="J69" s="21">
        <v>204200</v>
      </c>
    </row>
    <row r="70" spans="2:10" x14ac:dyDescent="0.3">
      <c r="G70" s="65">
        <v>42</v>
      </c>
      <c r="H70" s="66" t="s">
        <v>302</v>
      </c>
      <c r="I70" s="61">
        <v>4</v>
      </c>
      <c r="J70" s="21">
        <v>1480897.48</v>
      </c>
    </row>
    <row r="71" spans="2:10" x14ac:dyDescent="0.3">
      <c r="G71" s="65">
        <v>99</v>
      </c>
      <c r="H71" s="66" t="s">
        <v>306</v>
      </c>
      <c r="I71" s="41">
        <v>1</v>
      </c>
      <c r="J71" s="60">
        <v>448707.54</v>
      </c>
    </row>
    <row r="72" spans="2:10" x14ac:dyDescent="0.3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 x14ac:dyDescent="0.3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 x14ac:dyDescent="0.3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 x14ac:dyDescent="0.3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 x14ac:dyDescent="0.3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 x14ac:dyDescent="0.3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 x14ac:dyDescent="0.3">
      <c r="G78" s="65">
        <v>32</v>
      </c>
      <c r="H78" s="66" t="s">
        <v>78</v>
      </c>
      <c r="I78" s="61">
        <v>3</v>
      </c>
      <c r="J78" s="21">
        <v>1848218.86</v>
      </c>
    </row>
    <row r="79" spans="2:10" x14ac:dyDescent="0.3">
      <c r="G79" s="65">
        <v>80</v>
      </c>
      <c r="H79" s="66" t="s">
        <v>104</v>
      </c>
      <c r="I79" s="61">
        <v>1.75</v>
      </c>
      <c r="J79" s="21">
        <v>705538.07</v>
      </c>
    </row>
    <row r="80" spans="2:10" x14ac:dyDescent="0.3">
      <c r="G80" s="65">
        <v>18</v>
      </c>
      <c r="H80" s="66" t="s">
        <v>66</v>
      </c>
      <c r="I80" s="41">
        <v>6</v>
      </c>
      <c r="J80" s="21">
        <v>2696140.07</v>
      </c>
    </row>
    <row r="81" spans="7:10" x14ac:dyDescent="0.3">
      <c r="G81" s="65">
        <v>85</v>
      </c>
      <c r="H81" s="66" t="s">
        <v>279</v>
      </c>
      <c r="I81" s="61">
        <v>1</v>
      </c>
      <c r="J81" s="21">
        <v>638796</v>
      </c>
    </row>
    <row r="82" spans="7:10" x14ac:dyDescent="0.3">
      <c r="G82" s="65">
        <v>43</v>
      </c>
      <c r="H82" s="66" t="s">
        <v>42</v>
      </c>
      <c r="I82" s="41">
        <v>4</v>
      </c>
      <c r="J82" s="60">
        <v>1452429.33</v>
      </c>
    </row>
    <row r="83" spans="7:10" x14ac:dyDescent="0.3">
      <c r="G83" s="65">
        <v>11</v>
      </c>
      <c r="H83" s="66" t="s">
        <v>173</v>
      </c>
      <c r="I83" s="61">
        <v>1.5</v>
      </c>
      <c r="J83" s="21">
        <v>3350000</v>
      </c>
    </row>
    <row r="84" spans="7:10" x14ac:dyDescent="0.3">
      <c r="G84" s="65">
        <v>53</v>
      </c>
      <c r="H84" s="66" t="s">
        <v>141</v>
      </c>
      <c r="I84" s="61">
        <v>4</v>
      </c>
      <c r="J84" s="21">
        <v>1271698.74</v>
      </c>
    </row>
    <row r="85" spans="7:10" x14ac:dyDescent="0.3">
      <c r="G85" s="65">
        <v>23</v>
      </c>
      <c r="H85" s="66" t="s">
        <v>48</v>
      </c>
      <c r="I85" s="41">
        <v>5.5</v>
      </c>
      <c r="J85" s="60">
        <v>2216564.15</v>
      </c>
    </row>
    <row r="86" spans="7:10" x14ac:dyDescent="0.3">
      <c r="G86" s="65">
        <v>116</v>
      </c>
      <c r="H86" s="66" t="s">
        <v>149</v>
      </c>
      <c r="I86" s="61">
        <v>0.5</v>
      </c>
      <c r="J86" s="21">
        <v>233500.33</v>
      </c>
    </row>
    <row r="87" spans="7:10" x14ac:dyDescent="0.3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 x14ac:dyDescent="0.3">
      <c r="G88" s="65">
        <v>107</v>
      </c>
      <c r="H88" s="66" t="s">
        <v>289</v>
      </c>
      <c r="I88" s="61">
        <v>1</v>
      </c>
      <c r="J88" s="21">
        <v>380283.14</v>
      </c>
    </row>
    <row r="89" spans="7:10" x14ac:dyDescent="0.3">
      <c r="G89" s="65">
        <v>39</v>
      </c>
      <c r="H89" s="66" t="s">
        <v>56</v>
      </c>
      <c r="I89" s="41">
        <v>2.5</v>
      </c>
      <c r="J89" s="60">
        <v>1634290</v>
      </c>
    </row>
    <row r="90" spans="7:10" x14ac:dyDescent="0.3">
      <c r="G90" s="65">
        <v>20</v>
      </c>
      <c r="H90" s="20" t="s">
        <v>19</v>
      </c>
      <c r="I90" s="41">
        <v>9</v>
      </c>
      <c r="J90" s="21">
        <v>2389024.15</v>
      </c>
    </row>
    <row r="91" spans="7:10" x14ac:dyDescent="0.3">
      <c r="G91" s="65">
        <v>49</v>
      </c>
      <c r="H91" s="66" t="s">
        <v>51</v>
      </c>
      <c r="I91" s="41">
        <v>2</v>
      </c>
      <c r="J91" s="60">
        <v>1342533</v>
      </c>
    </row>
    <row r="92" spans="7:10" x14ac:dyDescent="0.3">
      <c r="G92" s="65">
        <v>94</v>
      </c>
      <c r="H92" s="66" t="s">
        <v>267</v>
      </c>
      <c r="I92" s="61">
        <v>0.25</v>
      </c>
      <c r="J92" s="21">
        <v>568250</v>
      </c>
    </row>
    <row r="93" spans="7:10" x14ac:dyDescent="0.3">
      <c r="G93" s="65">
        <v>52</v>
      </c>
      <c r="H93" s="66" t="s">
        <v>147</v>
      </c>
      <c r="I93" s="61">
        <v>3</v>
      </c>
      <c r="J93" s="21">
        <v>1290649.52</v>
      </c>
    </row>
    <row r="94" spans="7:10" x14ac:dyDescent="0.3">
      <c r="G94" s="65">
        <v>70</v>
      </c>
      <c r="H94" s="66" t="s">
        <v>277</v>
      </c>
      <c r="I94" s="61">
        <v>2</v>
      </c>
      <c r="J94" s="21">
        <v>864871.79</v>
      </c>
    </row>
    <row r="95" spans="7:10" x14ac:dyDescent="0.3">
      <c r="G95" s="65">
        <v>4</v>
      </c>
      <c r="H95" s="66" t="s">
        <v>256</v>
      </c>
      <c r="I95" s="41">
        <v>8</v>
      </c>
      <c r="J95" s="21">
        <v>4965269.28</v>
      </c>
    </row>
    <row r="96" spans="7:10" x14ac:dyDescent="0.3">
      <c r="G96" s="65">
        <v>76</v>
      </c>
      <c r="H96" s="20" t="s">
        <v>16</v>
      </c>
      <c r="I96" s="67">
        <v>3</v>
      </c>
      <c r="J96" s="21">
        <v>722123</v>
      </c>
    </row>
    <row r="97" spans="7:10" x14ac:dyDescent="0.3">
      <c r="G97" s="65">
        <v>34</v>
      </c>
      <c r="H97" s="66" t="s">
        <v>43</v>
      </c>
      <c r="I97" s="41">
        <v>5</v>
      </c>
      <c r="J97" s="60">
        <v>1776003.03</v>
      </c>
    </row>
    <row r="98" spans="7:10" x14ac:dyDescent="0.3">
      <c r="G98" s="65">
        <v>110</v>
      </c>
      <c r="H98" s="66" t="s">
        <v>253</v>
      </c>
      <c r="I98" s="61">
        <v>1</v>
      </c>
      <c r="J98" s="21">
        <v>333514.5</v>
      </c>
    </row>
    <row r="99" spans="7:10" x14ac:dyDescent="0.3">
      <c r="G99" s="65">
        <v>69</v>
      </c>
      <c r="H99" s="66" t="s">
        <v>60</v>
      </c>
      <c r="I99" s="41">
        <v>2</v>
      </c>
      <c r="J99" s="60">
        <v>875115.96</v>
      </c>
    </row>
    <row r="100" spans="7:10" x14ac:dyDescent="0.3">
      <c r="G100" s="65">
        <v>5</v>
      </c>
      <c r="H100" s="20" t="s">
        <v>22</v>
      </c>
      <c r="I100" s="61">
        <v>10.25</v>
      </c>
      <c r="J100" s="21">
        <v>4633052.51</v>
      </c>
    </row>
    <row r="101" spans="7:10" x14ac:dyDescent="0.3">
      <c r="G101" s="65">
        <v>111</v>
      </c>
      <c r="H101" s="66" t="s">
        <v>305</v>
      </c>
      <c r="I101" s="61">
        <v>1</v>
      </c>
      <c r="J101" s="21">
        <v>331050</v>
      </c>
    </row>
    <row r="102" spans="7:10" x14ac:dyDescent="0.3">
      <c r="G102" s="65">
        <v>19</v>
      </c>
      <c r="H102" s="66" t="s">
        <v>63</v>
      </c>
      <c r="I102" s="41">
        <v>5</v>
      </c>
      <c r="J102" s="21">
        <v>2500901.66</v>
      </c>
    </row>
    <row r="103" spans="7:10" x14ac:dyDescent="0.3">
      <c r="G103" s="65">
        <v>103</v>
      </c>
      <c r="H103" s="66" t="s">
        <v>275</v>
      </c>
      <c r="I103" s="61">
        <v>1</v>
      </c>
      <c r="J103" s="21">
        <v>384015</v>
      </c>
    </row>
    <row r="104" spans="7:10" x14ac:dyDescent="0.3">
      <c r="G104" s="65">
        <v>71</v>
      </c>
      <c r="H104" s="66" t="s">
        <v>151</v>
      </c>
      <c r="I104" s="61">
        <v>2</v>
      </c>
      <c r="J104" s="21">
        <v>847000</v>
      </c>
    </row>
    <row r="105" spans="7:10" x14ac:dyDescent="0.3">
      <c r="G105" s="65">
        <v>124</v>
      </c>
      <c r="H105" s="66" t="s">
        <v>73</v>
      </c>
      <c r="I105" s="61">
        <v>0.5</v>
      </c>
      <c r="J105" s="21">
        <v>193680</v>
      </c>
    </row>
    <row r="106" spans="7:10" x14ac:dyDescent="0.3">
      <c r="G106" s="65">
        <v>57</v>
      </c>
      <c r="H106" s="66" t="s">
        <v>172</v>
      </c>
      <c r="I106" s="61">
        <v>3</v>
      </c>
      <c r="J106" s="21">
        <v>1132651.56</v>
      </c>
    </row>
    <row r="107" spans="7:10" x14ac:dyDescent="0.3">
      <c r="G107" s="65">
        <v>36</v>
      </c>
      <c r="H107" s="66" t="s">
        <v>101</v>
      </c>
      <c r="I107" s="61">
        <v>3.5</v>
      </c>
      <c r="J107" s="21">
        <v>1694409.53</v>
      </c>
    </row>
    <row r="108" spans="7:10" x14ac:dyDescent="0.3">
      <c r="G108" s="65">
        <v>17</v>
      </c>
      <c r="H108" s="66" t="s">
        <v>140</v>
      </c>
      <c r="I108" s="41">
        <v>6.5</v>
      </c>
      <c r="J108" s="60">
        <v>2804773.06</v>
      </c>
    </row>
    <row r="109" spans="7:10" x14ac:dyDescent="0.3">
      <c r="G109" s="65">
        <v>55</v>
      </c>
      <c r="H109" s="66" t="s">
        <v>99</v>
      </c>
      <c r="I109" s="61">
        <v>3</v>
      </c>
      <c r="J109" s="21">
        <v>1172717.96</v>
      </c>
    </row>
    <row r="110" spans="7:10" x14ac:dyDescent="0.3">
      <c r="G110" s="65">
        <v>65</v>
      </c>
      <c r="H110" s="66" t="s">
        <v>198</v>
      </c>
      <c r="I110" s="61">
        <v>2.5</v>
      </c>
      <c r="J110" s="21">
        <v>949092.29</v>
      </c>
    </row>
    <row r="111" spans="7:10" x14ac:dyDescent="0.3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 x14ac:dyDescent="0.3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 x14ac:dyDescent="0.3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 x14ac:dyDescent="0.3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 x14ac:dyDescent="0.3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 x14ac:dyDescent="0.3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 x14ac:dyDescent="0.3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 x14ac:dyDescent="0.3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 x14ac:dyDescent="0.3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 x14ac:dyDescent="0.3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 x14ac:dyDescent="0.3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 x14ac:dyDescent="0.3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 x14ac:dyDescent="0.3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 x14ac:dyDescent="0.3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 x14ac:dyDescent="0.3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 x14ac:dyDescent="0.3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 x14ac:dyDescent="0.3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 x14ac:dyDescent="0.3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 x14ac:dyDescent="0.3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 x14ac:dyDescent="0.3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 x14ac:dyDescent="0.3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 x14ac:dyDescent="0.3">
      <c r="G132" s="65">
        <v>45</v>
      </c>
      <c r="H132" s="66" t="s">
        <v>84</v>
      </c>
      <c r="I132" s="61">
        <v>3</v>
      </c>
      <c r="J132" s="21">
        <v>1410995.32</v>
      </c>
    </row>
    <row r="133" spans="7:10" x14ac:dyDescent="0.3">
      <c r="G133" s="65">
        <v>77</v>
      </c>
      <c r="H133" s="66" t="s">
        <v>163</v>
      </c>
      <c r="I133" s="61">
        <v>2</v>
      </c>
      <c r="J133" s="21">
        <v>721550</v>
      </c>
    </row>
    <row r="134" spans="7:10" x14ac:dyDescent="0.3">
      <c r="G134" s="29"/>
      <c r="H134" s="20"/>
      <c r="I134" s="26"/>
      <c r="J134" s="21"/>
    </row>
    <row r="135" spans="7:10" x14ac:dyDescent="0.3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 x14ac:dyDescent="0.3">
      <c r="I136" s="50"/>
      <c r="J136" s="6"/>
    </row>
    <row r="137" spans="7:10" x14ac:dyDescent="0.3">
      <c r="H137" s="35"/>
      <c r="I137" s="6"/>
      <c r="J137" s="6"/>
    </row>
    <row r="138" spans="7:10" x14ac:dyDescent="0.3">
      <c r="J138" s="6"/>
    </row>
    <row r="139" spans="7:10" x14ac:dyDescent="0.3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4:E4"/>
    <mergeCell ref="G4:J4"/>
    <mergeCell ref="B15:C15"/>
    <mergeCell ref="B18:E18"/>
    <mergeCell ref="B26:E26"/>
    <mergeCell ref="B20:C20"/>
    <mergeCell ref="B38:E38"/>
    <mergeCell ref="B30:C30"/>
    <mergeCell ref="B24:C24"/>
    <mergeCell ref="B33:E33"/>
    <mergeCell ref="B34:C34"/>
    <mergeCell ref="D34:E34"/>
    <mergeCell ref="B35:C37"/>
    <mergeCell ref="D35:E37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2"/>
  <sheetViews>
    <sheetView topLeftCell="A301" workbookViewId="0">
      <selection activeCell="B12" sqref="B12"/>
    </sheetView>
  </sheetViews>
  <sheetFormatPr defaultRowHeight="14.4" x14ac:dyDescent="0.3"/>
  <cols>
    <col min="1" max="1" width="27.21875" bestFit="1" customWidth="1"/>
    <col min="2" max="2" width="12.6640625" customWidth="1"/>
    <col min="3" max="3" width="15.44140625" bestFit="1" customWidth="1"/>
    <col min="4" max="4" width="13.88671875" bestFit="1" customWidth="1"/>
  </cols>
  <sheetData>
    <row r="2" spans="1:3" x14ac:dyDescent="0.3">
      <c r="A2" s="159" t="s">
        <v>325</v>
      </c>
      <c r="B2" s="184" t="s">
        <v>431</v>
      </c>
    </row>
    <row r="3" spans="1:3" x14ac:dyDescent="0.3">
      <c r="A3" s="159" t="s">
        <v>330</v>
      </c>
      <c r="B3" s="184" t="s">
        <v>331</v>
      </c>
    </row>
    <row r="5" spans="1:3" x14ac:dyDescent="0.3">
      <c r="B5" s="159" t="s">
        <v>322</v>
      </c>
    </row>
    <row r="6" spans="1:3" x14ac:dyDescent="0.3">
      <c r="A6" s="159" t="s">
        <v>432</v>
      </c>
      <c r="B6" s="184" t="s">
        <v>321</v>
      </c>
      <c r="C6" s="184" t="s">
        <v>359</v>
      </c>
    </row>
    <row r="7" spans="1:3" x14ac:dyDescent="0.3">
      <c r="A7" s="162" t="s">
        <v>148</v>
      </c>
      <c r="B7" s="163">
        <v>470500</v>
      </c>
      <c r="C7" s="158">
        <v>2</v>
      </c>
    </row>
    <row r="8" spans="1:3" x14ac:dyDescent="0.3">
      <c r="A8" s="144" t="s">
        <v>459</v>
      </c>
      <c r="B8" s="163">
        <v>470500</v>
      </c>
      <c r="C8" s="158">
        <v>2</v>
      </c>
    </row>
    <row r="9" spans="1:3" x14ac:dyDescent="0.3">
      <c r="A9" s="146">
        <v>1</v>
      </c>
      <c r="B9" s="163">
        <v>470500</v>
      </c>
      <c r="C9" s="158">
        <v>2</v>
      </c>
    </row>
    <row r="10" spans="1:3" x14ac:dyDescent="0.3">
      <c r="A10" s="162" t="s">
        <v>19</v>
      </c>
      <c r="B10" s="163">
        <v>322494.19</v>
      </c>
      <c r="C10" s="158">
        <v>2</v>
      </c>
    </row>
    <row r="11" spans="1:3" x14ac:dyDescent="0.3">
      <c r="A11" s="144" t="s">
        <v>459</v>
      </c>
      <c r="B11" s="163">
        <v>322494.19</v>
      </c>
      <c r="C11" s="158">
        <v>2</v>
      </c>
    </row>
    <row r="12" spans="1:3" x14ac:dyDescent="0.3">
      <c r="A12" s="146">
        <v>1</v>
      </c>
      <c r="B12" s="163">
        <v>322494.19</v>
      </c>
      <c r="C12" s="158">
        <v>2</v>
      </c>
    </row>
    <row r="13" spans="1:3" x14ac:dyDescent="0.3">
      <c r="A13" s="162" t="s">
        <v>235</v>
      </c>
      <c r="B13" s="163">
        <v>267106.21000000002</v>
      </c>
      <c r="C13" s="158">
        <v>1</v>
      </c>
    </row>
    <row r="14" spans="1:3" x14ac:dyDescent="0.3">
      <c r="A14" s="144" t="s">
        <v>208</v>
      </c>
      <c r="B14" s="163">
        <v>267106.21000000002</v>
      </c>
      <c r="C14" s="158">
        <v>1</v>
      </c>
    </row>
    <row r="15" spans="1:3" x14ac:dyDescent="0.3">
      <c r="A15" s="146">
        <v>1</v>
      </c>
      <c r="B15" s="163">
        <v>267106.21000000002</v>
      </c>
      <c r="C15" s="158">
        <v>1</v>
      </c>
    </row>
    <row r="16" spans="1:3" x14ac:dyDescent="0.3">
      <c r="A16" s="162" t="s">
        <v>309</v>
      </c>
      <c r="B16" s="163">
        <v>865391.43</v>
      </c>
      <c r="C16" s="158">
        <v>1</v>
      </c>
    </row>
    <row r="17" spans="1:3" x14ac:dyDescent="0.3">
      <c r="A17" s="144" t="s">
        <v>81</v>
      </c>
      <c r="B17" s="163">
        <v>865391.43</v>
      </c>
      <c r="C17" s="158">
        <v>1</v>
      </c>
    </row>
    <row r="18" spans="1:3" x14ac:dyDescent="0.3">
      <c r="A18" s="146">
        <v>1</v>
      </c>
      <c r="B18" s="163">
        <v>865391.43</v>
      </c>
      <c r="C18" s="158">
        <v>1</v>
      </c>
    </row>
    <row r="19" spans="1:3" x14ac:dyDescent="0.3">
      <c r="A19" s="162" t="s">
        <v>310</v>
      </c>
      <c r="B19" s="163">
        <v>885000</v>
      </c>
      <c r="C19" s="158">
        <v>1</v>
      </c>
    </row>
    <row r="20" spans="1:3" x14ac:dyDescent="0.3">
      <c r="A20" s="144" t="s">
        <v>81</v>
      </c>
      <c r="B20" s="163">
        <v>885000</v>
      </c>
      <c r="C20" s="158">
        <v>1</v>
      </c>
    </row>
    <row r="21" spans="1:3" x14ac:dyDescent="0.3">
      <c r="A21" s="146">
        <v>1</v>
      </c>
      <c r="B21" s="163">
        <v>885000</v>
      </c>
      <c r="C21" s="158">
        <v>1</v>
      </c>
    </row>
    <row r="22" spans="1:3" x14ac:dyDescent="0.3">
      <c r="A22" s="162" t="s">
        <v>237</v>
      </c>
      <c r="B22" s="163">
        <v>122494.19</v>
      </c>
      <c r="C22" s="158">
        <v>1</v>
      </c>
    </row>
    <row r="23" spans="1:3" x14ac:dyDescent="0.3">
      <c r="A23" s="144" t="s">
        <v>459</v>
      </c>
      <c r="B23" s="163">
        <v>122494.19</v>
      </c>
      <c r="C23" s="158">
        <v>1</v>
      </c>
    </row>
    <row r="24" spans="1:3" x14ac:dyDescent="0.3">
      <c r="A24" s="146">
        <v>1</v>
      </c>
      <c r="B24" s="163">
        <v>122494.19</v>
      </c>
      <c r="C24" s="158">
        <v>1</v>
      </c>
    </row>
    <row r="25" spans="1:3" x14ac:dyDescent="0.3">
      <c r="A25" s="162" t="s">
        <v>357</v>
      </c>
      <c r="B25" s="163">
        <v>2306800</v>
      </c>
      <c r="C25" s="158">
        <v>1</v>
      </c>
    </row>
    <row r="26" spans="1:3" x14ac:dyDescent="0.3">
      <c r="A26" s="144" t="s">
        <v>213</v>
      </c>
      <c r="B26" s="163">
        <v>2306800</v>
      </c>
      <c r="C26" s="158">
        <v>1</v>
      </c>
    </row>
    <row r="27" spans="1:3" x14ac:dyDescent="0.3">
      <c r="A27" s="146">
        <v>1</v>
      </c>
      <c r="B27" s="163">
        <v>2306800</v>
      </c>
      <c r="C27" s="158">
        <v>1</v>
      </c>
    </row>
    <row r="28" spans="1:3" x14ac:dyDescent="0.3">
      <c r="A28" s="162" t="s">
        <v>262</v>
      </c>
      <c r="B28" s="163">
        <v>686832</v>
      </c>
      <c r="C28" s="158">
        <v>2</v>
      </c>
    </row>
    <row r="29" spans="1:3" x14ac:dyDescent="0.3">
      <c r="A29" s="144" t="s">
        <v>233</v>
      </c>
      <c r="B29" s="163">
        <v>686832</v>
      </c>
      <c r="C29" s="158">
        <v>2</v>
      </c>
    </row>
    <row r="30" spans="1:3" x14ac:dyDescent="0.3">
      <c r="A30" s="146">
        <v>1</v>
      </c>
      <c r="B30" s="163">
        <v>686832</v>
      </c>
      <c r="C30" s="158">
        <v>2</v>
      </c>
    </row>
    <row r="31" spans="1:3" x14ac:dyDescent="0.3">
      <c r="A31" s="162" t="s">
        <v>361</v>
      </c>
      <c r="B31" s="163">
        <v>221657.8</v>
      </c>
      <c r="C31" s="158">
        <v>1</v>
      </c>
    </row>
    <row r="32" spans="1:3" x14ac:dyDescent="0.3">
      <c r="A32" s="144" t="s">
        <v>459</v>
      </c>
      <c r="B32" s="163">
        <v>221657.8</v>
      </c>
      <c r="C32" s="158">
        <v>1</v>
      </c>
    </row>
    <row r="33" spans="1:3" x14ac:dyDescent="0.3">
      <c r="A33" s="146">
        <v>1</v>
      </c>
      <c r="B33" s="163">
        <v>221657.8</v>
      </c>
      <c r="C33" s="158">
        <v>1</v>
      </c>
    </row>
    <row r="34" spans="1:3" x14ac:dyDescent="0.3">
      <c r="A34" s="162" t="s">
        <v>378</v>
      </c>
      <c r="B34" s="163">
        <v>109143.535</v>
      </c>
      <c r="C34" s="158">
        <v>1</v>
      </c>
    </row>
    <row r="35" spans="1:3" x14ac:dyDescent="0.3">
      <c r="A35" s="144" t="s">
        <v>459</v>
      </c>
      <c r="B35" s="163">
        <v>109143.535</v>
      </c>
      <c r="C35" s="158">
        <v>1</v>
      </c>
    </row>
    <row r="36" spans="1:3" x14ac:dyDescent="0.3">
      <c r="A36" s="146">
        <v>1</v>
      </c>
      <c r="B36" s="163">
        <v>109143.535</v>
      </c>
      <c r="C36" s="158">
        <v>1</v>
      </c>
    </row>
    <row r="37" spans="1:3" x14ac:dyDescent="0.3">
      <c r="A37" s="162" t="s">
        <v>379</v>
      </c>
      <c r="B37" s="163">
        <v>400000</v>
      </c>
      <c r="C37" s="158">
        <v>1</v>
      </c>
    </row>
    <row r="38" spans="1:3" x14ac:dyDescent="0.3">
      <c r="A38" s="144" t="s">
        <v>186</v>
      </c>
      <c r="B38" s="163">
        <v>400000</v>
      </c>
      <c r="C38" s="158">
        <v>1</v>
      </c>
    </row>
    <row r="39" spans="1:3" x14ac:dyDescent="0.3">
      <c r="A39" s="146">
        <v>1</v>
      </c>
      <c r="B39" s="163">
        <v>400000</v>
      </c>
      <c r="C39" s="158">
        <v>1</v>
      </c>
    </row>
    <row r="40" spans="1:3" x14ac:dyDescent="0.3">
      <c r="A40" s="162" t="s">
        <v>380</v>
      </c>
      <c r="B40" s="163">
        <v>416600</v>
      </c>
      <c r="C40" s="158">
        <v>2</v>
      </c>
    </row>
    <row r="41" spans="1:3" x14ac:dyDescent="0.3">
      <c r="A41" s="144" t="s">
        <v>459</v>
      </c>
      <c r="B41" s="163">
        <v>416600</v>
      </c>
      <c r="C41" s="158">
        <v>2</v>
      </c>
    </row>
    <row r="42" spans="1:3" x14ac:dyDescent="0.3">
      <c r="A42" s="146">
        <v>1</v>
      </c>
      <c r="B42" s="163">
        <v>416600</v>
      </c>
      <c r="C42" s="158">
        <v>2</v>
      </c>
    </row>
    <row r="43" spans="1:3" x14ac:dyDescent="0.3">
      <c r="A43" s="162" t="s">
        <v>393</v>
      </c>
      <c r="B43" s="163">
        <v>211404</v>
      </c>
      <c r="C43" s="158">
        <v>1</v>
      </c>
    </row>
    <row r="44" spans="1:3" x14ac:dyDescent="0.3">
      <c r="A44" s="144" t="s">
        <v>459</v>
      </c>
      <c r="B44" s="163">
        <v>211404</v>
      </c>
      <c r="C44" s="158">
        <v>1</v>
      </c>
    </row>
    <row r="45" spans="1:3" x14ac:dyDescent="0.3">
      <c r="A45" s="146">
        <v>1</v>
      </c>
      <c r="B45" s="163">
        <v>211404</v>
      </c>
      <c r="C45" s="158">
        <v>1</v>
      </c>
    </row>
    <row r="46" spans="1:3" x14ac:dyDescent="0.3">
      <c r="A46" s="162" t="s">
        <v>398</v>
      </c>
      <c r="B46" s="163">
        <v>109143.535</v>
      </c>
      <c r="C46" s="158">
        <v>1</v>
      </c>
    </row>
    <row r="47" spans="1:3" x14ac:dyDescent="0.3">
      <c r="A47" s="144" t="s">
        <v>459</v>
      </c>
      <c r="B47" s="163">
        <v>109143.535</v>
      </c>
      <c r="C47" s="158">
        <v>1</v>
      </c>
    </row>
    <row r="48" spans="1:3" x14ac:dyDescent="0.3">
      <c r="A48" s="146">
        <v>1</v>
      </c>
      <c r="B48" s="163">
        <v>109143.535</v>
      </c>
      <c r="C48" s="158">
        <v>1</v>
      </c>
    </row>
    <row r="49" spans="1:3" x14ac:dyDescent="0.3">
      <c r="A49" s="162" t="s">
        <v>400</v>
      </c>
      <c r="B49" s="163">
        <v>581287</v>
      </c>
      <c r="C49" s="158">
        <v>2</v>
      </c>
    </row>
    <row r="50" spans="1:3" x14ac:dyDescent="0.3">
      <c r="A50" s="144" t="s">
        <v>53</v>
      </c>
      <c r="B50" s="163">
        <v>581287</v>
      </c>
      <c r="C50" s="158">
        <v>2</v>
      </c>
    </row>
    <row r="51" spans="1:3" x14ac:dyDescent="0.3">
      <c r="A51" s="146">
        <v>1</v>
      </c>
      <c r="B51" s="163">
        <v>581287</v>
      </c>
      <c r="C51" s="158">
        <v>2</v>
      </c>
    </row>
    <row r="52" spans="1:3" x14ac:dyDescent="0.3">
      <c r="A52" s="162" t="s">
        <v>402</v>
      </c>
      <c r="B52" s="163">
        <v>484115.36</v>
      </c>
      <c r="C52" s="158">
        <v>1</v>
      </c>
    </row>
    <row r="53" spans="1:3" x14ac:dyDescent="0.3">
      <c r="A53" s="144" t="s">
        <v>81</v>
      </c>
      <c r="B53" s="163">
        <v>484115.36</v>
      </c>
      <c r="C53" s="158">
        <v>1</v>
      </c>
    </row>
    <row r="54" spans="1:3" x14ac:dyDescent="0.3">
      <c r="A54" s="146">
        <v>1</v>
      </c>
      <c r="B54" s="163">
        <v>484115.36</v>
      </c>
      <c r="C54" s="158">
        <v>1</v>
      </c>
    </row>
    <row r="55" spans="1:3" x14ac:dyDescent="0.3">
      <c r="A55" s="162" t="s">
        <v>416</v>
      </c>
      <c r="B55" s="163">
        <v>455428.24</v>
      </c>
      <c r="C55" s="158">
        <v>1</v>
      </c>
    </row>
    <row r="56" spans="1:3" x14ac:dyDescent="0.3">
      <c r="A56" s="144" t="s">
        <v>81</v>
      </c>
      <c r="B56" s="163">
        <v>455428.24</v>
      </c>
      <c r="C56" s="158">
        <v>1</v>
      </c>
    </row>
    <row r="57" spans="1:3" x14ac:dyDescent="0.3">
      <c r="A57" s="146">
        <v>1</v>
      </c>
      <c r="B57" s="163">
        <v>455428.24</v>
      </c>
      <c r="C57" s="158">
        <v>1</v>
      </c>
    </row>
    <row r="58" spans="1:3" x14ac:dyDescent="0.3">
      <c r="A58" s="162" t="s">
        <v>423</v>
      </c>
      <c r="B58" s="163">
        <v>531009</v>
      </c>
      <c r="C58" s="158">
        <v>2</v>
      </c>
    </row>
    <row r="59" spans="1:3" x14ac:dyDescent="0.3">
      <c r="A59" s="144" t="s">
        <v>208</v>
      </c>
      <c r="B59" s="163">
        <v>531009</v>
      </c>
      <c r="C59" s="158">
        <v>2</v>
      </c>
    </row>
    <row r="60" spans="1:3" x14ac:dyDescent="0.3">
      <c r="A60" s="146">
        <v>1</v>
      </c>
      <c r="B60" s="163">
        <v>531009</v>
      </c>
      <c r="C60" s="158">
        <v>2</v>
      </c>
    </row>
    <row r="61" spans="1:3" x14ac:dyDescent="0.3">
      <c r="A61" s="162" t="s">
        <v>424</v>
      </c>
      <c r="B61" s="163">
        <v>1680000</v>
      </c>
      <c r="C61" s="158">
        <v>2</v>
      </c>
    </row>
    <row r="62" spans="1:3" x14ac:dyDescent="0.3">
      <c r="A62" s="144" t="s">
        <v>371</v>
      </c>
      <c r="B62" s="163">
        <v>880000</v>
      </c>
      <c r="C62" s="158">
        <v>1</v>
      </c>
    </row>
    <row r="63" spans="1:3" x14ac:dyDescent="0.3">
      <c r="A63" s="146">
        <v>1</v>
      </c>
      <c r="B63" s="163">
        <v>880000</v>
      </c>
      <c r="C63" s="158">
        <v>1</v>
      </c>
    </row>
    <row r="64" spans="1:3" x14ac:dyDescent="0.3">
      <c r="A64" s="144" t="s">
        <v>370</v>
      </c>
      <c r="B64" s="163">
        <v>800000</v>
      </c>
      <c r="C64" s="158">
        <v>1</v>
      </c>
    </row>
    <row r="65" spans="1:3" x14ac:dyDescent="0.3">
      <c r="A65" s="146">
        <v>1</v>
      </c>
      <c r="B65" s="163">
        <v>800000</v>
      </c>
      <c r="C65" s="158">
        <v>1</v>
      </c>
    </row>
    <row r="66" spans="1:3" x14ac:dyDescent="0.3">
      <c r="A66" s="162" t="s">
        <v>426</v>
      </c>
      <c r="B66" s="163">
        <v>259745.4</v>
      </c>
      <c r="C66" s="158">
        <v>1</v>
      </c>
    </row>
    <row r="67" spans="1:3" x14ac:dyDescent="0.3">
      <c r="A67" s="144" t="s">
        <v>208</v>
      </c>
      <c r="B67" s="163">
        <v>259745.4</v>
      </c>
      <c r="C67" s="158">
        <v>1</v>
      </c>
    </row>
    <row r="68" spans="1:3" x14ac:dyDescent="0.3">
      <c r="A68" s="146">
        <v>1</v>
      </c>
      <c r="B68" s="163">
        <v>259745.4</v>
      </c>
      <c r="C68" s="158">
        <v>1</v>
      </c>
    </row>
    <row r="69" spans="1:3" x14ac:dyDescent="0.3">
      <c r="A69" s="162" t="s">
        <v>434</v>
      </c>
      <c r="B69" s="163">
        <v>453630</v>
      </c>
      <c r="C69" s="158">
        <v>2</v>
      </c>
    </row>
    <row r="70" spans="1:3" x14ac:dyDescent="0.3">
      <c r="A70" s="144" t="s">
        <v>459</v>
      </c>
      <c r="B70" s="163">
        <v>453630</v>
      </c>
      <c r="C70" s="158">
        <v>2</v>
      </c>
    </row>
    <row r="71" spans="1:3" x14ac:dyDescent="0.3">
      <c r="A71" s="146">
        <v>1</v>
      </c>
      <c r="B71" s="163">
        <v>453630</v>
      </c>
      <c r="C71" s="158">
        <v>2</v>
      </c>
    </row>
    <row r="72" spans="1:3" x14ac:dyDescent="0.3">
      <c r="A72" s="162" t="s">
        <v>430</v>
      </c>
      <c r="B72" s="163">
        <v>11839781.890000001</v>
      </c>
      <c r="C72" s="158">
        <v>29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topLeftCell="A149" workbookViewId="0">
      <selection activeCell="A3" sqref="A3:B189"/>
    </sheetView>
  </sheetViews>
  <sheetFormatPr defaultRowHeight="14.4" x14ac:dyDescent="0.3"/>
  <cols>
    <col min="1" max="1" width="19.33203125" bestFit="1" customWidth="1"/>
    <col min="2" max="2" width="25.88671875" bestFit="1" customWidth="1"/>
  </cols>
  <sheetData>
    <row r="3" spans="1:1" x14ac:dyDescent="0.3">
      <c r="A3" s="159" t="s">
        <v>432</v>
      </c>
    </row>
    <row r="4" spans="1:1" x14ac:dyDescent="0.3">
      <c r="A4" s="162" t="s">
        <v>378</v>
      </c>
    </row>
    <row r="5" spans="1:1" x14ac:dyDescent="0.3">
      <c r="A5" s="162" t="s">
        <v>295</v>
      </c>
    </row>
    <row r="6" spans="1:1" x14ac:dyDescent="0.3">
      <c r="A6" s="162" t="s">
        <v>291</v>
      </c>
    </row>
    <row r="7" spans="1:1" x14ac:dyDescent="0.3">
      <c r="A7" s="162" t="s">
        <v>393</v>
      </c>
    </row>
    <row r="8" spans="1:1" x14ac:dyDescent="0.3">
      <c r="A8" s="162" t="s">
        <v>148</v>
      </c>
    </row>
    <row r="9" spans="1:1" x14ac:dyDescent="0.3">
      <c r="A9" s="162" t="s">
        <v>379</v>
      </c>
    </row>
    <row r="10" spans="1:1" x14ac:dyDescent="0.3">
      <c r="A10" s="162" t="s">
        <v>380</v>
      </c>
    </row>
    <row r="11" spans="1:1" x14ac:dyDescent="0.3">
      <c r="A11" s="162" t="s">
        <v>352</v>
      </c>
    </row>
    <row r="12" spans="1:1" x14ac:dyDescent="0.3">
      <c r="A12" s="162" t="s">
        <v>304</v>
      </c>
    </row>
    <row r="13" spans="1:1" x14ac:dyDescent="0.3">
      <c r="A13" s="162" t="s">
        <v>302</v>
      </c>
    </row>
    <row r="14" spans="1:1" x14ac:dyDescent="0.3">
      <c r="A14" s="162" t="s">
        <v>104</v>
      </c>
    </row>
    <row r="15" spans="1:1" x14ac:dyDescent="0.3">
      <c r="A15" s="162" t="s">
        <v>19</v>
      </c>
    </row>
    <row r="16" spans="1:1" x14ac:dyDescent="0.3">
      <c r="A16" s="162" t="s">
        <v>235</v>
      </c>
    </row>
    <row r="17" spans="1:1" x14ac:dyDescent="0.3">
      <c r="A17" s="162" t="s">
        <v>309</v>
      </c>
    </row>
    <row r="18" spans="1:1" x14ac:dyDescent="0.3">
      <c r="A18" s="162" t="s">
        <v>310</v>
      </c>
    </row>
    <row r="19" spans="1:1" x14ac:dyDescent="0.3">
      <c r="A19" s="162" t="s">
        <v>237</v>
      </c>
    </row>
    <row r="20" spans="1:1" x14ac:dyDescent="0.3">
      <c r="A20" s="162" t="s">
        <v>160</v>
      </c>
    </row>
    <row r="21" spans="1:1" x14ac:dyDescent="0.3">
      <c r="A21" s="162" t="s">
        <v>397</v>
      </c>
    </row>
    <row r="22" spans="1:1" x14ac:dyDescent="0.3">
      <c r="A22" s="162" t="s">
        <v>357</v>
      </c>
    </row>
    <row r="23" spans="1:1" x14ac:dyDescent="0.3">
      <c r="A23" s="162" t="s">
        <v>398</v>
      </c>
    </row>
    <row r="24" spans="1:1" x14ac:dyDescent="0.3">
      <c r="A24" s="162" t="s">
        <v>262</v>
      </c>
    </row>
    <row r="25" spans="1:1" x14ac:dyDescent="0.3">
      <c r="A25" s="162" t="s">
        <v>361</v>
      </c>
    </row>
    <row r="26" spans="1:1" x14ac:dyDescent="0.3">
      <c r="A26" s="162" t="s">
        <v>400</v>
      </c>
    </row>
    <row r="27" spans="1:1" x14ac:dyDescent="0.3">
      <c r="A27" s="162" t="s">
        <v>402</v>
      </c>
    </row>
    <row r="28" spans="1:1" x14ac:dyDescent="0.3">
      <c r="A28" s="162" t="s">
        <v>416</v>
      </c>
    </row>
    <row r="29" spans="1:1" x14ac:dyDescent="0.3">
      <c r="A29" s="162" t="s">
        <v>423</v>
      </c>
    </row>
    <row r="30" spans="1:1" x14ac:dyDescent="0.3">
      <c r="A30" s="162" t="s">
        <v>424</v>
      </c>
    </row>
    <row r="31" spans="1:1" x14ac:dyDescent="0.3">
      <c r="A31" s="162" t="s">
        <v>426</v>
      </c>
    </row>
    <row r="32" spans="1:1" x14ac:dyDescent="0.3">
      <c r="A32" s="162" t="s">
        <v>434</v>
      </c>
    </row>
    <row r="33" spans="1:1" x14ac:dyDescent="0.3">
      <c r="A33" s="162" t="s">
        <v>430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 x14ac:dyDescent="0.3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82" customWidth="1"/>
    <col min="8" max="8" width="13.88671875" style="182" bestFit="1" customWidth="1"/>
    <col min="9" max="9" width="11.6640625" bestFit="1" customWidth="1"/>
    <col min="10" max="10" width="34.44140625" style="182" bestFit="1" customWidth="1"/>
    <col min="11" max="11" width="7.109375" style="182" customWidth="1"/>
    <col min="12" max="12" width="39" style="182" bestFit="1" customWidth="1"/>
    <col min="13" max="13" width="8.6640625" style="182" customWidth="1"/>
    <col min="14" max="14" width="24.88671875" bestFit="1" customWidth="1"/>
  </cols>
  <sheetData>
    <row r="1" spans="1:13" x14ac:dyDescent="0.3">
      <c r="A1" s="159" t="s">
        <v>325</v>
      </c>
      <c r="B1" s="184" t="s">
        <v>433</v>
      </c>
    </row>
    <row r="2" spans="1:13" x14ac:dyDescent="0.3">
      <c r="A2" s="159" t="s">
        <v>324</v>
      </c>
      <c r="B2" s="184" t="s">
        <v>433</v>
      </c>
    </row>
    <row r="4" spans="1:13" x14ac:dyDescent="0.3">
      <c r="B4" s="159" t="s">
        <v>322</v>
      </c>
      <c r="F4" s="178"/>
      <c r="G4" s="178"/>
      <c r="H4" s="178"/>
      <c r="I4" s="180" t="s">
        <v>403</v>
      </c>
      <c r="J4" s="183"/>
      <c r="K4" s="183"/>
      <c r="L4" s="183"/>
      <c r="M4" s="183"/>
    </row>
    <row r="5" spans="1:13" x14ac:dyDescent="0.3">
      <c r="A5" s="159" t="s">
        <v>432</v>
      </c>
      <c r="B5" s="184" t="s">
        <v>321</v>
      </c>
      <c r="C5" s="184" t="s">
        <v>323</v>
      </c>
      <c r="F5" s="179"/>
      <c r="G5" s="179"/>
      <c r="H5" s="179"/>
      <c r="I5" s="180" t="s">
        <v>404</v>
      </c>
      <c r="J5" s="183"/>
      <c r="K5" s="183"/>
      <c r="L5" s="183"/>
      <c r="M5" s="183"/>
    </row>
    <row r="6" spans="1:13" x14ac:dyDescent="0.3">
      <c r="A6" s="162" t="s">
        <v>430</v>
      </c>
      <c r="B6" s="177"/>
      <c r="C6" s="177"/>
      <c r="F6" s="181"/>
      <c r="G6" s="181"/>
      <c r="H6" s="181"/>
      <c r="I6" s="180" t="s">
        <v>405</v>
      </c>
      <c r="J6" s="183"/>
      <c r="K6" s="183"/>
      <c r="L6" s="183"/>
      <c r="M6" s="183"/>
    </row>
    <row r="9" spans="1:13" x14ac:dyDescent="0.3">
      <c r="G9"/>
      <c r="H9"/>
      <c r="J9"/>
      <c r="K9"/>
      <c r="L9"/>
      <c r="M9"/>
    </row>
    <row r="10" spans="1:13" x14ac:dyDescent="0.3">
      <c r="G10"/>
      <c r="H10"/>
      <c r="J10"/>
      <c r="K10"/>
      <c r="L10"/>
      <c r="M10"/>
    </row>
    <row r="11" spans="1:13" x14ac:dyDescent="0.3">
      <c r="G11"/>
      <c r="H11"/>
      <c r="J11"/>
      <c r="K11"/>
      <c r="L11"/>
      <c r="M11"/>
    </row>
    <row r="12" spans="1:13" x14ac:dyDescent="0.3">
      <c r="G12"/>
      <c r="H12"/>
      <c r="J12"/>
      <c r="K12"/>
      <c r="L12"/>
      <c r="M12"/>
    </row>
    <row r="13" spans="1:13" x14ac:dyDescent="0.3">
      <c r="G13"/>
      <c r="H13"/>
      <c r="J13"/>
      <c r="K13"/>
      <c r="L13"/>
      <c r="M13"/>
    </row>
    <row r="14" spans="1:13" x14ac:dyDescent="0.3">
      <c r="G14"/>
      <c r="H14"/>
      <c r="J14"/>
      <c r="K14"/>
      <c r="L14"/>
      <c r="M14"/>
    </row>
    <row r="15" spans="1:13" x14ac:dyDescent="0.3">
      <c r="G15"/>
      <c r="H15"/>
      <c r="J15"/>
      <c r="K15"/>
      <c r="L15"/>
      <c r="M15"/>
    </row>
    <row r="16" spans="1:13" x14ac:dyDescent="0.3">
      <c r="G16"/>
      <c r="H16"/>
      <c r="J16"/>
      <c r="K16"/>
      <c r="L16"/>
      <c r="M16"/>
    </row>
    <row r="17" spans="7:13" x14ac:dyDescent="0.3">
      <c r="G17"/>
      <c r="H17"/>
      <c r="J17"/>
      <c r="K17"/>
      <c r="L17"/>
      <c r="M17"/>
    </row>
    <row r="18" spans="7:13" x14ac:dyDescent="0.3">
      <c r="G18"/>
      <c r="H18"/>
      <c r="J18"/>
      <c r="K18"/>
      <c r="L18"/>
      <c r="M18"/>
    </row>
    <row r="19" spans="7:13" x14ac:dyDescent="0.3">
      <c r="G19"/>
      <c r="H19"/>
      <c r="J19"/>
      <c r="K19"/>
      <c r="L19"/>
      <c r="M19"/>
    </row>
    <row r="20" spans="7:13" x14ac:dyDescent="0.3">
      <c r="G20"/>
      <c r="H20"/>
      <c r="J20"/>
      <c r="K20"/>
      <c r="L20"/>
      <c r="M20"/>
    </row>
    <row r="21" spans="7:13" x14ac:dyDescent="0.3">
      <c r="G21"/>
      <c r="H21"/>
      <c r="J21"/>
      <c r="K21"/>
      <c r="L21"/>
      <c r="M21"/>
    </row>
    <row r="22" spans="7:13" x14ac:dyDescent="0.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Normal="100" workbookViewId="0">
      <pane ySplit="1" topLeftCell="A2" activePane="bottomLeft" state="frozen"/>
      <selection pane="bottomLeft" activeCell="G29" sqref="G29"/>
    </sheetView>
  </sheetViews>
  <sheetFormatPr defaultColWidth="9.109375" defaultRowHeight="14.4" x14ac:dyDescent="0.3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3" x14ac:dyDescent="0.3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3" x14ac:dyDescent="0.3">
      <c r="A2" s="149" t="s">
        <v>270</v>
      </c>
      <c r="B2" s="172" t="s">
        <v>367</v>
      </c>
      <c r="C2" s="173">
        <v>71</v>
      </c>
      <c r="D2" s="173" t="s">
        <v>328</v>
      </c>
      <c r="E2" s="173" t="s">
        <v>332</v>
      </c>
      <c r="F2" s="213">
        <v>41641</v>
      </c>
      <c r="G2" s="213" t="s">
        <v>295</v>
      </c>
      <c r="H2" s="174" t="s">
        <v>25</v>
      </c>
      <c r="I2" s="174">
        <v>192000</v>
      </c>
      <c r="J2" s="175">
        <v>0.5</v>
      </c>
      <c r="K2" s="176">
        <f>MONTH(Tabela1[[#This Row],[Data da Venda]])</f>
        <v>1</v>
      </c>
      <c r="L2" s="176">
        <f>YEAR(Tabela1[[#This Row],[Data da Venda]])</f>
        <v>2014</v>
      </c>
    </row>
    <row r="3" spans="1:13" x14ac:dyDescent="0.3">
      <c r="A3" s="171" t="s">
        <v>270</v>
      </c>
      <c r="B3" s="172" t="s">
        <v>367</v>
      </c>
      <c r="C3" s="173">
        <v>71</v>
      </c>
      <c r="D3" s="173" t="s">
        <v>328</v>
      </c>
      <c r="E3" s="173" t="s">
        <v>332</v>
      </c>
      <c r="F3" s="213">
        <v>41641</v>
      </c>
      <c r="G3" s="213" t="s">
        <v>302</v>
      </c>
      <c r="H3" s="174" t="s">
        <v>25</v>
      </c>
      <c r="I3" s="174">
        <v>192000</v>
      </c>
      <c r="J3" s="175">
        <v>0.5</v>
      </c>
      <c r="K3" s="176">
        <f>MONTH(Tabela1[[#This Row],[Data da Venda]])</f>
        <v>1</v>
      </c>
      <c r="L3" s="176">
        <f>YEAR(Tabela1[[#This Row],[Data da Venda]])</f>
        <v>2014</v>
      </c>
    </row>
    <row r="4" spans="1:13" x14ac:dyDescent="0.3">
      <c r="A4" s="149" t="s">
        <v>459</v>
      </c>
      <c r="B4" s="150" t="s">
        <v>366</v>
      </c>
      <c r="C4" s="166">
        <v>114</v>
      </c>
      <c r="D4" s="173" t="s">
        <v>329</v>
      </c>
      <c r="E4" s="173" t="s">
        <v>331</v>
      </c>
      <c r="F4" s="154">
        <v>41644</v>
      </c>
      <c r="G4" s="154" t="s">
        <v>434</v>
      </c>
      <c r="H4" s="155" t="s">
        <v>33</v>
      </c>
      <c r="I4" s="168">
        <v>209630</v>
      </c>
      <c r="J4" s="169">
        <v>1</v>
      </c>
      <c r="K4" s="170">
        <v>1</v>
      </c>
      <c r="L4" s="170">
        <v>2014</v>
      </c>
    </row>
    <row r="5" spans="1:13" x14ac:dyDescent="0.3">
      <c r="A5" s="171" t="s">
        <v>394</v>
      </c>
      <c r="B5" s="150" t="s">
        <v>395</v>
      </c>
      <c r="C5" s="173">
        <v>1716</v>
      </c>
      <c r="D5" s="173" t="s">
        <v>328</v>
      </c>
      <c r="E5" s="173" t="s">
        <v>332</v>
      </c>
      <c r="F5" s="154">
        <v>41644</v>
      </c>
      <c r="G5" s="213" t="s">
        <v>309</v>
      </c>
      <c r="H5" s="174" t="s">
        <v>26</v>
      </c>
      <c r="I5" s="174">
        <v>378795</v>
      </c>
      <c r="J5" s="175">
        <v>1</v>
      </c>
      <c r="K5" s="176">
        <f>MONTH(Tabela1[[#This Row],[Data da Venda]])</f>
        <v>1</v>
      </c>
      <c r="L5" s="176">
        <f>YEAR(Tabela1[[#This Row],[Data da Venda]])</f>
        <v>2014</v>
      </c>
    </row>
    <row r="6" spans="1:13" x14ac:dyDescent="0.3">
      <c r="A6" s="171" t="s">
        <v>81</v>
      </c>
      <c r="B6" s="172" t="s">
        <v>375</v>
      </c>
      <c r="C6" s="173">
        <v>142</v>
      </c>
      <c r="D6" s="173" t="s">
        <v>328</v>
      </c>
      <c r="E6" s="173" t="s">
        <v>331</v>
      </c>
      <c r="F6" s="213">
        <v>41645</v>
      </c>
      <c r="G6" s="213" t="s">
        <v>309</v>
      </c>
      <c r="H6" s="174" t="s">
        <v>26</v>
      </c>
      <c r="I6" s="174">
        <v>865391.43</v>
      </c>
      <c r="J6" s="175">
        <v>1</v>
      </c>
      <c r="K6" s="176">
        <f>MONTH(Tabela1[[#This Row],[Data da Venda]])</f>
        <v>1</v>
      </c>
      <c r="L6" s="176">
        <f>YEAR(Tabela1[[#This Row],[Data da Venda]])</f>
        <v>2014</v>
      </c>
    </row>
    <row r="7" spans="1:13" x14ac:dyDescent="0.3">
      <c r="A7" s="171" t="s">
        <v>394</v>
      </c>
      <c r="B7" s="165" t="s">
        <v>395</v>
      </c>
      <c r="C7" s="173">
        <v>811</v>
      </c>
      <c r="D7" s="173" t="s">
        <v>328</v>
      </c>
      <c r="E7" s="173" t="s">
        <v>332</v>
      </c>
      <c r="F7" s="213">
        <v>41646</v>
      </c>
      <c r="G7" s="213" t="s">
        <v>235</v>
      </c>
      <c r="H7" s="174" t="s">
        <v>27</v>
      </c>
      <c r="I7" s="174">
        <v>424939.34</v>
      </c>
      <c r="J7" s="175">
        <v>1</v>
      </c>
      <c r="K7" s="176">
        <f>MONTH(Tabela1[[#This Row],[Data da Venda]])</f>
        <v>1</v>
      </c>
      <c r="L7" s="176">
        <f>YEAR(Tabela1[[#This Row],[Data da Venda]])</f>
        <v>2014</v>
      </c>
    </row>
    <row r="8" spans="1:13" x14ac:dyDescent="0.3">
      <c r="A8" s="171" t="s">
        <v>394</v>
      </c>
      <c r="B8" s="172" t="s">
        <v>395</v>
      </c>
      <c r="C8" s="173">
        <v>1606</v>
      </c>
      <c r="D8" s="173" t="s">
        <v>328</v>
      </c>
      <c r="E8" s="173" t="s">
        <v>332</v>
      </c>
      <c r="F8" s="213">
        <v>41647</v>
      </c>
      <c r="G8" s="213" t="s">
        <v>397</v>
      </c>
      <c r="H8" s="174" t="s">
        <v>23</v>
      </c>
      <c r="I8" s="174">
        <v>410449.86</v>
      </c>
      <c r="J8" s="175">
        <v>1</v>
      </c>
      <c r="K8" s="176">
        <f>MONTH(Tabela1[[#This Row],[Data da Venda]])</f>
        <v>1</v>
      </c>
      <c r="L8" s="176">
        <f>YEAR(Tabela1[[#This Row],[Data da Venda]])</f>
        <v>2014</v>
      </c>
    </row>
    <row r="9" spans="1:13" x14ac:dyDescent="0.3">
      <c r="A9" s="149" t="s">
        <v>208</v>
      </c>
      <c r="B9" s="172" t="s">
        <v>365</v>
      </c>
      <c r="C9" s="173">
        <v>104</v>
      </c>
      <c r="D9" s="173" t="s">
        <v>328</v>
      </c>
      <c r="E9" s="173" t="s">
        <v>331</v>
      </c>
      <c r="F9" s="213">
        <v>41651</v>
      </c>
      <c r="G9" s="154" t="s">
        <v>426</v>
      </c>
      <c r="H9" s="174" t="s">
        <v>349</v>
      </c>
      <c r="I9" s="174">
        <v>259745.4</v>
      </c>
      <c r="J9" s="175">
        <v>1</v>
      </c>
      <c r="K9" s="176">
        <f>MONTH(Tabela1[[#This Row],[Data da Venda]])</f>
        <v>1</v>
      </c>
      <c r="L9" s="176">
        <f>YEAR(Tabela1[[#This Row],[Data da Venda]])</f>
        <v>2014</v>
      </c>
    </row>
    <row r="10" spans="1:13" x14ac:dyDescent="0.3">
      <c r="A10" s="149" t="s">
        <v>459</v>
      </c>
      <c r="B10" s="172" t="s">
        <v>374</v>
      </c>
      <c r="C10" s="173">
        <v>117</v>
      </c>
      <c r="D10" s="173" t="s">
        <v>328</v>
      </c>
      <c r="E10" s="173" t="s">
        <v>331</v>
      </c>
      <c r="F10" s="213">
        <v>41651</v>
      </c>
      <c r="G10" s="213" t="s">
        <v>19</v>
      </c>
      <c r="H10" s="174" t="s">
        <v>27</v>
      </c>
      <c r="I10" s="174">
        <v>200000</v>
      </c>
      <c r="J10" s="175">
        <v>1</v>
      </c>
      <c r="K10" s="176">
        <f>MONTH(Tabela1[[#This Row],[Data da Venda]])</f>
        <v>1</v>
      </c>
      <c r="L10" s="176">
        <f>YEAR(Tabela1[[#This Row],[Data da Venda]])</f>
        <v>2014</v>
      </c>
    </row>
    <row r="11" spans="1:13" x14ac:dyDescent="0.3">
      <c r="A11" s="171" t="s">
        <v>81</v>
      </c>
      <c r="B11" s="172" t="s">
        <v>375</v>
      </c>
      <c r="C11" s="173">
        <v>41</v>
      </c>
      <c r="D11" s="173" t="s">
        <v>328</v>
      </c>
      <c r="E11" s="173" t="s">
        <v>331</v>
      </c>
      <c r="F11" s="213">
        <v>41652</v>
      </c>
      <c r="G11" s="213" t="s">
        <v>402</v>
      </c>
      <c r="H11" s="174" t="s">
        <v>349</v>
      </c>
      <c r="I11" s="174">
        <v>484115.36</v>
      </c>
      <c r="J11" s="175">
        <v>1</v>
      </c>
      <c r="K11" s="176">
        <f>MONTH(Tabela1[[#This Row],[Data da Venda]])</f>
        <v>1</v>
      </c>
      <c r="L11" s="176">
        <f>YEAR(Tabela1[[#This Row],[Data da Venda]])</f>
        <v>2014</v>
      </c>
    </row>
    <row r="12" spans="1:13" x14ac:dyDescent="0.3">
      <c r="A12" s="171" t="s">
        <v>382</v>
      </c>
      <c r="B12" s="172" t="s">
        <v>384</v>
      </c>
      <c r="C12" s="173">
        <v>73</v>
      </c>
      <c r="D12" s="173" t="s">
        <v>328</v>
      </c>
      <c r="E12" s="173" t="s">
        <v>332</v>
      </c>
      <c r="F12" s="213">
        <v>41653</v>
      </c>
      <c r="G12" s="213" t="s">
        <v>160</v>
      </c>
      <c r="H12" s="174" t="s">
        <v>23</v>
      </c>
      <c r="I12" s="174">
        <v>480266.53</v>
      </c>
      <c r="J12" s="175">
        <v>1</v>
      </c>
      <c r="K12" s="176">
        <f>MONTH(Tabela1[[#This Row],[Data da Venda]])</f>
        <v>1</v>
      </c>
      <c r="L12" s="176">
        <f>YEAR(Tabela1[[#This Row],[Data da Venda]])</f>
        <v>2014</v>
      </c>
    </row>
    <row r="13" spans="1:13" x14ac:dyDescent="0.3">
      <c r="A13" s="149" t="s">
        <v>208</v>
      </c>
      <c r="B13" s="172" t="s">
        <v>365</v>
      </c>
      <c r="C13" s="173">
        <v>167</v>
      </c>
      <c r="D13" s="173" t="s">
        <v>328</v>
      </c>
      <c r="E13" s="173" t="s">
        <v>331</v>
      </c>
      <c r="F13" s="213">
        <v>41653</v>
      </c>
      <c r="G13" s="213" t="s">
        <v>235</v>
      </c>
      <c r="H13" s="174" t="s">
        <v>27</v>
      </c>
      <c r="I13" s="174">
        <v>267106.21000000002</v>
      </c>
      <c r="J13" s="175">
        <v>1</v>
      </c>
      <c r="K13" s="176">
        <f>MONTH(Tabela1[[#This Row],[Data da Venda]])</f>
        <v>1</v>
      </c>
      <c r="L13" s="176">
        <f>YEAR(Tabela1[[#This Row],[Data da Venda]])</f>
        <v>2014</v>
      </c>
    </row>
    <row r="14" spans="1:13" x14ac:dyDescent="0.3">
      <c r="A14" s="171" t="s">
        <v>81</v>
      </c>
      <c r="B14" s="172" t="s">
        <v>375</v>
      </c>
      <c r="C14" s="173">
        <v>115</v>
      </c>
      <c r="D14" s="173" t="s">
        <v>328</v>
      </c>
      <c r="E14" s="173" t="s">
        <v>331</v>
      </c>
      <c r="F14" s="213">
        <v>41654</v>
      </c>
      <c r="G14" s="213" t="s">
        <v>416</v>
      </c>
      <c r="H14" s="174" t="s">
        <v>377</v>
      </c>
      <c r="I14" s="174">
        <v>455428.24</v>
      </c>
      <c r="J14" s="175">
        <v>1</v>
      </c>
      <c r="K14" s="176">
        <f>MONTH(Tabela1[[#This Row],[Data da Venda]])</f>
        <v>1</v>
      </c>
      <c r="L14" s="176">
        <f>YEAR(Tabela1[[#This Row],[Data da Venda]])</f>
        <v>2014</v>
      </c>
    </row>
    <row r="15" spans="1:13" x14ac:dyDescent="0.3">
      <c r="A15" s="149" t="s">
        <v>208</v>
      </c>
      <c r="B15" s="172" t="s">
        <v>363</v>
      </c>
      <c r="C15" s="173">
        <v>178</v>
      </c>
      <c r="D15" s="173" t="s">
        <v>328</v>
      </c>
      <c r="E15" s="173" t="s">
        <v>331</v>
      </c>
      <c r="F15" s="213">
        <v>41654</v>
      </c>
      <c r="G15" s="213" t="s">
        <v>423</v>
      </c>
      <c r="H15" s="174" t="s">
        <v>61</v>
      </c>
      <c r="I15" s="174">
        <v>275209</v>
      </c>
      <c r="J15" s="175">
        <v>1</v>
      </c>
      <c r="K15" s="176">
        <f>MONTH(Tabela1[[#This Row],[Data da Venda]])</f>
        <v>1</v>
      </c>
      <c r="L15" s="176">
        <f>YEAR(Tabela1[[#This Row],[Data da Venda]])</f>
        <v>2014</v>
      </c>
      <c r="M15" s="243"/>
    </row>
    <row r="16" spans="1:13" x14ac:dyDescent="0.3">
      <c r="A16" s="171" t="s">
        <v>270</v>
      </c>
      <c r="B16" s="172" t="s">
        <v>364</v>
      </c>
      <c r="C16" s="173">
        <v>38</v>
      </c>
      <c r="D16" s="173" t="s">
        <v>328</v>
      </c>
      <c r="E16" s="173" t="s">
        <v>332</v>
      </c>
      <c r="F16" s="213">
        <v>41655</v>
      </c>
      <c r="G16" s="213" t="s">
        <v>291</v>
      </c>
      <c r="H16" s="174" t="s">
        <v>61</v>
      </c>
      <c r="I16" s="174">
        <v>300000</v>
      </c>
      <c r="J16" s="175">
        <v>1</v>
      </c>
      <c r="K16" s="176">
        <f>MONTH(Tabela1[[#This Row],[Data da Venda]])</f>
        <v>1</v>
      </c>
      <c r="L16" s="176">
        <f>YEAR(Tabela1[[#This Row],[Data da Venda]])</f>
        <v>2014</v>
      </c>
    </row>
    <row r="17" spans="1:12" x14ac:dyDescent="0.3">
      <c r="A17" s="171" t="s">
        <v>382</v>
      </c>
      <c r="B17" s="172" t="s">
        <v>383</v>
      </c>
      <c r="C17" s="173">
        <v>122</v>
      </c>
      <c r="D17" s="173" t="s">
        <v>329</v>
      </c>
      <c r="E17" s="173" t="s">
        <v>332</v>
      </c>
      <c r="F17" s="213">
        <v>41655</v>
      </c>
      <c r="G17" s="154" t="s">
        <v>434</v>
      </c>
      <c r="H17" s="174" t="s">
        <v>33</v>
      </c>
      <c r="I17" s="174">
        <v>320000</v>
      </c>
      <c r="J17" s="175">
        <v>0.5</v>
      </c>
      <c r="K17" s="176">
        <f>MONTH(Tabela1[[#This Row],[Data da Venda]])</f>
        <v>1</v>
      </c>
      <c r="L17" s="176">
        <f>YEAR(Tabela1[[#This Row],[Data da Venda]])</f>
        <v>2014</v>
      </c>
    </row>
    <row r="18" spans="1:12" x14ac:dyDescent="0.3">
      <c r="A18" s="171" t="s">
        <v>382</v>
      </c>
      <c r="B18" s="172" t="s">
        <v>383</v>
      </c>
      <c r="C18" s="173">
        <v>122</v>
      </c>
      <c r="D18" s="173" t="s">
        <v>329</v>
      </c>
      <c r="E18" s="173" t="s">
        <v>332</v>
      </c>
      <c r="F18" s="213">
        <v>41655</v>
      </c>
      <c r="G18" s="154" t="s">
        <v>380</v>
      </c>
      <c r="H18" s="174" t="s">
        <v>33</v>
      </c>
      <c r="I18" s="174">
        <v>320000</v>
      </c>
      <c r="J18" s="175">
        <v>0.5</v>
      </c>
      <c r="K18" s="176">
        <f>MONTH(Tabela1[[#This Row],[Data da Venda]])</f>
        <v>1</v>
      </c>
      <c r="L18" s="176">
        <f>YEAR(Tabela1[[#This Row],[Data da Venda]])</f>
        <v>2014</v>
      </c>
    </row>
    <row r="19" spans="1:12" x14ac:dyDescent="0.3">
      <c r="A19" s="171" t="s">
        <v>270</v>
      </c>
      <c r="B19" s="172" t="s">
        <v>367</v>
      </c>
      <c r="C19" s="173">
        <v>18</v>
      </c>
      <c r="D19" s="173" t="s">
        <v>328</v>
      </c>
      <c r="E19" s="173" t="s">
        <v>332</v>
      </c>
      <c r="F19" s="213">
        <v>41658</v>
      </c>
      <c r="G19" s="213" t="s">
        <v>378</v>
      </c>
      <c r="H19" s="174" t="s">
        <v>25</v>
      </c>
      <c r="I19" s="174">
        <f>391500/2</f>
        <v>195750</v>
      </c>
      <c r="J19" s="175">
        <v>0.5</v>
      </c>
      <c r="K19" s="176">
        <f>MONTH(Tabela1[[#This Row],[Data da Venda]])</f>
        <v>1</v>
      </c>
      <c r="L19" s="176">
        <f>YEAR(Tabela1[[#This Row],[Data da Venda]])</f>
        <v>2014</v>
      </c>
    </row>
    <row r="20" spans="1:12" x14ac:dyDescent="0.3">
      <c r="A20" s="171" t="s">
        <v>270</v>
      </c>
      <c r="B20" s="172" t="s">
        <v>367</v>
      </c>
      <c r="C20" s="173">
        <v>18</v>
      </c>
      <c r="D20" s="173" t="s">
        <v>328</v>
      </c>
      <c r="E20" s="173" t="s">
        <v>332</v>
      </c>
      <c r="F20" s="213">
        <v>41658</v>
      </c>
      <c r="G20" s="213" t="s">
        <v>304</v>
      </c>
      <c r="H20" s="174" t="s">
        <v>25</v>
      </c>
      <c r="I20" s="174">
        <f>391500/2</f>
        <v>195750</v>
      </c>
      <c r="J20" s="175">
        <v>0.5</v>
      </c>
      <c r="K20" s="176">
        <f>MONTH(Tabela1[[#This Row],[Data da Venda]])</f>
        <v>1</v>
      </c>
      <c r="L20" s="176">
        <f>YEAR(Tabela1[[#This Row],[Data da Venda]])</f>
        <v>2014</v>
      </c>
    </row>
    <row r="21" spans="1:12" x14ac:dyDescent="0.3">
      <c r="A21" s="149" t="s">
        <v>459</v>
      </c>
      <c r="B21" s="150" t="s">
        <v>362</v>
      </c>
      <c r="C21" s="173">
        <v>56</v>
      </c>
      <c r="D21" s="173" t="s">
        <v>328</v>
      </c>
      <c r="E21" s="173" t="s">
        <v>331</v>
      </c>
      <c r="F21" s="213">
        <v>41658</v>
      </c>
      <c r="G21" s="167" t="s">
        <v>237</v>
      </c>
      <c r="H21" s="174" t="s">
        <v>27</v>
      </c>
      <c r="I21" s="174">
        <v>122494.19</v>
      </c>
      <c r="J21" s="175">
        <v>0.5</v>
      </c>
      <c r="K21" s="176">
        <f>MONTH(Tabela1[[#This Row],[Data da Venda]])</f>
        <v>1</v>
      </c>
      <c r="L21" s="176">
        <f>YEAR(Tabela1[[#This Row],[Data da Venda]])</f>
        <v>2014</v>
      </c>
    </row>
    <row r="22" spans="1:12" x14ac:dyDescent="0.3">
      <c r="A22" s="149" t="s">
        <v>459</v>
      </c>
      <c r="B22" s="150" t="s">
        <v>362</v>
      </c>
      <c r="C22" s="173">
        <v>56</v>
      </c>
      <c r="D22" s="173" t="s">
        <v>328</v>
      </c>
      <c r="E22" s="173" t="s">
        <v>331</v>
      </c>
      <c r="F22" s="213">
        <v>41658</v>
      </c>
      <c r="G22" s="213" t="s">
        <v>19</v>
      </c>
      <c r="H22" s="174" t="s">
        <v>27</v>
      </c>
      <c r="I22" s="174">
        <v>122494.19</v>
      </c>
      <c r="J22" s="175">
        <v>0.5</v>
      </c>
      <c r="K22" s="176">
        <f>MONTH(Tabela1[[#This Row],[Data da Venda]])</f>
        <v>1</v>
      </c>
      <c r="L22" s="176">
        <f>YEAR(Tabela1[[#This Row],[Data da Venda]])</f>
        <v>2014</v>
      </c>
    </row>
    <row r="23" spans="1:12" x14ac:dyDescent="0.3">
      <c r="A23" s="149" t="s">
        <v>459</v>
      </c>
      <c r="B23" s="172" t="s">
        <v>366</v>
      </c>
      <c r="C23" s="173">
        <v>133</v>
      </c>
      <c r="D23" s="173" t="s">
        <v>328</v>
      </c>
      <c r="E23" s="173" t="s">
        <v>331</v>
      </c>
      <c r="F23" s="213">
        <v>41658</v>
      </c>
      <c r="G23" s="213" t="s">
        <v>361</v>
      </c>
      <c r="H23" s="174" t="s">
        <v>25</v>
      </c>
      <c r="I23" s="174">
        <v>221657.8</v>
      </c>
      <c r="J23" s="175">
        <v>1</v>
      </c>
      <c r="K23" s="176">
        <f>MONTH(Tabela1[[#This Row],[Data da Venda]])</f>
        <v>1</v>
      </c>
      <c r="L23" s="176">
        <f>YEAR(Tabela1[[#This Row],[Data da Venda]])</f>
        <v>2014</v>
      </c>
    </row>
    <row r="24" spans="1:12" x14ac:dyDescent="0.3">
      <c r="A24" s="149" t="s">
        <v>459</v>
      </c>
      <c r="B24" s="172" t="s">
        <v>374</v>
      </c>
      <c r="C24" s="173">
        <v>175</v>
      </c>
      <c r="D24" s="173" t="s">
        <v>328</v>
      </c>
      <c r="E24" s="173" t="s">
        <v>331</v>
      </c>
      <c r="F24" s="213">
        <v>41658</v>
      </c>
      <c r="G24" s="213" t="s">
        <v>148</v>
      </c>
      <c r="H24" s="174" t="s">
        <v>26</v>
      </c>
      <c r="I24" s="174">
        <v>271000</v>
      </c>
      <c r="J24" s="175">
        <v>1</v>
      </c>
      <c r="K24" s="176">
        <f>MONTH(Tabela1[[#This Row],[Data da Venda]])</f>
        <v>1</v>
      </c>
      <c r="L24" s="176">
        <f>YEAR(Tabela1[[#This Row],[Data da Venda]])</f>
        <v>2014</v>
      </c>
    </row>
    <row r="25" spans="1:12" x14ac:dyDescent="0.3">
      <c r="A25" s="149" t="s">
        <v>213</v>
      </c>
      <c r="B25" s="172" t="s">
        <v>213</v>
      </c>
      <c r="C25" s="173">
        <v>191</v>
      </c>
      <c r="D25" s="173" t="s">
        <v>328</v>
      </c>
      <c r="E25" s="173" t="s">
        <v>331</v>
      </c>
      <c r="F25" s="213">
        <v>41658</v>
      </c>
      <c r="G25" s="213" t="s">
        <v>357</v>
      </c>
      <c r="H25" s="174" t="s">
        <v>27</v>
      </c>
      <c r="I25" s="174">
        <v>2306800</v>
      </c>
      <c r="J25" s="175">
        <v>1</v>
      </c>
      <c r="K25" s="176">
        <f>MONTH(Tabela1[[#This Row],[Data da Venda]])</f>
        <v>1</v>
      </c>
      <c r="L25" s="176">
        <f>YEAR(Tabela1[[#This Row],[Data da Venda]])</f>
        <v>2014</v>
      </c>
    </row>
    <row r="26" spans="1:12" x14ac:dyDescent="0.3">
      <c r="A26" s="149" t="s">
        <v>208</v>
      </c>
      <c r="B26" s="172" t="s">
        <v>363</v>
      </c>
      <c r="C26" s="173">
        <v>7</v>
      </c>
      <c r="D26" s="173" t="s">
        <v>328</v>
      </c>
      <c r="E26" s="173" t="s">
        <v>331</v>
      </c>
      <c r="F26" s="213">
        <v>41659</v>
      </c>
      <c r="G26" s="213" t="s">
        <v>423</v>
      </c>
      <c r="H26" s="174" t="s">
        <v>61</v>
      </c>
      <c r="I26" s="174">
        <v>255800</v>
      </c>
      <c r="J26" s="175">
        <v>1</v>
      </c>
      <c r="K26" s="176">
        <f>MONTH(Tabela1[[#This Row],[Data da Venda]])</f>
        <v>1</v>
      </c>
      <c r="L26" s="176">
        <f>YEAR(Tabela1[[#This Row],[Data da Venda]])</f>
        <v>2014</v>
      </c>
    </row>
    <row r="27" spans="1:12" x14ac:dyDescent="0.3">
      <c r="A27" s="171" t="s">
        <v>233</v>
      </c>
      <c r="B27" s="172" t="s">
        <v>373</v>
      </c>
      <c r="C27" s="173">
        <v>176</v>
      </c>
      <c r="D27" s="173" t="s">
        <v>328</v>
      </c>
      <c r="E27" s="173" t="s">
        <v>331</v>
      </c>
      <c r="F27" s="213">
        <v>41659</v>
      </c>
      <c r="G27" s="213" t="s">
        <v>262</v>
      </c>
      <c r="H27" s="174" t="s">
        <v>24</v>
      </c>
      <c r="I27" s="174">
        <v>356832</v>
      </c>
      <c r="J27" s="175">
        <v>1</v>
      </c>
      <c r="K27" s="176">
        <f>MONTH(Tabela1[[#This Row],[Data da Venda]])</f>
        <v>1</v>
      </c>
      <c r="L27" s="176">
        <f>YEAR(Tabela1[[#This Row],[Data da Venda]])</f>
        <v>2014</v>
      </c>
    </row>
    <row r="28" spans="1:12" x14ac:dyDescent="0.3">
      <c r="A28" s="149" t="s">
        <v>459</v>
      </c>
      <c r="B28" s="150" t="s">
        <v>362</v>
      </c>
      <c r="C28" s="215">
        <v>72</v>
      </c>
      <c r="D28" s="215" t="s">
        <v>329</v>
      </c>
      <c r="E28" s="215" t="s">
        <v>331</v>
      </c>
      <c r="F28" s="216">
        <v>41660</v>
      </c>
      <c r="G28" s="154" t="s">
        <v>434</v>
      </c>
      <c r="H28" s="217" t="s">
        <v>33</v>
      </c>
      <c r="I28" s="217">
        <v>244000</v>
      </c>
      <c r="J28" s="218">
        <v>1</v>
      </c>
      <c r="K28" s="219">
        <f>MONTH(Tabela1[[#This Row],[Data da Venda]])</f>
        <v>1</v>
      </c>
      <c r="L28" s="219">
        <f>YEAR(Tabela1[[#This Row],[Data da Venda]])</f>
        <v>2014</v>
      </c>
    </row>
    <row r="29" spans="1:12" x14ac:dyDescent="0.3">
      <c r="A29" s="220" t="s">
        <v>370</v>
      </c>
      <c r="B29" s="214" t="s">
        <v>376</v>
      </c>
      <c r="C29" s="215">
        <v>309</v>
      </c>
      <c r="D29" s="215" t="s">
        <v>328</v>
      </c>
      <c r="E29" s="215" t="s">
        <v>331</v>
      </c>
      <c r="F29" s="216">
        <v>41661</v>
      </c>
      <c r="G29" s="216" t="s">
        <v>424</v>
      </c>
      <c r="H29" s="217" t="s">
        <v>377</v>
      </c>
      <c r="I29" s="217">
        <v>800000</v>
      </c>
      <c r="J29" s="218">
        <v>1</v>
      </c>
      <c r="K29" s="219">
        <f>MONTH(Tabela1[[#This Row],[Data da Venda]])</f>
        <v>1</v>
      </c>
      <c r="L29" s="219">
        <f>YEAR(Tabela1[[#This Row],[Data da Venda]])</f>
        <v>2014</v>
      </c>
    </row>
    <row r="30" spans="1:12" x14ac:dyDescent="0.3">
      <c r="A30" s="149" t="s">
        <v>459</v>
      </c>
      <c r="B30" s="150" t="s">
        <v>362</v>
      </c>
      <c r="C30" s="222">
        <v>18</v>
      </c>
      <c r="D30" s="222" t="s">
        <v>328</v>
      </c>
      <c r="E30" s="222" t="s">
        <v>331</v>
      </c>
      <c r="F30" s="223">
        <v>41662</v>
      </c>
      <c r="G30" s="213" t="s">
        <v>148</v>
      </c>
      <c r="H30" s="224" t="s">
        <v>26</v>
      </c>
      <c r="I30" s="224">
        <v>199500</v>
      </c>
      <c r="J30" s="225">
        <v>1</v>
      </c>
      <c r="K30" s="226">
        <f>MONTH(Tabela1[[#This Row],[Data da Venda]])</f>
        <v>1</v>
      </c>
      <c r="L30" s="226">
        <f>YEAR(Tabela1[[#This Row],[Data da Venda]])</f>
        <v>2014</v>
      </c>
    </row>
    <row r="31" spans="1:12" x14ac:dyDescent="0.3">
      <c r="A31" s="149" t="s">
        <v>459</v>
      </c>
      <c r="B31" s="221" t="s">
        <v>366</v>
      </c>
      <c r="C31" s="222">
        <v>124</v>
      </c>
      <c r="D31" s="222" t="s">
        <v>329</v>
      </c>
      <c r="E31" s="222" t="s">
        <v>331</v>
      </c>
      <c r="F31" s="223">
        <v>41662</v>
      </c>
      <c r="G31" s="154" t="s">
        <v>380</v>
      </c>
      <c r="H31" s="224" t="s">
        <v>33</v>
      </c>
      <c r="I31" s="224">
        <v>207600</v>
      </c>
      <c r="J31" s="225">
        <v>1</v>
      </c>
      <c r="K31" s="226">
        <f>MONTH(Tabela1[[#This Row],[Data da Venda]])</f>
        <v>1</v>
      </c>
      <c r="L31" s="226">
        <f>YEAR(Tabela1[[#This Row],[Data da Venda]])</f>
        <v>2014</v>
      </c>
    </row>
    <row r="32" spans="1:12" x14ac:dyDescent="0.3">
      <c r="A32" s="149" t="s">
        <v>459</v>
      </c>
      <c r="B32" s="221" t="s">
        <v>366</v>
      </c>
      <c r="C32" s="229">
        <v>54</v>
      </c>
      <c r="D32" s="229" t="s">
        <v>328</v>
      </c>
      <c r="E32" s="229" t="s">
        <v>331</v>
      </c>
      <c r="F32" s="233">
        <v>41663</v>
      </c>
      <c r="G32" s="233" t="s">
        <v>393</v>
      </c>
      <c r="H32" s="230" t="s">
        <v>25</v>
      </c>
      <c r="I32" s="230">
        <v>211404</v>
      </c>
      <c r="J32" s="231">
        <v>1</v>
      </c>
      <c r="K32" s="232">
        <f>MONTH(Tabela1[[#This Row],[Data da Venda]])</f>
        <v>1</v>
      </c>
      <c r="L32" s="232">
        <f>YEAR(Tabela1[[#This Row],[Data da Venda]])</f>
        <v>2014</v>
      </c>
    </row>
    <row r="33" spans="1:12" x14ac:dyDescent="0.3">
      <c r="A33" s="149" t="s">
        <v>459</v>
      </c>
      <c r="B33" s="150" t="s">
        <v>366</v>
      </c>
      <c r="C33" s="229">
        <v>64</v>
      </c>
      <c r="D33" s="229" t="s">
        <v>328</v>
      </c>
      <c r="E33" s="229" t="s">
        <v>331</v>
      </c>
      <c r="F33" s="233">
        <v>41663</v>
      </c>
      <c r="G33" s="233" t="s">
        <v>378</v>
      </c>
      <c r="H33" s="230" t="s">
        <v>25</v>
      </c>
      <c r="I33" s="230">
        <f>218287.07/2</f>
        <v>109143.535</v>
      </c>
      <c r="J33" s="231">
        <v>0.5</v>
      </c>
      <c r="K33" s="232">
        <f>MONTH(Tabela1[[#This Row],[Data da Venda]])</f>
        <v>1</v>
      </c>
      <c r="L33" s="232">
        <f>YEAR(Tabela1[[#This Row],[Data da Venda]])</f>
        <v>2014</v>
      </c>
    </row>
    <row r="34" spans="1:12" x14ac:dyDescent="0.3">
      <c r="A34" s="149" t="s">
        <v>459</v>
      </c>
      <c r="B34" s="150" t="s">
        <v>366</v>
      </c>
      <c r="C34" s="229">
        <v>64</v>
      </c>
      <c r="D34" s="229" t="s">
        <v>328</v>
      </c>
      <c r="E34" s="229" t="s">
        <v>331</v>
      </c>
      <c r="F34" s="233">
        <v>41663</v>
      </c>
      <c r="G34" s="167" t="s">
        <v>398</v>
      </c>
      <c r="H34" s="230" t="s">
        <v>23</v>
      </c>
      <c r="I34" s="230">
        <f>218287.07/2</f>
        <v>109143.535</v>
      </c>
      <c r="J34" s="231">
        <v>0.5</v>
      </c>
      <c r="K34" s="232">
        <f>MONTH(Tabela1[[#This Row],[Data da Venda]])</f>
        <v>1</v>
      </c>
      <c r="L34" s="232">
        <f>YEAR(Tabela1[[#This Row],[Data da Venda]])</f>
        <v>2014</v>
      </c>
    </row>
    <row r="35" spans="1:12" x14ac:dyDescent="0.3">
      <c r="A35" s="227" t="s">
        <v>371</v>
      </c>
      <c r="B35" s="228" t="s">
        <v>425</v>
      </c>
      <c r="C35" s="229">
        <v>103</v>
      </c>
      <c r="D35" s="229" t="s">
        <v>328</v>
      </c>
      <c r="E35" s="229" t="s">
        <v>331</v>
      </c>
      <c r="F35" s="233">
        <v>41663</v>
      </c>
      <c r="G35" s="233" t="s">
        <v>424</v>
      </c>
      <c r="H35" s="230" t="s">
        <v>377</v>
      </c>
      <c r="I35" s="230">
        <v>880000</v>
      </c>
      <c r="J35" s="231">
        <v>1</v>
      </c>
      <c r="K35" s="232">
        <f>MONTH(Tabela1[[#This Row],[Data da Venda]])</f>
        <v>1</v>
      </c>
      <c r="L35" s="232">
        <f>YEAR(Tabela1[[#This Row],[Data da Venda]])</f>
        <v>2014</v>
      </c>
    </row>
    <row r="36" spans="1:12" x14ac:dyDescent="0.3">
      <c r="A36" s="227" t="s">
        <v>186</v>
      </c>
      <c r="B36" s="228" t="s">
        <v>369</v>
      </c>
      <c r="C36" s="229">
        <v>306</v>
      </c>
      <c r="D36" s="229" t="s">
        <v>329</v>
      </c>
      <c r="E36" s="229" t="s">
        <v>331</v>
      </c>
      <c r="F36" s="233">
        <v>41663</v>
      </c>
      <c r="G36" s="154" t="s">
        <v>379</v>
      </c>
      <c r="H36" s="230" t="s">
        <v>33</v>
      </c>
      <c r="I36" s="230">
        <v>400000</v>
      </c>
      <c r="J36" s="231">
        <v>1</v>
      </c>
      <c r="K36" s="232">
        <f>MONTH(Tabela1[[#This Row],[Data da Venda]])</f>
        <v>1</v>
      </c>
      <c r="L36" s="232">
        <f>YEAR(Tabela1[[#This Row],[Data da Venda]])</f>
        <v>2014</v>
      </c>
    </row>
    <row r="37" spans="1:12" x14ac:dyDescent="0.3">
      <c r="A37" s="227" t="s">
        <v>394</v>
      </c>
      <c r="B37" s="228" t="s">
        <v>395</v>
      </c>
      <c r="C37" s="229">
        <v>306</v>
      </c>
      <c r="D37" s="229" t="s">
        <v>328</v>
      </c>
      <c r="E37" s="229" t="s">
        <v>332</v>
      </c>
      <c r="F37" s="233">
        <v>41664</v>
      </c>
      <c r="G37" s="233" t="s">
        <v>104</v>
      </c>
      <c r="H37" s="230" t="s">
        <v>26</v>
      </c>
      <c r="I37" s="230">
        <v>375593</v>
      </c>
      <c r="J37" s="231">
        <v>1</v>
      </c>
      <c r="K37" s="232">
        <v>1</v>
      </c>
      <c r="L37" s="232">
        <v>2014</v>
      </c>
    </row>
    <row r="38" spans="1:12" x14ac:dyDescent="0.3">
      <c r="A38" s="227" t="s">
        <v>53</v>
      </c>
      <c r="B38" s="228" t="s">
        <v>368</v>
      </c>
      <c r="C38" s="229">
        <v>98</v>
      </c>
      <c r="D38" s="229" t="s">
        <v>328</v>
      </c>
      <c r="E38" s="229" t="s">
        <v>331</v>
      </c>
      <c r="F38" s="233">
        <v>41665</v>
      </c>
      <c r="G38" s="233" t="s">
        <v>400</v>
      </c>
      <c r="H38" s="230" t="s">
        <v>26</v>
      </c>
      <c r="I38" s="230">
        <v>544500</v>
      </c>
      <c r="J38" s="231">
        <v>1</v>
      </c>
      <c r="K38" s="232">
        <f>MONTH(Tabela1[[#This Row],[Data da Venda]])</f>
        <v>1</v>
      </c>
      <c r="L38" s="232">
        <f>YEAR(Tabela1[[#This Row],[Data da Venda]])</f>
        <v>2014</v>
      </c>
    </row>
    <row r="39" spans="1:12" x14ac:dyDescent="0.3">
      <c r="A39" s="227" t="s">
        <v>53</v>
      </c>
      <c r="B39" s="228" t="s">
        <v>368</v>
      </c>
      <c r="C39" s="229" t="s">
        <v>428</v>
      </c>
      <c r="D39" s="229" t="s">
        <v>328</v>
      </c>
      <c r="E39" s="229" t="s">
        <v>331</v>
      </c>
      <c r="F39" s="233">
        <v>41665</v>
      </c>
      <c r="G39" s="233" t="s">
        <v>400</v>
      </c>
      <c r="H39" s="230" t="s">
        <v>26</v>
      </c>
      <c r="I39" s="230">
        <v>36787</v>
      </c>
      <c r="J39" s="231">
        <v>1</v>
      </c>
      <c r="K39" s="232">
        <f>MONTH(Tabela1[[#This Row],[Data da Venda]])</f>
        <v>1</v>
      </c>
      <c r="L39" s="232">
        <f>YEAR(Tabela1[[#This Row],[Data da Venda]])</f>
        <v>2014</v>
      </c>
    </row>
    <row r="40" spans="1:12" x14ac:dyDescent="0.3">
      <c r="A40" s="227" t="s">
        <v>233</v>
      </c>
      <c r="B40" s="228" t="s">
        <v>373</v>
      </c>
      <c r="C40" s="229">
        <v>13</v>
      </c>
      <c r="D40" s="229" t="s">
        <v>328</v>
      </c>
      <c r="E40" s="229" t="s">
        <v>331</v>
      </c>
      <c r="F40" s="233">
        <v>41670</v>
      </c>
      <c r="G40" s="233" t="s">
        <v>262</v>
      </c>
      <c r="H40" s="230" t="s">
        <v>24</v>
      </c>
      <c r="I40" s="230">
        <v>330000</v>
      </c>
      <c r="J40" s="231">
        <v>1</v>
      </c>
      <c r="K40" s="232">
        <f>MONTH(Tabela1[[#This Row],[Data da Venda]])</f>
        <v>1</v>
      </c>
      <c r="L40" s="232">
        <f>YEAR(Tabela1[[#This Row],[Data da Venda]])</f>
        <v>2014</v>
      </c>
    </row>
    <row r="41" spans="1:12" x14ac:dyDescent="0.3">
      <c r="A41" s="171" t="s">
        <v>372</v>
      </c>
      <c r="B41" s="172" t="s">
        <v>401</v>
      </c>
      <c r="C41" s="173">
        <v>1207</v>
      </c>
      <c r="D41" s="173" t="s">
        <v>327</v>
      </c>
      <c r="E41" s="153" t="s">
        <v>327</v>
      </c>
      <c r="F41" s="213">
        <v>41653</v>
      </c>
      <c r="G41" s="154" t="s">
        <v>352</v>
      </c>
      <c r="H41" s="174" t="s">
        <v>353</v>
      </c>
      <c r="I41" s="174">
        <v>414999.55</v>
      </c>
      <c r="J41" s="175">
        <v>1</v>
      </c>
      <c r="K41" s="176">
        <f>MONTH(Tabela1[[#This Row],[Data da Venda]])</f>
        <v>1</v>
      </c>
      <c r="L41" s="176">
        <f>YEAR(Tabela1[[#This Row],[Data da Venda]])</f>
        <v>2014</v>
      </c>
    </row>
    <row r="42" spans="1:12" x14ac:dyDescent="0.3">
      <c r="A42" s="227" t="s">
        <v>270</v>
      </c>
      <c r="B42" s="228" t="s">
        <v>367</v>
      </c>
      <c r="C42" s="229">
        <v>61</v>
      </c>
      <c r="D42" s="229" t="s">
        <v>328</v>
      </c>
      <c r="E42" s="229" t="s">
        <v>332</v>
      </c>
      <c r="F42" s="233">
        <v>41670</v>
      </c>
      <c r="G42" s="233" t="s">
        <v>429</v>
      </c>
      <c r="H42" s="230" t="s">
        <v>25</v>
      </c>
      <c r="I42" s="230">
        <v>422950</v>
      </c>
      <c r="J42" s="231">
        <v>1</v>
      </c>
      <c r="K42" s="232">
        <f>MONTH(Tabela1[[#This Row],[Data da Venda]])</f>
        <v>1</v>
      </c>
      <c r="L42" s="232">
        <f>YEAR(Tabela1[[#This Row],[Data da Venda]])</f>
        <v>2014</v>
      </c>
    </row>
    <row r="43" spans="1:12" x14ac:dyDescent="0.3">
      <c r="A43" s="227" t="s">
        <v>81</v>
      </c>
      <c r="B43" s="228" t="s">
        <v>375</v>
      </c>
      <c r="C43" s="229">
        <v>143</v>
      </c>
      <c r="D43" s="229" t="s">
        <v>328</v>
      </c>
      <c r="E43" s="229" t="s">
        <v>331</v>
      </c>
      <c r="F43" s="233">
        <v>41670</v>
      </c>
      <c r="G43" s="233" t="s">
        <v>310</v>
      </c>
      <c r="H43" s="230" t="s">
        <v>61</v>
      </c>
      <c r="I43" s="230">
        <v>885000</v>
      </c>
      <c r="J43" s="231">
        <v>1</v>
      </c>
      <c r="K43" s="232">
        <f>MONTH(Tabela1[[#This Row],[Data da Venda]])</f>
        <v>1</v>
      </c>
      <c r="L43" s="232">
        <f>YEAR(Tabela1[[#This Row],[Data da Venda]])</f>
        <v>2014</v>
      </c>
    </row>
    <row r="44" spans="1:12" ht="12.6" customHeight="1" x14ac:dyDescent="0.3">
      <c r="A44" s="234" t="s">
        <v>370</v>
      </c>
      <c r="B44" s="235" t="s">
        <v>376</v>
      </c>
      <c r="C44" s="236">
        <v>1808</v>
      </c>
      <c r="D44" s="236" t="s">
        <v>327</v>
      </c>
      <c r="E44" s="236" t="s">
        <v>327</v>
      </c>
      <c r="F44" s="237">
        <v>41668</v>
      </c>
      <c r="G44" s="154" t="s">
        <v>352</v>
      </c>
      <c r="H44" s="238" t="s">
        <v>353</v>
      </c>
      <c r="I44" s="238">
        <v>498449.85</v>
      </c>
      <c r="J44" s="239">
        <v>1</v>
      </c>
      <c r="K44" s="240">
        <f>MONTH(Tabela1[[#This Row],[Data da Venda]])</f>
        <v>1</v>
      </c>
      <c r="L44" s="240">
        <f>YEAR(Tabela1[[#This Row],[Data da Venda]])</f>
        <v>2014</v>
      </c>
    </row>
    <row r="45" spans="1:12" x14ac:dyDescent="0.3">
      <c r="A45" s="149" t="s">
        <v>459</v>
      </c>
      <c r="B45" s="228" t="s">
        <v>366</v>
      </c>
      <c r="C45" s="229">
        <v>148</v>
      </c>
      <c r="D45" s="229" t="s">
        <v>329</v>
      </c>
      <c r="E45" s="229" t="s">
        <v>331</v>
      </c>
      <c r="F45" s="233">
        <v>41670</v>
      </c>
      <c r="G45" s="154" t="s">
        <v>380</v>
      </c>
      <c r="H45" s="230" t="s">
        <v>33</v>
      </c>
      <c r="I45" s="230">
        <v>209000</v>
      </c>
      <c r="J45" s="231">
        <v>1</v>
      </c>
      <c r="K45" s="232">
        <f>MONTH(Tabela1[[#This Row],[Data da Venda]])</f>
        <v>1</v>
      </c>
      <c r="L45" s="232">
        <f>YEAR(Tabela1[[#This Row],[Data da Venda]])</f>
        <v>2014</v>
      </c>
    </row>
    <row r="46" spans="1:12" hidden="1" x14ac:dyDescent="0.3">
      <c r="A46" s="234" t="s">
        <v>372</v>
      </c>
      <c r="B46" s="235" t="s">
        <v>399</v>
      </c>
      <c r="C46" s="236">
        <v>408</v>
      </c>
      <c r="D46" s="236" t="s">
        <v>327</v>
      </c>
      <c r="E46" s="236" t="s">
        <v>327</v>
      </c>
      <c r="F46" s="237">
        <v>41680</v>
      </c>
      <c r="G46" s="154" t="s">
        <v>352</v>
      </c>
      <c r="H46" s="238" t="s">
        <v>353</v>
      </c>
      <c r="I46" s="238">
        <v>392523.62</v>
      </c>
      <c r="J46" s="239">
        <v>1</v>
      </c>
      <c r="K46" s="240">
        <f>MONTH(Tabela1[[#This Row],[Data da Venda]])</f>
        <v>2</v>
      </c>
      <c r="L46" s="240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 x14ac:dyDescent="0.3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 x14ac:dyDescent="0.3">
      <c r="A1" s="99"/>
      <c r="B1" s="99"/>
      <c r="C1" s="99"/>
      <c r="D1" s="99"/>
      <c r="E1" s="99"/>
      <c r="F1" s="99"/>
      <c r="G1" s="99"/>
      <c r="H1" s="99"/>
      <c r="I1" s="99"/>
    </row>
    <row r="2" spans="1:9" x14ac:dyDescent="0.3">
      <c r="A2" s="15"/>
      <c r="B2" s="25"/>
      <c r="C2" s="42"/>
      <c r="D2" s="9"/>
      <c r="E2" s="12"/>
      <c r="F2" s="10"/>
      <c r="G2" s="10"/>
      <c r="H2" s="90"/>
      <c r="I2" s="34"/>
    </row>
    <row r="3" spans="1:9" x14ac:dyDescent="0.3">
      <c r="A3" s="15"/>
      <c r="B3" s="25"/>
      <c r="C3" s="42"/>
      <c r="D3" s="9"/>
      <c r="E3" s="12"/>
      <c r="F3" s="10"/>
      <c r="G3" s="10"/>
      <c r="H3" s="90"/>
      <c r="I3" s="34"/>
    </row>
    <row r="4" spans="1:9" x14ac:dyDescent="0.3">
      <c r="A4" s="15"/>
      <c r="B4" s="25"/>
      <c r="C4" s="39"/>
      <c r="D4" s="9"/>
      <c r="E4" s="12"/>
      <c r="F4" s="10"/>
      <c r="G4" s="10"/>
      <c r="H4" s="90"/>
      <c r="I4" s="34"/>
    </row>
    <row r="5" spans="1:9" x14ac:dyDescent="0.3">
      <c r="A5" s="15"/>
      <c r="B5" s="25"/>
      <c r="C5" s="39"/>
      <c r="D5" s="9"/>
      <c r="E5" s="12"/>
      <c r="F5" s="10"/>
      <c r="G5" s="10"/>
      <c r="H5" s="90"/>
      <c r="I5" s="34"/>
    </row>
    <row r="6" spans="1:9" x14ac:dyDescent="0.3">
      <c r="A6" s="15"/>
      <c r="B6" s="25"/>
      <c r="C6" s="39"/>
      <c r="D6" s="9"/>
      <c r="E6" s="12"/>
      <c r="F6" s="10"/>
      <c r="G6" s="10"/>
      <c r="H6" s="90"/>
      <c r="I6" s="34"/>
    </row>
    <row r="7" spans="1:9" x14ac:dyDescent="0.3">
      <c r="A7" s="15"/>
      <c r="B7" s="25"/>
      <c r="C7" s="42"/>
      <c r="D7" s="9"/>
      <c r="E7" s="12"/>
      <c r="F7" s="10"/>
      <c r="G7" s="100"/>
      <c r="H7" s="90"/>
      <c r="I7" s="62"/>
    </row>
    <row r="8" spans="1:9" x14ac:dyDescent="0.3">
      <c r="A8" s="15"/>
      <c r="B8" s="25"/>
      <c r="C8" s="42"/>
      <c r="D8" s="9"/>
      <c r="E8" s="12"/>
      <c r="F8" s="10"/>
      <c r="G8" s="100"/>
      <c r="H8" s="90"/>
      <c r="I8" s="34"/>
    </row>
    <row r="9" spans="1:9" x14ac:dyDescent="0.3">
      <c r="A9" s="15"/>
      <c r="B9" s="25"/>
      <c r="C9" s="39"/>
      <c r="D9" s="9"/>
      <c r="E9" s="12"/>
      <c r="F9" s="10"/>
      <c r="G9" s="10"/>
      <c r="H9" s="90"/>
      <c r="I9" s="34"/>
    </row>
    <row r="10" spans="1:9" x14ac:dyDescent="0.3">
      <c r="A10" s="15"/>
      <c r="B10" s="25"/>
      <c r="C10" s="39"/>
      <c r="D10" s="9"/>
      <c r="E10" s="12"/>
      <c r="F10" s="10"/>
      <c r="G10" s="10"/>
      <c r="H10" s="90"/>
      <c r="I10" s="62"/>
    </row>
    <row r="11" spans="1:9" x14ac:dyDescent="0.3">
      <c r="A11" s="15"/>
      <c r="B11" s="25"/>
      <c r="C11" s="39"/>
      <c r="D11" s="9"/>
      <c r="E11" s="12"/>
      <c r="F11" s="10"/>
      <c r="G11" s="10"/>
      <c r="H11" s="90"/>
      <c r="I11" s="62"/>
    </row>
    <row r="12" spans="1:9" x14ac:dyDescent="0.3">
      <c r="A12" s="15"/>
      <c r="B12" s="25"/>
      <c r="C12" s="39"/>
      <c r="D12" s="9"/>
      <c r="E12" s="12"/>
      <c r="F12" s="10"/>
      <c r="G12" s="10"/>
      <c r="H12" s="90"/>
      <c r="I12" s="62"/>
    </row>
    <row r="13" spans="1:9" x14ac:dyDescent="0.3">
      <c r="A13" s="15"/>
      <c r="B13" s="25"/>
      <c r="C13" s="39"/>
      <c r="D13" s="9"/>
      <c r="E13" s="12"/>
      <c r="F13" s="10"/>
      <c r="G13" s="10"/>
      <c r="H13" s="90"/>
      <c r="I13" s="62"/>
    </row>
    <row r="14" spans="1:9" x14ac:dyDescent="0.3">
      <c r="A14" s="15"/>
      <c r="B14" s="25"/>
      <c r="C14" s="39"/>
      <c r="D14" s="9"/>
      <c r="E14" s="12"/>
      <c r="F14" s="10"/>
      <c r="G14" s="10"/>
      <c r="H14" s="90"/>
      <c r="I14" s="62"/>
    </row>
    <row r="15" spans="1:9" x14ac:dyDescent="0.3">
      <c r="A15" s="15"/>
      <c r="B15" s="25"/>
      <c r="C15" s="39"/>
      <c r="D15" s="9"/>
      <c r="E15" s="12"/>
      <c r="F15" s="10"/>
      <c r="G15" s="10"/>
      <c r="H15" s="90"/>
      <c r="I15" s="62"/>
    </row>
    <row r="16" spans="1:9" x14ac:dyDescent="0.3">
      <c r="A16" s="15"/>
      <c r="B16" s="25"/>
      <c r="C16" s="39"/>
      <c r="D16" s="9"/>
      <c r="E16" s="12"/>
      <c r="F16" s="10"/>
      <c r="G16" s="10"/>
      <c r="H16" s="90"/>
      <c r="I16" s="62"/>
    </row>
    <row r="17" spans="1:9" x14ac:dyDescent="0.3">
      <c r="A17" s="15"/>
      <c r="B17" s="25"/>
      <c r="C17" s="39"/>
      <c r="D17" s="9"/>
      <c r="E17" s="12"/>
      <c r="F17" s="10"/>
      <c r="G17" s="10"/>
      <c r="H17" s="90"/>
      <c r="I17" s="62"/>
    </row>
    <row r="18" spans="1:9" x14ac:dyDescent="0.3">
      <c r="A18" s="15"/>
      <c r="B18" s="25"/>
      <c r="C18" s="39"/>
      <c r="D18" s="9"/>
      <c r="E18" s="12"/>
      <c r="F18" s="10"/>
      <c r="G18" s="10"/>
      <c r="H18" s="90"/>
      <c r="I18" s="62"/>
    </row>
    <row r="19" spans="1:9" x14ac:dyDescent="0.3">
      <c r="A19" s="15"/>
      <c r="B19" s="25"/>
      <c r="C19" s="39"/>
      <c r="D19" s="9"/>
      <c r="E19" s="12"/>
      <c r="F19" s="10"/>
      <c r="G19" s="10"/>
      <c r="H19" s="90"/>
      <c r="I19" s="62"/>
    </row>
    <row r="20" spans="1:9" x14ac:dyDescent="0.3">
      <c r="A20" s="15"/>
      <c r="B20" s="25"/>
      <c r="C20" s="39"/>
      <c r="D20" s="9"/>
      <c r="E20" s="12"/>
      <c r="F20" s="10"/>
      <c r="G20" s="10"/>
      <c r="H20" s="90"/>
      <c r="I20" s="62"/>
    </row>
    <row r="21" spans="1:9" x14ac:dyDescent="0.3">
      <c r="A21" s="15"/>
      <c r="B21" s="25"/>
      <c r="C21" s="39"/>
      <c r="D21" s="9"/>
      <c r="E21" s="12"/>
      <c r="F21" s="10"/>
      <c r="G21" s="10"/>
      <c r="H21" s="90"/>
      <c r="I21" s="34"/>
    </row>
    <row r="22" spans="1:9" x14ac:dyDescent="0.3">
      <c r="A22" s="15"/>
      <c r="B22" s="25"/>
      <c r="C22" s="39"/>
      <c r="D22" s="9"/>
      <c r="E22" s="12"/>
      <c r="F22" s="10"/>
      <c r="G22" s="10"/>
      <c r="H22" s="90"/>
      <c r="I22" s="34"/>
    </row>
    <row r="23" spans="1:9" x14ac:dyDescent="0.3">
      <c r="A23" s="15"/>
      <c r="B23" s="25"/>
      <c r="C23" s="39"/>
      <c r="D23" s="9"/>
      <c r="E23" s="12"/>
      <c r="F23" s="10"/>
      <c r="G23" s="10"/>
      <c r="H23" s="90"/>
      <c r="I23" s="34"/>
    </row>
    <row r="24" spans="1:9" x14ac:dyDescent="0.3">
      <c r="A24" s="15"/>
      <c r="B24" s="25"/>
      <c r="C24" s="39"/>
      <c r="D24" s="9"/>
      <c r="E24" s="12"/>
      <c r="F24" s="10"/>
      <c r="G24" s="10"/>
      <c r="H24" s="90"/>
      <c r="I24" s="34"/>
    </row>
    <row r="25" spans="1:9" x14ac:dyDescent="0.3">
      <c r="A25" s="15"/>
      <c r="B25" s="25"/>
      <c r="C25" s="25"/>
      <c r="D25" s="98"/>
      <c r="E25" s="25"/>
      <c r="F25" s="89"/>
      <c r="G25" s="89"/>
      <c r="H25" s="16"/>
      <c r="I25" s="25"/>
    </row>
    <row r="26" spans="1:9" x14ac:dyDescent="0.3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 x14ac:dyDescent="0.3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 x14ac:dyDescent="0.3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 x14ac:dyDescent="0.3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 x14ac:dyDescent="0.3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 x14ac:dyDescent="0.3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 x14ac:dyDescent="0.3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 x14ac:dyDescent="0.3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 x14ac:dyDescent="0.3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 x14ac:dyDescent="0.3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 x14ac:dyDescent="0.3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 x14ac:dyDescent="0.3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 x14ac:dyDescent="0.3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 x14ac:dyDescent="0.3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 x14ac:dyDescent="0.3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 x14ac:dyDescent="0.3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 x14ac:dyDescent="0.3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 x14ac:dyDescent="0.3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 x14ac:dyDescent="0.3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68"/>
      <c r="M17" s="269"/>
      <c r="N17" s="269"/>
      <c r="O17" s="270"/>
    </row>
    <row r="18" spans="1:15" x14ac:dyDescent="0.3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 x14ac:dyDescent="0.3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 x14ac:dyDescent="0.3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 x14ac:dyDescent="0.3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 x14ac:dyDescent="0.3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 x14ac:dyDescent="0.3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 x14ac:dyDescent="0.3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 x14ac:dyDescent="0.3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 x14ac:dyDescent="0.3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 x14ac:dyDescent="0.3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 x14ac:dyDescent="0.3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 x14ac:dyDescent="0.3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 x14ac:dyDescent="0.3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 x14ac:dyDescent="0.3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 x14ac:dyDescent="0.3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 x14ac:dyDescent="0.3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 x14ac:dyDescent="0.3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 x14ac:dyDescent="0.3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 x14ac:dyDescent="0.3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 x14ac:dyDescent="0.3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 x14ac:dyDescent="0.3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 x14ac:dyDescent="0.3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 x14ac:dyDescent="0.3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 x14ac:dyDescent="0.3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 x14ac:dyDescent="0.3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 x14ac:dyDescent="0.3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 x14ac:dyDescent="0.3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 x14ac:dyDescent="0.3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 x14ac:dyDescent="0.3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 x14ac:dyDescent="0.3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 x14ac:dyDescent="0.3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 x14ac:dyDescent="0.3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 x14ac:dyDescent="0.3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 x14ac:dyDescent="0.3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 x14ac:dyDescent="0.3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 x14ac:dyDescent="0.3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 x14ac:dyDescent="0.3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 x14ac:dyDescent="0.3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 x14ac:dyDescent="0.3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 x14ac:dyDescent="0.3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 x14ac:dyDescent="0.3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 x14ac:dyDescent="0.3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 x14ac:dyDescent="0.3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 x14ac:dyDescent="0.3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 x14ac:dyDescent="0.3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 x14ac:dyDescent="0.3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 x14ac:dyDescent="0.3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 x14ac:dyDescent="0.3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 x14ac:dyDescent="0.3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 x14ac:dyDescent="0.3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 x14ac:dyDescent="0.3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 x14ac:dyDescent="0.3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 x14ac:dyDescent="0.3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 x14ac:dyDescent="0.3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 x14ac:dyDescent="0.3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 x14ac:dyDescent="0.3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 x14ac:dyDescent="0.3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 x14ac:dyDescent="0.3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 x14ac:dyDescent="0.3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 x14ac:dyDescent="0.3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 x14ac:dyDescent="0.3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 x14ac:dyDescent="0.3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 x14ac:dyDescent="0.3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 x14ac:dyDescent="0.3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 x14ac:dyDescent="0.3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 x14ac:dyDescent="0.3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 x14ac:dyDescent="0.3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 x14ac:dyDescent="0.3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 x14ac:dyDescent="0.3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 x14ac:dyDescent="0.3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 x14ac:dyDescent="0.3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 x14ac:dyDescent="0.3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 x14ac:dyDescent="0.3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 x14ac:dyDescent="0.3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 x14ac:dyDescent="0.3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 x14ac:dyDescent="0.3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 x14ac:dyDescent="0.3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 x14ac:dyDescent="0.3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 x14ac:dyDescent="0.3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 x14ac:dyDescent="0.3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 x14ac:dyDescent="0.3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 x14ac:dyDescent="0.3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 x14ac:dyDescent="0.3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 x14ac:dyDescent="0.3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 x14ac:dyDescent="0.3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 x14ac:dyDescent="0.3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 x14ac:dyDescent="0.3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 x14ac:dyDescent="0.3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 x14ac:dyDescent="0.3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 x14ac:dyDescent="0.3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 x14ac:dyDescent="0.3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 x14ac:dyDescent="0.3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 x14ac:dyDescent="0.3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 x14ac:dyDescent="0.3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 x14ac:dyDescent="0.3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 x14ac:dyDescent="0.3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 x14ac:dyDescent="0.3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 x14ac:dyDescent="0.3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 x14ac:dyDescent="0.3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 x14ac:dyDescent="0.3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 x14ac:dyDescent="0.3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 x14ac:dyDescent="0.3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 x14ac:dyDescent="0.3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 x14ac:dyDescent="0.3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 x14ac:dyDescent="0.3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 x14ac:dyDescent="0.3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 x14ac:dyDescent="0.3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 x14ac:dyDescent="0.3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 x14ac:dyDescent="0.3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 x14ac:dyDescent="0.3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 x14ac:dyDescent="0.3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 x14ac:dyDescent="0.3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 x14ac:dyDescent="0.3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 x14ac:dyDescent="0.3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 x14ac:dyDescent="0.3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 x14ac:dyDescent="0.3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 x14ac:dyDescent="0.3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 x14ac:dyDescent="0.3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 x14ac:dyDescent="0.3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 x14ac:dyDescent="0.3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 x14ac:dyDescent="0.3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 x14ac:dyDescent="0.3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 x14ac:dyDescent="0.3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 x14ac:dyDescent="0.3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 x14ac:dyDescent="0.3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 x14ac:dyDescent="0.3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 x14ac:dyDescent="0.3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 x14ac:dyDescent="0.3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 x14ac:dyDescent="0.3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 x14ac:dyDescent="0.3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 x14ac:dyDescent="0.3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 x14ac:dyDescent="0.3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 x14ac:dyDescent="0.3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 x14ac:dyDescent="0.3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 x14ac:dyDescent="0.3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 x14ac:dyDescent="0.3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 x14ac:dyDescent="0.3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 x14ac:dyDescent="0.3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 x14ac:dyDescent="0.3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 x14ac:dyDescent="0.3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 x14ac:dyDescent="0.3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 x14ac:dyDescent="0.3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 x14ac:dyDescent="0.3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 x14ac:dyDescent="0.3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 x14ac:dyDescent="0.3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 x14ac:dyDescent="0.3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 x14ac:dyDescent="0.3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 x14ac:dyDescent="0.3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 x14ac:dyDescent="0.3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 x14ac:dyDescent="0.3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 x14ac:dyDescent="0.3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 x14ac:dyDescent="0.3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 x14ac:dyDescent="0.3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 x14ac:dyDescent="0.3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 x14ac:dyDescent="0.3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 x14ac:dyDescent="0.3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 x14ac:dyDescent="0.3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 x14ac:dyDescent="0.3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 x14ac:dyDescent="0.3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 x14ac:dyDescent="0.3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 x14ac:dyDescent="0.3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 x14ac:dyDescent="0.3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 x14ac:dyDescent="0.3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 x14ac:dyDescent="0.3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 x14ac:dyDescent="0.3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 x14ac:dyDescent="0.3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 x14ac:dyDescent="0.3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 x14ac:dyDescent="0.3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 x14ac:dyDescent="0.3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 x14ac:dyDescent="0.3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 x14ac:dyDescent="0.3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 x14ac:dyDescent="0.3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 x14ac:dyDescent="0.3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 x14ac:dyDescent="0.3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 x14ac:dyDescent="0.3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 x14ac:dyDescent="0.3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 x14ac:dyDescent="0.3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 x14ac:dyDescent="0.3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 x14ac:dyDescent="0.3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 x14ac:dyDescent="0.3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 x14ac:dyDescent="0.3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 x14ac:dyDescent="0.3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 x14ac:dyDescent="0.3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 x14ac:dyDescent="0.3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 x14ac:dyDescent="0.3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 x14ac:dyDescent="0.3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 x14ac:dyDescent="0.3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 x14ac:dyDescent="0.3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 x14ac:dyDescent="0.3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 x14ac:dyDescent="0.3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 x14ac:dyDescent="0.3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 x14ac:dyDescent="0.3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 x14ac:dyDescent="0.3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 x14ac:dyDescent="0.3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 x14ac:dyDescent="0.3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 x14ac:dyDescent="0.3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 x14ac:dyDescent="0.3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 x14ac:dyDescent="0.3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 x14ac:dyDescent="0.3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 x14ac:dyDescent="0.3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 x14ac:dyDescent="0.3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 x14ac:dyDescent="0.3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 x14ac:dyDescent="0.3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 x14ac:dyDescent="0.3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 x14ac:dyDescent="0.3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 x14ac:dyDescent="0.3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 x14ac:dyDescent="0.3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 x14ac:dyDescent="0.3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 x14ac:dyDescent="0.3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 x14ac:dyDescent="0.3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 x14ac:dyDescent="0.3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 x14ac:dyDescent="0.3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 x14ac:dyDescent="0.3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 x14ac:dyDescent="0.3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 x14ac:dyDescent="0.3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 x14ac:dyDescent="0.3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 x14ac:dyDescent="0.3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 x14ac:dyDescent="0.3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 x14ac:dyDescent="0.3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 x14ac:dyDescent="0.3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 x14ac:dyDescent="0.3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 x14ac:dyDescent="0.3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 x14ac:dyDescent="0.3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 x14ac:dyDescent="0.3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 x14ac:dyDescent="0.3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 x14ac:dyDescent="0.3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 x14ac:dyDescent="0.3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 x14ac:dyDescent="0.3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 x14ac:dyDescent="0.3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 x14ac:dyDescent="0.3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 x14ac:dyDescent="0.3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 x14ac:dyDescent="0.3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 x14ac:dyDescent="0.3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 x14ac:dyDescent="0.3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 x14ac:dyDescent="0.3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 x14ac:dyDescent="0.3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 x14ac:dyDescent="0.3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 x14ac:dyDescent="0.3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 x14ac:dyDescent="0.3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 x14ac:dyDescent="0.3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 x14ac:dyDescent="0.3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 x14ac:dyDescent="0.3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 x14ac:dyDescent="0.3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 x14ac:dyDescent="0.3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 x14ac:dyDescent="0.3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 x14ac:dyDescent="0.3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 x14ac:dyDescent="0.3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 x14ac:dyDescent="0.3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 x14ac:dyDescent="0.3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 x14ac:dyDescent="0.3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 x14ac:dyDescent="0.3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 x14ac:dyDescent="0.3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 x14ac:dyDescent="0.3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 x14ac:dyDescent="0.3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 x14ac:dyDescent="0.3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 x14ac:dyDescent="0.3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 x14ac:dyDescent="0.3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 x14ac:dyDescent="0.3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 x14ac:dyDescent="0.3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 x14ac:dyDescent="0.3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 x14ac:dyDescent="0.3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 x14ac:dyDescent="0.3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 x14ac:dyDescent="0.3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 x14ac:dyDescent="0.3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 x14ac:dyDescent="0.3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 x14ac:dyDescent="0.3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 x14ac:dyDescent="0.3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 x14ac:dyDescent="0.3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 x14ac:dyDescent="0.3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 x14ac:dyDescent="0.3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 x14ac:dyDescent="0.3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 x14ac:dyDescent="0.3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 x14ac:dyDescent="0.3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 x14ac:dyDescent="0.3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 x14ac:dyDescent="0.3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 x14ac:dyDescent="0.3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 x14ac:dyDescent="0.3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 x14ac:dyDescent="0.3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 x14ac:dyDescent="0.3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 x14ac:dyDescent="0.3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 x14ac:dyDescent="0.3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 x14ac:dyDescent="0.3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 x14ac:dyDescent="0.3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 x14ac:dyDescent="0.3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 x14ac:dyDescent="0.3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 x14ac:dyDescent="0.3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 x14ac:dyDescent="0.3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 x14ac:dyDescent="0.3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 x14ac:dyDescent="0.3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 x14ac:dyDescent="0.3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 x14ac:dyDescent="0.3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 x14ac:dyDescent="0.3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 x14ac:dyDescent="0.3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 x14ac:dyDescent="0.3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 x14ac:dyDescent="0.3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 x14ac:dyDescent="0.3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 x14ac:dyDescent="0.3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 x14ac:dyDescent="0.3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 x14ac:dyDescent="0.3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 x14ac:dyDescent="0.3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 x14ac:dyDescent="0.3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 x14ac:dyDescent="0.3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 x14ac:dyDescent="0.3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 x14ac:dyDescent="0.3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 x14ac:dyDescent="0.3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 x14ac:dyDescent="0.3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 x14ac:dyDescent="0.3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 x14ac:dyDescent="0.3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 x14ac:dyDescent="0.3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 x14ac:dyDescent="0.3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 x14ac:dyDescent="0.3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 x14ac:dyDescent="0.3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 x14ac:dyDescent="0.3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 x14ac:dyDescent="0.3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 x14ac:dyDescent="0.3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 x14ac:dyDescent="0.3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 x14ac:dyDescent="0.3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 x14ac:dyDescent="0.3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 x14ac:dyDescent="0.3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 x14ac:dyDescent="0.3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 x14ac:dyDescent="0.3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 x14ac:dyDescent="0.3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 x14ac:dyDescent="0.3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 x14ac:dyDescent="0.3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 x14ac:dyDescent="0.3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 x14ac:dyDescent="0.3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 x14ac:dyDescent="0.3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 x14ac:dyDescent="0.3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 x14ac:dyDescent="0.3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 x14ac:dyDescent="0.3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 x14ac:dyDescent="0.3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 x14ac:dyDescent="0.3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 x14ac:dyDescent="0.3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 x14ac:dyDescent="0.3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 x14ac:dyDescent="0.3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 x14ac:dyDescent="0.3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 x14ac:dyDescent="0.3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 x14ac:dyDescent="0.3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 x14ac:dyDescent="0.3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 x14ac:dyDescent="0.3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 x14ac:dyDescent="0.3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 x14ac:dyDescent="0.3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 x14ac:dyDescent="0.3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 x14ac:dyDescent="0.3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 x14ac:dyDescent="0.3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 x14ac:dyDescent="0.3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 x14ac:dyDescent="0.3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 x14ac:dyDescent="0.3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 x14ac:dyDescent="0.3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 x14ac:dyDescent="0.3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 x14ac:dyDescent="0.3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 x14ac:dyDescent="0.3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 x14ac:dyDescent="0.3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 x14ac:dyDescent="0.3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 x14ac:dyDescent="0.3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 x14ac:dyDescent="0.3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 x14ac:dyDescent="0.3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 x14ac:dyDescent="0.3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 x14ac:dyDescent="0.3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 x14ac:dyDescent="0.3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 x14ac:dyDescent="0.3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 x14ac:dyDescent="0.3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 x14ac:dyDescent="0.3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 x14ac:dyDescent="0.3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 x14ac:dyDescent="0.3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 x14ac:dyDescent="0.3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 x14ac:dyDescent="0.3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 x14ac:dyDescent="0.3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 x14ac:dyDescent="0.3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 x14ac:dyDescent="0.3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 x14ac:dyDescent="0.3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 x14ac:dyDescent="0.3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 x14ac:dyDescent="0.3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 x14ac:dyDescent="0.3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 x14ac:dyDescent="0.3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 x14ac:dyDescent="0.3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 x14ac:dyDescent="0.3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 x14ac:dyDescent="0.3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 x14ac:dyDescent="0.3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 x14ac:dyDescent="0.3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 x14ac:dyDescent="0.3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 x14ac:dyDescent="0.3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 x14ac:dyDescent="0.3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 x14ac:dyDescent="0.3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 x14ac:dyDescent="0.3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 x14ac:dyDescent="0.3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 x14ac:dyDescent="0.3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 x14ac:dyDescent="0.3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 x14ac:dyDescent="0.3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 x14ac:dyDescent="0.3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 x14ac:dyDescent="0.3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 x14ac:dyDescent="0.3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 x14ac:dyDescent="0.3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 x14ac:dyDescent="0.3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 x14ac:dyDescent="0.3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 x14ac:dyDescent="0.3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 x14ac:dyDescent="0.3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 x14ac:dyDescent="0.3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 x14ac:dyDescent="0.3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 x14ac:dyDescent="0.3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 x14ac:dyDescent="0.3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 x14ac:dyDescent="0.3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 x14ac:dyDescent="0.3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 x14ac:dyDescent="0.3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 x14ac:dyDescent="0.3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 x14ac:dyDescent="0.3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 x14ac:dyDescent="0.3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 x14ac:dyDescent="0.3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 x14ac:dyDescent="0.3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 x14ac:dyDescent="0.3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 x14ac:dyDescent="0.3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 x14ac:dyDescent="0.3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 x14ac:dyDescent="0.3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 x14ac:dyDescent="0.3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 x14ac:dyDescent="0.3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 x14ac:dyDescent="0.3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 x14ac:dyDescent="0.3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 x14ac:dyDescent="0.3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 x14ac:dyDescent="0.3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 x14ac:dyDescent="0.3"/>
  <cols>
    <col min="1" max="1" width="32" bestFit="1" customWidth="1"/>
    <col min="2" max="2" width="32" style="7" customWidth="1"/>
  </cols>
  <sheetData>
    <row r="1" s="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 x14ac:dyDescent="0.3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63" t="s">
        <v>13</v>
      </c>
      <c r="L2" s="263"/>
      <c r="M2" s="263"/>
    </row>
    <row r="3" spans="1:14" x14ac:dyDescent="0.3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 x14ac:dyDescent="0.3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 x14ac:dyDescent="0.3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 x14ac:dyDescent="0.3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 x14ac:dyDescent="0.3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 x14ac:dyDescent="0.3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 x14ac:dyDescent="0.3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 x14ac:dyDescent="0.3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 x14ac:dyDescent="0.3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 x14ac:dyDescent="0.3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 x14ac:dyDescent="0.3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 x14ac:dyDescent="0.3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 x14ac:dyDescent="0.3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 x14ac:dyDescent="0.3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 x14ac:dyDescent="0.3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 x14ac:dyDescent="0.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64"/>
      <c r="L18" s="264"/>
      <c r="M18" s="264"/>
    </row>
    <row r="19" spans="1:13" s="7" customFormat="1" x14ac:dyDescent="0.3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 x14ac:dyDescent="0.3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 x14ac:dyDescent="0.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 x14ac:dyDescent="0.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 x14ac:dyDescent="0.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 x14ac:dyDescent="0.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 x14ac:dyDescent="0.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 x14ac:dyDescent="0.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 x14ac:dyDescent="0.3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 x14ac:dyDescent="0.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 x14ac:dyDescent="0.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 x14ac:dyDescent="0.3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 x14ac:dyDescent="0.3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 x14ac:dyDescent="0.3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 x14ac:dyDescent="0.3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 x14ac:dyDescent="0.3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 x14ac:dyDescent="0.3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 x14ac:dyDescent="0.3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 x14ac:dyDescent="0.3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 x14ac:dyDescent="0.3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 x14ac:dyDescent="0.3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 x14ac:dyDescent="0.3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 x14ac:dyDescent="0.3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 x14ac:dyDescent="0.3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 x14ac:dyDescent="0.3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 x14ac:dyDescent="0.3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 x14ac:dyDescent="0.3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 x14ac:dyDescent="0.3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 x14ac:dyDescent="0.3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 x14ac:dyDescent="0.3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 x14ac:dyDescent="0.3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 x14ac:dyDescent="0.3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 x14ac:dyDescent="0.3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 x14ac:dyDescent="0.3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 x14ac:dyDescent="0.3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 x14ac:dyDescent="0.3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 x14ac:dyDescent="0.3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 x14ac:dyDescent="0.3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 x14ac:dyDescent="0.3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 x14ac:dyDescent="0.3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 x14ac:dyDescent="0.3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 x14ac:dyDescent="0.3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 x14ac:dyDescent="0.3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 x14ac:dyDescent="0.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 x14ac:dyDescent="0.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 x14ac:dyDescent="0.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 x14ac:dyDescent="0.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 x14ac:dyDescent="0.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 x14ac:dyDescent="0.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 x14ac:dyDescent="0.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 x14ac:dyDescent="0.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 x14ac:dyDescent="0.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 x14ac:dyDescent="0.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 x14ac:dyDescent="0.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 x14ac:dyDescent="0.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 x14ac:dyDescent="0.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 x14ac:dyDescent="0.3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 x14ac:dyDescent="0.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 x14ac:dyDescent="0.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 x14ac:dyDescent="0.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 x14ac:dyDescent="0.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 x14ac:dyDescent="0.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 x14ac:dyDescent="0.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 x14ac:dyDescent="0.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 x14ac:dyDescent="0.3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 x14ac:dyDescent="0.3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 x14ac:dyDescent="0.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 x14ac:dyDescent="0.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 x14ac:dyDescent="0.3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 x14ac:dyDescent="0.3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 x14ac:dyDescent="0.3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 x14ac:dyDescent="0.3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 x14ac:dyDescent="0.3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 x14ac:dyDescent="0.3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 x14ac:dyDescent="0.3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 x14ac:dyDescent="0.3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 x14ac:dyDescent="0.3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 x14ac:dyDescent="0.3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 x14ac:dyDescent="0.3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 x14ac:dyDescent="0.3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 x14ac:dyDescent="0.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 x14ac:dyDescent="0.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 x14ac:dyDescent="0.3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 x14ac:dyDescent="0.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 x14ac:dyDescent="0.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 x14ac:dyDescent="0.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 x14ac:dyDescent="0.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 x14ac:dyDescent="0.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 x14ac:dyDescent="0.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 x14ac:dyDescent="0.3">
      <c r="B111" s="7"/>
      <c r="C111" s="7"/>
      <c r="D111" s="7"/>
      <c r="E111" s="7"/>
      <c r="F111" s="7"/>
    </row>
    <row r="112" spans="1:13" x14ac:dyDescent="0.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 x14ac:dyDescent="0.3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7" customFormat="1" x14ac:dyDescent="0.3">
      <c r="A1" s="157" t="s">
        <v>11</v>
      </c>
      <c r="B1" s="157" t="s">
        <v>10</v>
      </c>
      <c r="C1" s="157" t="s">
        <v>390</v>
      </c>
      <c r="D1" s="157" t="s">
        <v>391</v>
      </c>
      <c r="E1" s="157" t="s">
        <v>392</v>
      </c>
    </row>
    <row r="2" spans="1:5" hidden="1" x14ac:dyDescent="0.3">
      <c r="A2" s="160" t="s">
        <v>388</v>
      </c>
      <c r="B2" s="164" t="s">
        <v>384</v>
      </c>
      <c r="C2" s="164">
        <v>16</v>
      </c>
      <c r="D2" s="160" t="s">
        <v>386</v>
      </c>
      <c r="E2" s="161">
        <v>452144.63</v>
      </c>
    </row>
    <row r="3" spans="1:5" hidden="1" x14ac:dyDescent="0.3">
      <c r="A3" s="160" t="s">
        <v>388</v>
      </c>
      <c r="B3" s="164" t="s">
        <v>384</v>
      </c>
      <c r="C3" s="164">
        <v>25</v>
      </c>
      <c r="D3" s="160" t="s">
        <v>386</v>
      </c>
      <c r="E3" s="161">
        <v>440000</v>
      </c>
    </row>
    <row r="4" spans="1:5" hidden="1" x14ac:dyDescent="0.3">
      <c r="A4" s="160" t="s">
        <v>388</v>
      </c>
      <c r="B4" s="164" t="s">
        <v>384</v>
      </c>
      <c r="C4" s="164">
        <v>34</v>
      </c>
      <c r="D4" s="160" t="s">
        <v>386</v>
      </c>
      <c r="E4" s="161">
        <v>478100</v>
      </c>
    </row>
    <row r="5" spans="1:5" x14ac:dyDescent="0.3">
      <c r="A5" s="160" t="s">
        <v>388</v>
      </c>
      <c r="B5" s="164" t="s">
        <v>384</v>
      </c>
      <c r="C5" s="164">
        <v>36</v>
      </c>
      <c r="D5" s="160" t="s">
        <v>385</v>
      </c>
      <c r="E5" s="161">
        <v>443431</v>
      </c>
    </row>
    <row r="6" spans="1:5" hidden="1" x14ac:dyDescent="0.3">
      <c r="A6" s="160" t="s">
        <v>388</v>
      </c>
      <c r="B6" s="164" t="s">
        <v>384</v>
      </c>
      <c r="C6" s="164">
        <v>51</v>
      </c>
      <c r="D6" s="160" t="s">
        <v>387</v>
      </c>
      <c r="E6" s="161">
        <v>588000</v>
      </c>
    </row>
    <row r="7" spans="1:5" hidden="1" x14ac:dyDescent="0.3">
      <c r="A7" s="160" t="s">
        <v>388</v>
      </c>
      <c r="B7" s="164" t="s">
        <v>384</v>
      </c>
      <c r="C7" s="164">
        <v>52</v>
      </c>
      <c r="D7" s="160" t="s">
        <v>386</v>
      </c>
      <c r="E7" s="161">
        <v>638003</v>
      </c>
    </row>
    <row r="8" spans="1:5" hidden="1" x14ac:dyDescent="0.3">
      <c r="A8" s="160" t="s">
        <v>388</v>
      </c>
      <c r="B8" s="164" t="s">
        <v>384</v>
      </c>
      <c r="C8" s="164">
        <v>56</v>
      </c>
      <c r="D8" s="160" t="s">
        <v>386</v>
      </c>
      <c r="E8" s="161">
        <v>454900</v>
      </c>
    </row>
    <row r="9" spans="1:5" x14ac:dyDescent="0.3">
      <c r="A9" s="160" t="s">
        <v>388</v>
      </c>
      <c r="B9" s="164" t="s">
        <v>384</v>
      </c>
      <c r="C9" s="164">
        <v>72</v>
      </c>
      <c r="D9" s="160" t="s">
        <v>385</v>
      </c>
      <c r="E9" s="161">
        <v>621036.80000000005</v>
      </c>
    </row>
    <row r="10" spans="1:5" x14ac:dyDescent="0.3">
      <c r="A10" s="160" t="s">
        <v>388</v>
      </c>
      <c r="B10" s="164" t="s">
        <v>384</v>
      </c>
      <c r="C10" s="164">
        <v>74</v>
      </c>
      <c r="D10" s="160" t="s">
        <v>385</v>
      </c>
      <c r="E10" s="161">
        <v>487273.06</v>
      </c>
    </row>
    <row r="11" spans="1:5" hidden="1" x14ac:dyDescent="0.3">
      <c r="A11" s="160" t="s">
        <v>388</v>
      </c>
      <c r="B11" s="164" t="s">
        <v>384</v>
      </c>
      <c r="C11" s="164">
        <v>82</v>
      </c>
      <c r="D11" s="160" t="s">
        <v>387</v>
      </c>
      <c r="E11" s="161">
        <v>655663.81999999995</v>
      </c>
    </row>
    <row r="12" spans="1:5" hidden="1" x14ac:dyDescent="0.3">
      <c r="A12" s="160" t="s">
        <v>388</v>
      </c>
      <c r="B12" s="164" t="s">
        <v>384</v>
      </c>
      <c r="C12" s="164">
        <v>95</v>
      </c>
      <c r="D12" s="160" t="s">
        <v>387</v>
      </c>
      <c r="E12" s="161">
        <v>478253</v>
      </c>
    </row>
    <row r="13" spans="1:5" hidden="1" x14ac:dyDescent="0.3">
      <c r="A13" s="160" t="s">
        <v>388</v>
      </c>
      <c r="B13" s="164" t="s">
        <v>384</v>
      </c>
      <c r="C13" s="164">
        <v>111</v>
      </c>
      <c r="D13" s="160" t="s">
        <v>387</v>
      </c>
      <c r="E13" s="161">
        <v>589701.34</v>
      </c>
    </row>
    <row r="14" spans="1:5" x14ac:dyDescent="0.3">
      <c r="A14" s="160" t="s">
        <v>388</v>
      </c>
      <c r="B14" s="164" t="s">
        <v>384</v>
      </c>
      <c r="C14" s="164">
        <v>112</v>
      </c>
      <c r="D14" s="160" t="s">
        <v>385</v>
      </c>
      <c r="E14" s="161">
        <v>589000</v>
      </c>
    </row>
    <row r="15" spans="1:5" x14ac:dyDescent="0.3">
      <c r="A15" s="160" t="s">
        <v>388</v>
      </c>
      <c r="B15" s="164" t="s">
        <v>383</v>
      </c>
      <c r="C15" s="156">
        <v>21</v>
      </c>
      <c r="D15" s="160" t="s">
        <v>385</v>
      </c>
      <c r="E15" s="161">
        <v>630837.04</v>
      </c>
    </row>
    <row r="16" spans="1:5" hidden="1" x14ac:dyDescent="0.3">
      <c r="A16" s="160" t="s">
        <v>388</v>
      </c>
      <c r="B16" s="164" t="s">
        <v>383</v>
      </c>
      <c r="C16" s="164">
        <v>22</v>
      </c>
      <c r="D16" s="160" t="s">
        <v>387</v>
      </c>
      <c r="E16" s="161">
        <v>608214</v>
      </c>
    </row>
    <row r="17" spans="1:5" hidden="1" x14ac:dyDescent="0.3">
      <c r="A17" s="160" t="s">
        <v>388</v>
      </c>
      <c r="B17" s="164" t="s">
        <v>383</v>
      </c>
      <c r="C17" s="164">
        <v>23</v>
      </c>
      <c r="D17" s="160" t="s">
        <v>386</v>
      </c>
      <c r="E17" s="161">
        <v>432990</v>
      </c>
    </row>
    <row r="18" spans="1:5" hidden="1" x14ac:dyDescent="0.3">
      <c r="A18" s="160" t="s">
        <v>388</v>
      </c>
      <c r="B18" s="164" t="s">
        <v>383</v>
      </c>
      <c r="C18" s="164">
        <v>33</v>
      </c>
      <c r="D18" s="160" t="s">
        <v>387</v>
      </c>
      <c r="E18" s="161">
        <v>448000</v>
      </c>
    </row>
    <row r="19" spans="1:5" hidden="1" x14ac:dyDescent="0.3">
      <c r="A19" s="160" t="s">
        <v>388</v>
      </c>
      <c r="B19" s="164" t="s">
        <v>383</v>
      </c>
      <c r="C19" s="164">
        <v>34</v>
      </c>
      <c r="D19" s="160" t="s">
        <v>386</v>
      </c>
      <c r="E19" s="161">
        <v>459122.64</v>
      </c>
    </row>
    <row r="20" spans="1:5" hidden="1" x14ac:dyDescent="0.3">
      <c r="A20" s="160" t="s">
        <v>388</v>
      </c>
      <c r="B20" s="164" t="s">
        <v>383</v>
      </c>
      <c r="C20" s="164">
        <v>36</v>
      </c>
      <c r="D20" s="160" t="s">
        <v>386</v>
      </c>
      <c r="E20" s="161">
        <v>468106.28</v>
      </c>
    </row>
    <row r="21" spans="1:5" hidden="1" x14ac:dyDescent="0.3">
      <c r="A21" s="160" t="s">
        <v>388</v>
      </c>
      <c r="B21" s="164" t="s">
        <v>383</v>
      </c>
      <c r="C21" s="164">
        <v>45</v>
      </c>
      <c r="D21" s="160" t="s">
        <v>386</v>
      </c>
      <c r="E21" s="161">
        <v>488240</v>
      </c>
    </row>
    <row r="22" spans="1:5" hidden="1" x14ac:dyDescent="0.3">
      <c r="A22" s="160" t="s">
        <v>388</v>
      </c>
      <c r="B22" s="164" t="s">
        <v>383</v>
      </c>
      <c r="C22" s="164">
        <v>55</v>
      </c>
      <c r="D22" s="160" t="s">
        <v>387</v>
      </c>
      <c r="E22" s="161">
        <v>488346.26</v>
      </c>
    </row>
    <row r="23" spans="1:5" x14ac:dyDescent="0.3">
      <c r="A23" s="160" t="s">
        <v>388</v>
      </c>
      <c r="B23" s="164" t="s">
        <v>383</v>
      </c>
      <c r="C23" s="164">
        <v>56</v>
      </c>
      <c r="D23" s="160" t="s">
        <v>385</v>
      </c>
      <c r="E23" s="161">
        <v>477551</v>
      </c>
    </row>
    <row r="24" spans="1:5" x14ac:dyDescent="0.3">
      <c r="A24" s="160" t="s">
        <v>388</v>
      </c>
      <c r="B24" s="164" t="s">
        <v>383</v>
      </c>
      <c r="C24" s="164">
        <v>61</v>
      </c>
      <c r="D24" s="160" t="s">
        <v>385</v>
      </c>
      <c r="E24" s="161">
        <v>576600</v>
      </c>
    </row>
    <row r="25" spans="1:5" hidden="1" x14ac:dyDescent="0.3">
      <c r="A25" s="160" t="s">
        <v>388</v>
      </c>
      <c r="B25" s="164" t="s">
        <v>383</v>
      </c>
      <c r="C25" s="164">
        <v>62</v>
      </c>
      <c r="D25" s="160" t="s">
        <v>387</v>
      </c>
      <c r="E25" s="161">
        <v>619000</v>
      </c>
    </row>
    <row r="26" spans="1:5" hidden="1" x14ac:dyDescent="0.3">
      <c r="A26" s="160" t="s">
        <v>388</v>
      </c>
      <c r="B26" s="164" t="s">
        <v>383</v>
      </c>
      <c r="C26" s="164">
        <v>66</v>
      </c>
      <c r="D26" s="160" t="s">
        <v>387</v>
      </c>
      <c r="E26" s="161">
        <v>477548.79999999999</v>
      </c>
    </row>
    <row r="27" spans="1:5" hidden="1" x14ac:dyDescent="0.3">
      <c r="A27" s="160" t="s">
        <v>388</v>
      </c>
      <c r="B27" s="164" t="s">
        <v>383</v>
      </c>
      <c r="C27" s="164">
        <v>71</v>
      </c>
      <c r="D27" s="160" t="s">
        <v>389</v>
      </c>
      <c r="E27" s="161">
        <v>581750</v>
      </c>
    </row>
    <row r="28" spans="1:5" hidden="1" x14ac:dyDescent="0.3">
      <c r="A28" s="160" t="s">
        <v>388</v>
      </c>
      <c r="B28" s="164" t="s">
        <v>383</v>
      </c>
      <c r="C28" s="164">
        <v>72</v>
      </c>
      <c r="D28" s="160" t="s">
        <v>386</v>
      </c>
      <c r="E28" s="161">
        <v>619133.05000000005</v>
      </c>
    </row>
    <row r="29" spans="1:5" hidden="1" x14ac:dyDescent="0.3">
      <c r="A29" s="160" t="s">
        <v>388</v>
      </c>
      <c r="B29" s="164" t="s">
        <v>383</v>
      </c>
      <c r="C29" s="164">
        <v>73</v>
      </c>
      <c r="D29" s="160" t="s">
        <v>387</v>
      </c>
      <c r="E29" s="161">
        <v>450000</v>
      </c>
    </row>
    <row r="30" spans="1:5" x14ac:dyDescent="0.3">
      <c r="A30" s="160" t="s">
        <v>388</v>
      </c>
      <c r="B30" s="164" t="s">
        <v>383</v>
      </c>
      <c r="C30" s="156">
        <v>74</v>
      </c>
      <c r="D30" s="160" t="s">
        <v>385</v>
      </c>
      <c r="E30" s="161">
        <v>420000</v>
      </c>
    </row>
    <row r="31" spans="1:5" hidden="1" x14ac:dyDescent="0.3">
      <c r="A31" s="160" t="s">
        <v>388</v>
      </c>
      <c r="B31" s="164" t="s">
        <v>383</v>
      </c>
      <c r="C31" s="164">
        <v>82</v>
      </c>
      <c r="D31" s="160" t="s">
        <v>387</v>
      </c>
      <c r="E31" s="161">
        <v>600000</v>
      </c>
    </row>
    <row r="32" spans="1:5" hidden="1" x14ac:dyDescent="0.3">
      <c r="A32" s="160" t="s">
        <v>388</v>
      </c>
      <c r="B32" s="164" t="s">
        <v>383</v>
      </c>
      <c r="C32" s="164">
        <v>93</v>
      </c>
      <c r="D32" s="160" t="s">
        <v>387</v>
      </c>
      <c r="E32" s="161">
        <v>458000</v>
      </c>
    </row>
    <row r="33" spans="1:5" hidden="1" x14ac:dyDescent="0.3">
      <c r="A33" s="160" t="s">
        <v>388</v>
      </c>
      <c r="B33" s="164" t="s">
        <v>383</v>
      </c>
      <c r="C33" s="164">
        <v>94</v>
      </c>
      <c r="D33" s="160" t="s">
        <v>386</v>
      </c>
      <c r="E33" s="161">
        <v>476289.2</v>
      </c>
    </row>
    <row r="34" spans="1:5" x14ac:dyDescent="0.3">
      <c r="A34" s="160" t="s">
        <v>388</v>
      </c>
      <c r="B34" s="164" t="s">
        <v>383</v>
      </c>
      <c r="C34" s="156">
        <v>96</v>
      </c>
      <c r="D34" s="160" t="s">
        <v>385</v>
      </c>
      <c r="E34" s="161">
        <v>487294.81</v>
      </c>
    </row>
    <row r="35" spans="1:5" hidden="1" x14ac:dyDescent="0.3">
      <c r="A35" s="160" t="s">
        <v>388</v>
      </c>
      <c r="B35" s="164" t="s">
        <v>383</v>
      </c>
      <c r="C35" s="164">
        <v>112</v>
      </c>
      <c r="D35" s="160" t="s">
        <v>387</v>
      </c>
      <c r="E35" s="161">
        <v>600000</v>
      </c>
    </row>
    <row r="36" spans="1:5" hidden="1" x14ac:dyDescent="0.3">
      <c r="A36" s="160" t="s">
        <v>388</v>
      </c>
      <c r="B36" s="164" t="s">
        <v>383</v>
      </c>
      <c r="C36" s="164">
        <v>162</v>
      </c>
      <c r="D36" s="160" t="s">
        <v>387</v>
      </c>
      <c r="E36" s="161">
        <v>614100</v>
      </c>
    </row>
    <row r="37" spans="1:5" x14ac:dyDescent="0.3">
      <c r="A37" s="160" t="s">
        <v>388</v>
      </c>
      <c r="B37" s="164" t="s">
        <v>383</v>
      </c>
      <c r="C37" s="164">
        <v>185</v>
      </c>
      <c r="D37" s="160" t="s">
        <v>385</v>
      </c>
      <c r="E37" s="161">
        <v>506646.17</v>
      </c>
    </row>
    <row r="38" spans="1:5" x14ac:dyDescent="0.3">
      <c r="A38" s="160" t="s">
        <v>388</v>
      </c>
      <c r="B38" s="164" t="s">
        <v>384</v>
      </c>
      <c r="C38" s="156">
        <v>62</v>
      </c>
      <c r="D38" s="160" t="s">
        <v>385</v>
      </c>
      <c r="E38" s="161">
        <v>615939</v>
      </c>
    </row>
    <row r="39" spans="1:5" hidden="1" x14ac:dyDescent="0.3">
      <c r="A39" s="160" t="s">
        <v>388</v>
      </c>
      <c r="B39" s="164" t="s">
        <v>383</v>
      </c>
      <c r="C39" s="164">
        <v>111</v>
      </c>
      <c r="D39" s="160" t="s">
        <v>387</v>
      </c>
      <c r="E39" s="161">
        <v>611604</v>
      </c>
    </row>
    <row r="40" spans="1:5" hidden="1" x14ac:dyDescent="0.3">
      <c r="A40" s="160" t="s">
        <v>388</v>
      </c>
      <c r="B40" s="164" t="s">
        <v>384</v>
      </c>
      <c r="C40" s="164">
        <v>45</v>
      </c>
      <c r="D40" s="160" t="s">
        <v>386</v>
      </c>
      <c r="E40" s="161">
        <v>468000</v>
      </c>
    </row>
    <row r="41" spans="1:5" hidden="1" x14ac:dyDescent="0.3">
      <c r="A41" s="160" t="s">
        <v>388</v>
      </c>
      <c r="B41" s="164" t="s">
        <v>383</v>
      </c>
      <c r="C41" s="164">
        <v>44</v>
      </c>
      <c r="D41" s="160" t="s">
        <v>386</v>
      </c>
      <c r="E41" s="161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 x14ac:dyDescent="0.3"/>
  <cols>
    <col min="1" max="1" width="9.109375" style="184"/>
    <col min="2" max="2" width="11.5546875" bestFit="1" customWidth="1"/>
    <col min="3" max="3" width="11.5546875" style="184" customWidth="1"/>
    <col min="4" max="4" width="13.88671875" style="184" bestFit="1" customWidth="1"/>
    <col min="5" max="5" width="11.109375" bestFit="1" customWidth="1"/>
    <col min="6" max="6" width="11.109375" style="184" customWidth="1"/>
    <col min="7" max="7" width="13.88671875" style="184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 x14ac:dyDescent="0.35">
      <c r="B1" s="182"/>
    </row>
    <row r="2" spans="2:11" x14ac:dyDescent="0.3">
      <c r="B2" s="271" t="s">
        <v>406</v>
      </c>
      <c r="C2" s="272"/>
      <c r="D2" s="272"/>
      <c r="E2" s="273"/>
      <c r="F2" s="273"/>
      <c r="G2" s="273"/>
      <c r="H2" s="273"/>
      <c r="I2" s="274"/>
      <c r="J2" s="184"/>
    </row>
    <row r="3" spans="2:11" ht="15" thickBot="1" x14ac:dyDescent="0.35">
      <c r="B3" s="275"/>
      <c r="C3" s="276"/>
      <c r="D3" s="276"/>
      <c r="E3" s="277"/>
      <c r="F3" s="277"/>
      <c r="G3" s="277"/>
      <c r="H3" s="277"/>
      <c r="I3" s="278"/>
      <c r="J3" s="185"/>
    </row>
    <row r="4" spans="2:11" ht="15" thickBot="1" x14ac:dyDescent="0.35">
      <c r="B4" s="191">
        <v>2013</v>
      </c>
      <c r="C4" s="208" t="s">
        <v>331</v>
      </c>
      <c r="D4" s="208" t="s">
        <v>332</v>
      </c>
      <c r="E4" s="192" t="s">
        <v>407</v>
      </c>
      <c r="F4" s="208" t="s">
        <v>331</v>
      </c>
      <c r="G4" s="208" t="s">
        <v>332</v>
      </c>
      <c r="H4" s="192" t="s">
        <v>408</v>
      </c>
      <c r="I4" s="193" t="s">
        <v>409</v>
      </c>
      <c r="J4" s="184"/>
    </row>
    <row r="5" spans="2:11" x14ac:dyDescent="0.3">
      <c r="B5" s="189" t="s">
        <v>417</v>
      </c>
      <c r="C5" s="195">
        <v>9996156.7000000011</v>
      </c>
      <c r="D5" s="210">
        <v>0</v>
      </c>
      <c r="E5" s="195">
        <v>9996156.7000000011</v>
      </c>
      <c r="F5" s="196">
        <v>4866993.88</v>
      </c>
      <c r="G5" s="195">
        <v>0</v>
      </c>
      <c r="H5" s="198">
        <v>14863150.58</v>
      </c>
      <c r="I5" s="190">
        <f>E5/H5</f>
        <v>0.67254628459802634</v>
      </c>
      <c r="J5" s="184"/>
      <c r="K5" s="177"/>
    </row>
    <row r="6" spans="2:11" x14ac:dyDescent="0.3">
      <c r="B6" s="187" t="s">
        <v>418</v>
      </c>
      <c r="C6" s="196">
        <v>12780414.57</v>
      </c>
      <c r="D6" s="211">
        <v>0</v>
      </c>
      <c r="E6" s="196">
        <v>12780414.57</v>
      </c>
      <c r="F6" s="196">
        <v>712569</v>
      </c>
      <c r="G6" s="196">
        <v>0</v>
      </c>
      <c r="H6" s="199">
        <v>13492984</v>
      </c>
      <c r="I6" s="190">
        <f t="shared" ref="I6:I16" si="0">E6/H6</f>
        <v>0.94718963351620367</v>
      </c>
      <c r="J6" s="184"/>
      <c r="K6" s="177"/>
    </row>
    <row r="7" spans="2:11" x14ac:dyDescent="0.3">
      <c r="B7" s="187" t="s">
        <v>419</v>
      </c>
      <c r="C7" s="211">
        <v>15396930.01</v>
      </c>
      <c r="D7" s="211">
        <f>E7-C7</f>
        <v>41606174.100000001</v>
      </c>
      <c r="E7" s="196">
        <v>57003104.109999999</v>
      </c>
      <c r="F7" s="196">
        <v>1438212.34</v>
      </c>
      <c r="G7" s="196">
        <f>H7-F7-E7</f>
        <v>33033556.289999992</v>
      </c>
      <c r="H7" s="199">
        <v>91474872.739999995</v>
      </c>
      <c r="I7" s="190">
        <f t="shared" si="0"/>
        <v>0.62315587223630831</v>
      </c>
      <c r="J7" s="184"/>
      <c r="K7" s="177"/>
    </row>
    <row r="8" spans="2:11" x14ac:dyDescent="0.3">
      <c r="B8" s="187" t="s">
        <v>420</v>
      </c>
      <c r="C8" s="196">
        <v>19936067.27</v>
      </c>
      <c r="D8" s="211">
        <v>0</v>
      </c>
      <c r="E8" s="196">
        <v>19936067.27</v>
      </c>
      <c r="F8" s="196">
        <v>6211984.7199999997</v>
      </c>
      <c r="G8" s="196">
        <v>0</v>
      </c>
      <c r="H8" s="200">
        <v>26148051.989999998</v>
      </c>
      <c r="I8" s="190">
        <f t="shared" si="0"/>
        <v>0.76243030561604752</v>
      </c>
      <c r="J8" s="184"/>
      <c r="K8" s="177"/>
    </row>
    <row r="9" spans="2:11" x14ac:dyDescent="0.3">
      <c r="B9" s="187" t="s">
        <v>421</v>
      </c>
      <c r="C9" s="211">
        <f>E9-D9</f>
        <v>15831275.289999999</v>
      </c>
      <c r="D9" s="211">
        <v>51111706.329999998</v>
      </c>
      <c r="E9" s="196">
        <v>66942981.619999997</v>
      </c>
      <c r="F9" s="196">
        <v>2475497.4300000002</v>
      </c>
      <c r="G9" s="196">
        <f>H9-F9-E9</f>
        <v>58144375.07</v>
      </c>
      <c r="H9" s="201">
        <v>127562854.12</v>
      </c>
      <c r="I9" s="190">
        <f t="shared" si="0"/>
        <v>0.52478428835580837</v>
      </c>
      <c r="J9" s="184"/>
      <c r="K9" s="177"/>
    </row>
    <row r="10" spans="2:11" x14ac:dyDescent="0.3">
      <c r="B10" s="187" t="s">
        <v>422</v>
      </c>
      <c r="C10" s="211">
        <v>8078303.0199999996</v>
      </c>
      <c r="D10" s="211">
        <f>E10-C10</f>
        <v>37019845.260000005</v>
      </c>
      <c r="E10" s="196">
        <v>45098148.280000001</v>
      </c>
      <c r="F10" s="196">
        <v>3288958</v>
      </c>
      <c r="G10" s="196">
        <f>H10-F10-E10</f>
        <v>30215894.129999995</v>
      </c>
      <c r="H10" s="201">
        <v>78603000.409999996</v>
      </c>
      <c r="I10" s="190">
        <f t="shared" si="0"/>
        <v>0.57374588813104066</v>
      </c>
      <c r="J10" s="184"/>
      <c r="K10" s="177"/>
    </row>
    <row r="11" spans="2:11" x14ac:dyDescent="0.3">
      <c r="B11" s="187" t="s">
        <v>410</v>
      </c>
      <c r="C11" s="211">
        <v>9030586.6099999994</v>
      </c>
      <c r="D11" s="211">
        <v>14785919.890000001</v>
      </c>
      <c r="E11" s="196">
        <v>23846506.52</v>
      </c>
      <c r="F11" s="196">
        <v>244000</v>
      </c>
      <c r="G11" s="196">
        <v>8470597.5299999993</v>
      </c>
      <c r="H11" s="201">
        <v>32531104.030000001</v>
      </c>
      <c r="I11" s="190">
        <f t="shared" si="0"/>
        <v>0.73303711112936365</v>
      </c>
      <c r="J11" s="184"/>
      <c r="K11" s="177"/>
    </row>
    <row r="12" spans="2:11" x14ac:dyDescent="0.3">
      <c r="B12" s="187" t="s">
        <v>411</v>
      </c>
      <c r="C12" s="211">
        <v>11912302.810000001</v>
      </c>
      <c r="D12" s="211">
        <f>E12-C12</f>
        <v>17735700.649999999</v>
      </c>
      <c r="E12" s="196">
        <v>29648003.460000001</v>
      </c>
      <c r="F12" s="211">
        <v>4930827.79</v>
      </c>
      <c r="G12" s="211">
        <f>H12-F12-E12</f>
        <v>13950252.770000003</v>
      </c>
      <c r="H12" s="201">
        <v>48529084.020000003</v>
      </c>
      <c r="I12" s="190">
        <f t="shared" si="0"/>
        <v>0.61093268209598484</v>
      </c>
      <c r="J12" s="184"/>
      <c r="K12" s="177"/>
    </row>
    <row r="13" spans="2:11" x14ac:dyDescent="0.3">
      <c r="B13" s="187" t="s">
        <v>412</v>
      </c>
      <c r="C13" s="211">
        <v>11039390.73</v>
      </c>
      <c r="D13" s="211">
        <v>4892252.47</v>
      </c>
      <c r="E13" s="196">
        <v>15931643.200000001</v>
      </c>
      <c r="F13" s="196">
        <v>606000</v>
      </c>
      <c r="G13" s="196">
        <v>2513596.7999999998</v>
      </c>
      <c r="H13" s="201">
        <v>19051240</v>
      </c>
      <c r="I13" s="190">
        <f t="shared" si="0"/>
        <v>0.83625229643844712</v>
      </c>
      <c r="J13" s="184"/>
      <c r="K13" s="177"/>
    </row>
    <row r="14" spans="2:11" x14ac:dyDescent="0.3">
      <c r="B14" s="187" t="s">
        <v>413</v>
      </c>
      <c r="C14" s="211">
        <f>E14-D14</f>
        <v>17244753.280000001</v>
      </c>
      <c r="D14" s="211">
        <v>5339522.25</v>
      </c>
      <c r="E14" s="196">
        <v>22584275.530000001</v>
      </c>
      <c r="F14" s="196">
        <v>546960.51</v>
      </c>
      <c r="G14" s="196">
        <f>H14-F14-E14</f>
        <v>7404048.4099999964</v>
      </c>
      <c r="H14" s="200">
        <v>30535284.449999999</v>
      </c>
      <c r="I14" s="190">
        <f t="shared" si="0"/>
        <v>0.73961241680851619</v>
      </c>
      <c r="J14" s="184"/>
      <c r="K14" s="177"/>
    </row>
    <row r="15" spans="2:11" x14ac:dyDescent="0.3">
      <c r="B15" s="187" t="s">
        <v>414</v>
      </c>
      <c r="C15" s="211">
        <v>10075266.16</v>
      </c>
      <c r="D15" s="211">
        <v>60985348.729999997</v>
      </c>
      <c r="E15" s="196">
        <v>71060614.879999995</v>
      </c>
      <c r="F15" s="196">
        <v>0</v>
      </c>
      <c r="G15" s="196">
        <f>H15-E15</f>
        <v>65428920.110000014</v>
      </c>
      <c r="H15" s="200">
        <v>136489534.99000001</v>
      </c>
      <c r="I15" s="190">
        <f t="shared" si="0"/>
        <v>0.52063050024462532</v>
      </c>
      <c r="J15" s="184"/>
      <c r="K15" s="177"/>
    </row>
    <row r="16" spans="2:11" ht="15" thickBot="1" x14ac:dyDescent="0.35">
      <c r="B16" s="188" t="s">
        <v>415</v>
      </c>
      <c r="C16" s="212">
        <v>5391105.2699999996</v>
      </c>
      <c r="D16" s="212">
        <v>9993861.0899999999</v>
      </c>
      <c r="E16" s="196">
        <v>15384966.359999999</v>
      </c>
      <c r="F16" s="195">
        <v>2612815.4900000002</v>
      </c>
      <c r="G16" s="195">
        <v>11288163.279999999</v>
      </c>
      <c r="H16" s="202">
        <v>29285945.129999999</v>
      </c>
      <c r="I16" s="190">
        <f t="shared" si="0"/>
        <v>0.52533617377572406</v>
      </c>
      <c r="J16" s="184"/>
      <c r="K16" s="177"/>
    </row>
    <row r="17" spans="2:10" ht="15" thickBot="1" x14ac:dyDescent="0.35">
      <c r="B17" s="186" t="s">
        <v>108</v>
      </c>
      <c r="C17" s="209"/>
      <c r="D17" s="209"/>
      <c r="E17" s="197">
        <v>390212882.5</v>
      </c>
      <c r="F17" s="197"/>
      <c r="G17" s="197"/>
      <c r="H17" s="203">
        <v>651096716.96999991</v>
      </c>
      <c r="I17" s="194">
        <f>E17/H17</f>
        <v>0.5993163109713231</v>
      </c>
      <c r="J17" s="184"/>
    </row>
    <row r="18" spans="2:10" s="184" customFormat="1" x14ac:dyDescent="0.3">
      <c r="B18" s="204"/>
      <c r="C18" s="204"/>
      <c r="D18" s="204"/>
      <c r="E18" s="205"/>
      <c r="F18" s="205"/>
      <c r="G18" s="205"/>
      <c r="H18" s="206"/>
      <c r="I18" s="207"/>
    </row>
    <row r="19" spans="2:10" s="184" customFormat="1" x14ac:dyDescent="0.3">
      <c r="B19" s="204"/>
      <c r="C19" s="204"/>
      <c r="D19" s="204"/>
      <c r="E19" s="205"/>
      <c r="F19" s="205"/>
      <c r="G19" s="205"/>
      <c r="H19" s="206"/>
      <c r="I19" s="207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9" sqref="C29"/>
    </sheetView>
  </sheetViews>
  <sheetFormatPr defaultRowHeight="14.4" x14ac:dyDescent="0.3"/>
  <cols>
    <col min="1" max="1" width="26.44140625" customWidth="1"/>
    <col min="2" max="2" width="17.44140625" customWidth="1"/>
    <col min="3" max="3" width="15.44140625" customWidth="1"/>
  </cols>
  <sheetData>
    <row r="1" spans="1:4" ht="15.6" x14ac:dyDescent="0.3">
      <c r="A1" s="246" t="s">
        <v>2</v>
      </c>
      <c r="B1" s="247" t="s">
        <v>439</v>
      </c>
      <c r="C1" s="247" t="s">
        <v>440</v>
      </c>
      <c r="D1" s="248" t="s">
        <v>441</v>
      </c>
    </row>
    <row r="2" spans="1:4" ht="15" thickBot="1" x14ac:dyDescent="0.35">
      <c r="A2" s="249" t="s">
        <v>442</v>
      </c>
      <c r="B2" s="250" t="s">
        <v>443</v>
      </c>
      <c r="C2" s="184">
        <v>1</v>
      </c>
      <c r="D2" s="184">
        <v>1</v>
      </c>
    </row>
    <row r="3" spans="1:4" ht="15" thickBot="1" x14ac:dyDescent="0.35">
      <c r="A3" s="249" t="s">
        <v>444</v>
      </c>
      <c r="B3" s="250" t="s">
        <v>445</v>
      </c>
      <c r="C3" s="184">
        <v>1</v>
      </c>
      <c r="D3" s="184">
        <v>2</v>
      </c>
    </row>
    <row r="4" spans="1:4" ht="15" thickBot="1" x14ac:dyDescent="0.35">
      <c r="A4" s="249" t="s">
        <v>446</v>
      </c>
      <c r="B4" s="250" t="s">
        <v>443</v>
      </c>
      <c r="C4" s="184">
        <v>1.5</v>
      </c>
      <c r="D4" s="184">
        <v>3</v>
      </c>
    </row>
    <row r="5" spans="1:4" ht="15" thickBot="1" x14ac:dyDescent="0.35">
      <c r="A5" s="249" t="s">
        <v>388</v>
      </c>
      <c r="B5" s="250" t="s">
        <v>447</v>
      </c>
      <c r="C5" s="184">
        <v>1</v>
      </c>
      <c r="D5" s="184">
        <v>4</v>
      </c>
    </row>
    <row r="6" spans="1:4" ht="15" thickBot="1" x14ac:dyDescent="0.35">
      <c r="A6" s="249" t="s">
        <v>448</v>
      </c>
      <c r="B6" s="250" t="s">
        <v>449</v>
      </c>
      <c r="C6" s="184">
        <v>1.5</v>
      </c>
      <c r="D6" s="184">
        <v>5</v>
      </c>
    </row>
    <row r="7" spans="1:4" ht="15" thickBot="1" x14ac:dyDescent="0.35">
      <c r="A7" s="249" t="s">
        <v>368</v>
      </c>
      <c r="B7" s="250" t="s">
        <v>450</v>
      </c>
      <c r="C7" s="184">
        <v>1.5</v>
      </c>
      <c r="D7" s="184">
        <v>6</v>
      </c>
    </row>
    <row r="8" spans="1:4" ht="15" thickBot="1" x14ac:dyDescent="0.35">
      <c r="A8" s="249" t="s">
        <v>375</v>
      </c>
      <c r="B8" s="250" t="s">
        <v>450</v>
      </c>
      <c r="C8" s="184">
        <v>1.5</v>
      </c>
      <c r="D8" s="184">
        <v>7</v>
      </c>
    </row>
    <row r="9" spans="1:4" ht="15" thickBot="1" x14ac:dyDescent="0.35">
      <c r="A9" s="249" t="s">
        <v>369</v>
      </c>
      <c r="B9" s="250" t="s">
        <v>450</v>
      </c>
      <c r="C9" s="184">
        <v>1.5</v>
      </c>
      <c r="D9" s="184">
        <v>8</v>
      </c>
    </row>
    <row r="10" spans="1:4" ht="15" thickBot="1" x14ac:dyDescent="0.35">
      <c r="A10" s="249" t="s">
        <v>395</v>
      </c>
      <c r="B10" s="250" t="s">
        <v>451</v>
      </c>
      <c r="C10" s="184">
        <v>1</v>
      </c>
      <c r="D10" s="184">
        <v>9</v>
      </c>
    </row>
    <row r="11" spans="1:4" ht="15" thickBot="1" x14ac:dyDescent="0.35">
      <c r="A11" s="249" t="s">
        <v>452</v>
      </c>
      <c r="B11" s="250" t="s">
        <v>443</v>
      </c>
      <c r="C11" s="184">
        <v>1</v>
      </c>
      <c r="D11" s="184">
        <v>10</v>
      </c>
    </row>
    <row r="12" spans="1:4" ht="15" thickBot="1" x14ac:dyDescent="0.35">
      <c r="A12" s="249" t="s">
        <v>453</v>
      </c>
      <c r="B12" s="250" t="s">
        <v>454</v>
      </c>
      <c r="C12" s="184">
        <v>1</v>
      </c>
      <c r="D12" s="184">
        <v>11</v>
      </c>
    </row>
    <row r="13" spans="1:4" ht="15" thickBot="1" x14ac:dyDescent="0.35">
      <c r="A13" s="249" t="s">
        <v>455</v>
      </c>
      <c r="B13" s="250" t="s">
        <v>443</v>
      </c>
      <c r="C13" s="184">
        <v>1.5</v>
      </c>
      <c r="D13" s="184">
        <v>12</v>
      </c>
    </row>
    <row r="14" spans="1:4" ht="15" thickBot="1" x14ac:dyDescent="0.35">
      <c r="A14" s="249" t="s">
        <v>373</v>
      </c>
      <c r="B14" s="250"/>
      <c r="C14" s="184">
        <v>1</v>
      </c>
      <c r="D14" s="184">
        <v>13</v>
      </c>
    </row>
    <row r="15" spans="1:4" ht="15" thickBot="1" x14ac:dyDescent="0.35">
      <c r="A15" s="249" t="s">
        <v>456</v>
      </c>
      <c r="B15" s="251"/>
      <c r="C15" s="184">
        <v>1</v>
      </c>
      <c r="D15" s="184">
        <v>14</v>
      </c>
    </row>
    <row r="16" spans="1:4" s="184" customFormat="1" x14ac:dyDescent="0.3">
      <c r="A16" s="252" t="s">
        <v>370</v>
      </c>
      <c r="C16" s="184">
        <v>1</v>
      </c>
      <c r="D16" s="184">
        <v>15</v>
      </c>
    </row>
    <row r="17" spans="1:4" s="184" customFormat="1" x14ac:dyDescent="0.3">
      <c r="A17" s="252" t="s">
        <v>457</v>
      </c>
      <c r="C17" s="184">
        <v>1</v>
      </c>
      <c r="D17" s="184">
        <v>16</v>
      </c>
    </row>
    <row r="18" spans="1:4" s="184" customFormat="1" x14ac:dyDescent="0.3">
      <c r="A18" s="252" t="s">
        <v>458</v>
      </c>
      <c r="C18" s="184">
        <v>1</v>
      </c>
      <c r="D18" s="184">
        <v>17</v>
      </c>
    </row>
    <row r="19" spans="1:4" s="184" customFormat="1" x14ac:dyDescent="0.3">
      <c r="A19" s="252" t="s">
        <v>372</v>
      </c>
      <c r="C19" s="184">
        <v>1</v>
      </c>
      <c r="D19" s="184">
        <v>18</v>
      </c>
    </row>
    <row r="20" spans="1:4" s="184" customFormat="1" x14ac:dyDescent="0.3">
      <c r="A20" s="252" t="s">
        <v>122</v>
      </c>
      <c r="C20" s="184">
        <v>1</v>
      </c>
      <c r="D20" s="18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 x14ac:dyDescent="0.3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 x14ac:dyDescent="0.3"/>
    <row r="2" spans="1:15 16383:16383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63" t="s">
        <v>13</v>
      </c>
      <c r="L2" s="263"/>
      <c r="M2" s="263"/>
    </row>
    <row r="3" spans="1:15 16383:16383" x14ac:dyDescent="0.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 x14ac:dyDescent="0.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 x14ac:dyDescent="0.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 x14ac:dyDescent="0.3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 x14ac:dyDescent="0.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 x14ac:dyDescent="0.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 x14ac:dyDescent="0.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 x14ac:dyDescent="0.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 x14ac:dyDescent="0.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 x14ac:dyDescent="0.3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 x14ac:dyDescent="0.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 x14ac:dyDescent="0.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 x14ac:dyDescent="0.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 x14ac:dyDescent="0.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 x14ac:dyDescent="0.3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 x14ac:dyDescent="0.3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 x14ac:dyDescent="0.3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 x14ac:dyDescent="0.3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 x14ac:dyDescent="0.3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 x14ac:dyDescent="0.3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 x14ac:dyDescent="0.3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 x14ac:dyDescent="0.3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 x14ac:dyDescent="0.3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 x14ac:dyDescent="0.3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 x14ac:dyDescent="0.3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 x14ac:dyDescent="0.3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 x14ac:dyDescent="0.3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 x14ac:dyDescent="0.3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 x14ac:dyDescent="0.3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 x14ac:dyDescent="0.3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 x14ac:dyDescent="0.3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 x14ac:dyDescent="0.3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 x14ac:dyDescent="0.3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 x14ac:dyDescent="0.3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 x14ac:dyDescent="0.3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 x14ac:dyDescent="0.3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 x14ac:dyDescent="0.3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 x14ac:dyDescent="0.3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 x14ac:dyDescent="0.3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 x14ac:dyDescent="0.3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 x14ac:dyDescent="0.3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 x14ac:dyDescent="0.3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 x14ac:dyDescent="0.3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 x14ac:dyDescent="0.3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 x14ac:dyDescent="0.3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 x14ac:dyDescent="0.3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 x14ac:dyDescent="0.3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 x14ac:dyDescent="0.3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 x14ac:dyDescent="0.3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 x14ac:dyDescent="0.3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 x14ac:dyDescent="0.3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 x14ac:dyDescent="0.3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 x14ac:dyDescent="0.3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 x14ac:dyDescent="0.3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 x14ac:dyDescent="0.3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 x14ac:dyDescent="0.3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 x14ac:dyDescent="0.3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 x14ac:dyDescent="0.3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 x14ac:dyDescent="0.3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 x14ac:dyDescent="0.3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 x14ac:dyDescent="0.3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 x14ac:dyDescent="0.3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 x14ac:dyDescent="0.3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 x14ac:dyDescent="0.3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 x14ac:dyDescent="0.3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 x14ac:dyDescent="0.3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 x14ac:dyDescent="0.3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 x14ac:dyDescent="0.3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 x14ac:dyDescent="0.3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 x14ac:dyDescent="0.3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 x14ac:dyDescent="0.3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65" t="s">
        <v>30</v>
      </c>
      <c r="L78" s="266"/>
      <c r="M78" s="267"/>
      <c r="P78" s="64"/>
    </row>
    <row r="79" spans="1:16" s="7" customFormat="1" x14ac:dyDescent="0.3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 x14ac:dyDescent="0.3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 x14ac:dyDescent="0.3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 x14ac:dyDescent="0.3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 x14ac:dyDescent="0.3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 x14ac:dyDescent="0.3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 x14ac:dyDescent="0.3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 x14ac:dyDescent="0.3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65" t="s">
        <v>14</v>
      </c>
      <c r="L86" s="266"/>
      <c r="M86" s="267"/>
    </row>
    <row r="87" spans="1:13" s="7" customFormat="1" x14ac:dyDescent="0.3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 x14ac:dyDescent="0.3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 x14ac:dyDescent="0.3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 x14ac:dyDescent="0.3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 x14ac:dyDescent="0.3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 x14ac:dyDescent="0.3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 x14ac:dyDescent="0.3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 x14ac:dyDescent="0.3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 x14ac:dyDescent="0.3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 x14ac:dyDescent="0.3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 x14ac:dyDescent="0.3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 x14ac:dyDescent="0.3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 x14ac:dyDescent="0.3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 x14ac:dyDescent="0.3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 x14ac:dyDescent="0.3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 x14ac:dyDescent="0.3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 x14ac:dyDescent="0.3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 x14ac:dyDescent="0.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 x14ac:dyDescent="0.3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 x14ac:dyDescent="0.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 x14ac:dyDescent="0.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 x14ac:dyDescent="0.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 x14ac:dyDescent="0.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 x14ac:dyDescent="0.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 x14ac:dyDescent="0.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 x14ac:dyDescent="0.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 x14ac:dyDescent="0.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 x14ac:dyDescent="0.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 x14ac:dyDescent="0.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 x14ac:dyDescent="0.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 x14ac:dyDescent="0.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 x14ac:dyDescent="0.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 x14ac:dyDescent="0.3">
      <c r="K121" s="7"/>
      <c r="L121" s="7"/>
      <c r="M121" s="7"/>
    </row>
    <row r="122" spans="1:13" x14ac:dyDescent="0.3">
      <c r="K122" s="7"/>
      <c r="L122" s="7"/>
      <c r="M122" s="7"/>
    </row>
    <row r="123" spans="1:13" x14ac:dyDescent="0.3">
      <c r="K123" s="7"/>
      <c r="L123" s="7"/>
      <c r="M123" s="7"/>
    </row>
    <row r="124" spans="1:13" x14ac:dyDescent="0.3">
      <c r="K124" s="7"/>
      <c r="L124" s="7"/>
      <c r="M124" s="7"/>
    </row>
    <row r="125" spans="1:13" x14ac:dyDescent="0.3">
      <c r="K125" s="7"/>
      <c r="L125" s="7"/>
      <c r="M125" s="7"/>
    </row>
    <row r="126" spans="1:13" x14ac:dyDescent="0.3">
      <c r="K126" s="7"/>
      <c r="L126" s="7"/>
      <c r="M126" s="7"/>
    </row>
    <row r="127" spans="1:13" x14ac:dyDescent="0.3">
      <c r="K127" s="7"/>
      <c r="L127" s="7"/>
      <c r="M127" s="7"/>
    </row>
    <row r="128" spans="1:13" x14ac:dyDescent="0.3">
      <c r="K128" s="7"/>
      <c r="L128" s="7"/>
      <c r="M128" s="7"/>
    </row>
    <row r="129" spans="11:13" x14ac:dyDescent="0.3">
      <c r="K129" s="7"/>
      <c r="L129" s="7"/>
      <c r="M129" s="7"/>
    </row>
    <row r="130" spans="11:13" x14ac:dyDescent="0.3">
      <c r="K130" s="7"/>
      <c r="L130" s="7"/>
      <c r="M130" s="7"/>
    </row>
    <row r="151" spans="2:13" s="7" customFormat="1" x14ac:dyDescent="0.3">
      <c r="B151"/>
      <c r="C151"/>
      <c r="D151"/>
      <c r="F151"/>
      <c r="H151"/>
      <c r="K151"/>
      <c r="L151"/>
      <c r="M151"/>
    </row>
    <row r="152" spans="2:13" s="7" customFormat="1" x14ac:dyDescent="0.3">
      <c r="B152"/>
      <c r="C152"/>
      <c r="D152"/>
      <c r="F152"/>
      <c r="H152"/>
      <c r="K152"/>
      <c r="L152"/>
      <c r="M152"/>
    </row>
    <row r="153" spans="2:13" s="7" customFormat="1" x14ac:dyDescent="0.3">
      <c r="B153"/>
      <c r="C153"/>
      <c r="D153"/>
      <c r="F153"/>
      <c r="H153"/>
      <c r="K153"/>
      <c r="L153"/>
      <c r="M153"/>
    </row>
    <row r="154" spans="2:13" s="7" customFormat="1" x14ac:dyDescent="0.3">
      <c r="B154"/>
      <c r="C154"/>
      <c r="D154"/>
      <c r="F154"/>
      <c r="H154"/>
      <c r="K154"/>
      <c r="L154"/>
      <c r="M154"/>
    </row>
    <row r="155" spans="2:13" s="7" customFormat="1" x14ac:dyDescent="0.3">
      <c r="B155"/>
      <c r="C155"/>
      <c r="D155"/>
      <c r="F155"/>
      <c r="H155"/>
      <c r="K155"/>
      <c r="L155"/>
      <c r="M155"/>
    </row>
    <row r="157" spans="2:13" s="7" customFormat="1" x14ac:dyDescent="0.3">
      <c r="B157"/>
      <c r="C157"/>
      <c r="D157"/>
      <c r="F157"/>
      <c r="H157"/>
      <c r="K157"/>
      <c r="L157"/>
      <c r="M157"/>
    </row>
    <row r="158" spans="2:13" s="7" customFormat="1" x14ac:dyDescent="0.3">
      <c r="B158"/>
      <c r="C158"/>
      <c r="D158"/>
      <c r="F158"/>
      <c r="H158"/>
      <c r="K158"/>
      <c r="L158"/>
      <c r="M158"/>
    </row>
    <row r="159" spans="2:13" s="7" customFormat="1" x14ac:dyDescent="0.3">
      <c r="B159"/>
      <c r="C159"/>
      <c r="D159"/>
      <c r="F159"/>
      <c r="H159"/>
      <c r="K159"/>
      <c r="L159"/>
      <c r="M159"/>
    </row>
    <row r="160" spans="2:13" s="7" customFormat="1" x14ac:dyDescent="0.3">
      <c r="B160"/>
      <c r="C160"/>
      <c r="D160"/>
      <c r="F160"/>
      <c r="H160"/>
      <c r="K160"/>
      <c r="L160"/>
      <c r="M160"/>
    </row>
    <row r="161" spans="2:13" s="7" customFormat="1" x14ac:dyDescent="0.3">
      <c r="B161"/>
      <c r="C161"/>
      <c r="D161"/>
      <c r="F161"/>
      <c r="H161"/>
    </row>
    <row r="162" spans="2:13" s="7" customFormat="1" x14ac:dyDescent="0.3">
      <c r="B162"/>
      <c r="C162"/>
      <c r="D162"/>
      <c r="F162"/>
      <c r="H162"/>
    </row>
    <row r="163" spans="2:13" s="7" customFormat="1" x14ac:dyDescent="0.3">
      <c r="B163"/>
      <c r="C163"/>
      <c r="D163"/>
      <c r="F163"/>
      <c r="H163"/>
    </row>
    <row r="164" spans="2:13" s="7" customFormat="1" x14ac:dyDescent="0.3">
      <c r="B164"/>
      <c r="C164"/>
      <c r="D164"/>
      <c r="F164"/>
      <c r="H164"/>
    </row>
    <row r="165" spans="2:13" s="7" customFormat="1" x14ac:dyDescent="0.3">
      <c r="B165"/>
      <c r="C165"/>
      <c r="D165"/>
      <c r="F165"/>
      <c r="H165"/>
    </row>
    <row r="166" spans="2:13" s="7" customFormat="1" x14ac:dyDescent="0.3">
      <c r="B166"/>
      <c r="C166"/>
      <c r="D166"/>
      <c r="F166"/>
      <c r="H166"/>
      <c r="K166"/>
      <c r="L166"/>
      <c r="M166"/>
    </row>
    <row r="168" spans="2:13" x14ac:dyDescent="0.3">
      <c r="K168" s="7"/>
      <c r="L168" s="7"/>
      <c r="M168" s="7"/>
    </row>
    <row r="169" spans="2:13" x14ac:dyDescent="0.3">
      <c r="K169" s="7"/>
      <c r="L169" s="7"/>
      <c r="M169" s="7"/>
    </row>
    <row r="170" spans="2:13" s="7" customFormat="1" x14ac:dyDescent="0.3">
      <c r="B170"/>
      <c r="C170"/>
      <c r="D170"/>
      <c r="F170"/>
      <c r="H170"/>
    </row>
    <row r="171" spans="2:13" x14ac:dyDescent="0.3">
      <c r="K171" s="7"/>
      <c r="L171" s="7"/>
      <c r="M171" s="7"/>
    </row>
    <row r="172" spans="2:13" x14ac:dyDescent="0.3">
      <c r="K172" s="7"/>
      <c r="L172" s="7"/>
      <c r="M172" s="7"/>
    </row>
    <row r="173" spans="2:13" x14ac:dyDescent="0.3">
      <c r="K173" s="7"/>
      <c r="L173" s="7"/>
      <c r="M173" s="7"/>
    </row>
    <row r="174" spans="2:13" x14ac:dyDescent="0.3">
      <c r="K174" s="7"/>
      <c r="L174" s="7"/>
      <c r="M174" s="7"/>
    </row>
    <row r="175" spans="2:13" x14ac:dyDescent="0.3">
      <c r="K175" s="7"/>
      <c r="L175" s="7"/>
      <c r="M175" s="7"/>
    </row>
    <row r="176" spans="2:13" s="7" customFormat="1" x14ac:dyDescent="0.3">
      <c r="B176"/>
      <c r="C176"/>
      <c r="D176"/>
      <c r="F176"/>
      <c r="H176"/>
    </row>
    <row r="177" spans="2:13" s="7" customFormat="1" x14ac:dyDescent="0.3">
      <c r="B177"/>
      <c r="C177"/>
      <c r="D177"/>
      <c r="F177"/>
      <c r="H177"/>
    </row>
    <row r="178" spans="2:13" s="7" customFormat="1" x14ac:dyDescent="0.3">
      <c r="B178"/>
      <c r="C178"/>
      <c r="D178"/>
      <c r="F178"/>
      <c r="H178"/>
      <c r="K178"/>
      <c r="L178"/>
      <c r="M178"/>
    </row>
    <row r="179" spans="2:13" s="7" customFormat="1" x14ac:dyDescent="0.3">
      <c r="B179"/>
      <c r="C179"/>
      <c r="D179"/>
      <c r="F179"/>
      <c r="H179"/>
    </row>
    <row r="180" spans="2:13" s="7" customFormat="1" x14ac:dyDescent="0.3">
      <c r="B180"/>
      <c r="C180"/>
      <c r="D180"/>
      <c r="F180"/>
      <c r="H180"/>
    </row>
    <row r="181" spans="2:13" s="7" customFormat="1" x14ac:dyDescent="0.3">
      <c r="B181"/>
      <c r="C181"/>
      <c r="D181"/>
      <c r="F181"/>
      <c r="H181"/>
    </row>
    <row r="182" spans="2:13" s="7" customFormat="1" x14ac:dyDescent="0.3">
      <c r="B182"/>
      <c r="C182"/>
      <c r="D182"/>
      <c r="F182"/>
      <c r="H182"/>
    </row>
    <row r="183" spans="2:13" s="7" customFormat="1" x14ac:dyDescent="0.3">
      <c r="B183"/>
      <c r="C183"/>
      <c r="D183"/>
      <c r="F183"/>
      <c r="H183"/>
    </row>
    <row r="184" spans="2:13" s="7" customFormat="1" x14ac:dyDescent="0.3">
      <c r="B184"/>
      <c r="C184"/>
      <c r="D184"/>
      <c r="F184"/>
      <c r="H184"/>
    </row>
    <row r="185" spans="2:13" s="7" customFormat="1" x14ac:dyDescent="0.3">
      <c r="B185"/>
      <c r="C185"/>
      <c r="D185"/>
      <c r="F185"/>
      <c r="H185"/>
    </row>
    <row r="186" spans="2:13" s="7" customFormat="1" x14ac:dyDescent="0.3">
      <c r="B186"/>
      <c r="C186"/>
      <c r="D186"/>
      <c r="F186"/>
      <c r="H186"/>
    </row>
    <row r="187" spans="2:13" s="7" customFormat="1" x14ac:dyDescent="0.3">
      <c r="B187"/>
      <c r="C187"/>
      <c r="D187"/>
      <c r="F187"/>
      <c r="H187"/>
    </row>
    <row r="194" spans="11:13" x14ac:dyDescent="0.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 x14ac:dyDescent="0.3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 x14ac:dyDescent="0.3"/>
    <row r="2" spans="1:15" x14ac:dyDescent="0.3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 x14ac:dyDescent="0.3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 x14ac:dyDescent="0.3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 x14ac:dyDescent="0.3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 x14ac:dyDescent="0.3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 x14ac:dyDescent="0.3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 x14ac:dyDescent="0.3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 x14ac:dyDescent="0.3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 x14ac:dyDescent="0.3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 x14ac:dyDescent="0.3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 x14ac:dyDescent="0.3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 x14ac:dyDescent="0.3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 x14ac:dyDescent="0.3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 x14ac:dyDescent="0.3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 x14ac:dyDescent="0.3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 x14ac:dyDescent="0.3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 x14ac:dyDescent="0.3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 x14ac:dyDescent="0.3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 x14ac:dyDescent="0.3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 x14ac:dyDescent="0.3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 x14ac:dyDescent="0.3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 x14ac:dyDescent="0.3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 x14ac:dyDescent="0.3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 x14ac:dyDescent="0.3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 x14ac:dyDescent="0.3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 x14ac:dyDescent="0.3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 x14ac:dyDescent="0.3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 x14ac:dyDescent="0.3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 x14ac:dyDescent="0.3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 x14ac:dyDescent="0.3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 x14ac:dyDescent="0.3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 x14ac:dyDescent="0.3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 x14ac:dyDescent="0.3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 x14ac:dyDescent="0.3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 x14ac:dyDescent="0.3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 x14ac:dyDescent="0.3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 x14ac:dyDescent="0.3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 x14ac:dyDescent="0.3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 x14ac:dyDescent="0.3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 x14ac:dyDescent="0.3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 x14ac:dyDescent="0.3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 x14ac:dyDescent="0.3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 x14ac:dyDescent="0.3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 x14ac:dyDescent="0.3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 x14ac:dyDescent="0.3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 x14ac:dyDescent="0.3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 x14ac:dyDescent="0.3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 x14ac:dyDescent="0.3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 x14ac:dyDescent="0.3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 x14ac:dyDescent="0.3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 x14ac:dyDescent="0.3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 x14ac:dyDescent="0.3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 x14ac:dyDescent="0.3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 x14ac:dyDescent="0.3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 x14ac:dyDescent="0.3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 x14ac:dyDescent="0.3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 x14ac:dyDescent="0.3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 x14ac:dyDescent="0.3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 x14ac:dyDescent="0.3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 x14ac:dyDescent="0.3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 x14ac:dyDescent="0.3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 x14ac:dyDescent="0.3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 x14ac:dyDescent="0.3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 x14ac:dyDescent="0.3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 x14ac:dyDescent="0.3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 x14ac:dyDescent="0.3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 x14ac:dyDescent="0.3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 x14ac:dyDescent="0.3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 x14ac:dyDescent="0.3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 x14ac:dyDescent="0.3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 x14ac:dyDescent="0.3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 x14ac:dyDescent="0.3">
      <c r="A76" s="15"/>
      <c r="B76" s="25"/>
      <c r="C76" s="39"/>
      <c r="D76" s="9"/>
      <c r="E76" s="12"/>
      <c r="F76" s="10"/>
      <c r="G76" s="10"/>
      <c r="H76" s="10"/>
      <c r="I76" s="62"/>
    </row>
    <row r="77" spans="1:9" x14ac:dyDescent="0.3">
      <c r="A77" s="15"/>
      <c r="B77" s="25"/>
      <c r="C77" s="39"/>
      <c r="D77" s="9"/>
      <c r="E77" s="12"/>
      <c r="F77" s="10"/>
      <c r="G77" s="10"/>
      <c r="H77" s="10"/>
      <c r="I77" s="62"/>
    </row>
    <row r="78" spans="1:9" x14ac:dyDescent="0.3">
      <c r="A78" s="15"/>
      <c r="B78" s="25"/>
      <c r="C78" s="39"/>
      <c r="D78" s="9"/>
      <c r="E78" s="12"/>
      <c r="F78" s="10"/>
      <c r="G78" s="10"/>
      <c r="H78" s="10"/>
      <c r="I78" s="62"/>
    </row>
    <row r="79" spans="1:9" x14ac:dyDescent="0.3">
      <c r="A79" s="15"/>
      <c r="B79" s="25"/>
      <c r="C79" s="39"/>
      <c r="D79" s="9"/>
      <c r="E79" s="12"/>
      <c r="F79" s="10"/>
      <c r="G79" s="10"/>
      <c r="H79" s="10"/>
      <c r="I79" s="62"/>
    </row>
    <row r="80" spans="1:9" x14ac:dyDescent="0.3">
      <c r="A80" s="15"/>
      <c r="B80" s="25"/>
      <c r="C80" s="39"/>
      <c r="D80" s="9"/>
      <c r="E80" s="12"/>
      <c r="F80" s="10"/>
      <c r="G80" s="10"/>
      <c r="H80" s="10"/>
      <c r="I80" s="62"/>
    </row>
    <row r="81" spans="1:9" x14ac:dyDescent="0.3">
      <c r="A81" s="15"/>
      <c r="B81" s="25"/>
      <c r="C81" s="39"/>
      <c r="D81" s="9"/>
      <c r="E81" s="12"/>
      <c r="F81" s="10"/>
      <c r="G81" s="10"/>
      <c r="H81" s="10"/>
      <c r="I81" s="62"/>
    </row>
    <row r="82" spans="1:9" x14ac:dyDescent="0.3">
      <c r="A82" s="15"/>
      <c r="B82" s="25"/>
      <c r="C82" s="39"/>
      <c r="D82" s="9"/>
      <c r="E82" s="12"/>
      <c r="F82" s="10"/>
      <c r="G82" s="10"/>
      <c r="H82" s="10"/>
      <c r="I82" s="62"/>
    </row>
    <row r="83" spans="1:9" x14ac:dyDescent="0.3">
      <c r="A83" s="15"/>
      <c r="B83" s="25"/>
      <c r="C83" s="39"/>
      <c r="D83" s="9"/>
      <c r="E83" s="12"/>
      <c r="F83" s="10"/>
      <c r="G83" s="10"/>
      <c r="H83" s="10"/>
      <c r="I83" s="62"/>
    </row>
    <row r="84" spans="1:9" x14ac:dyDescent="0.3">
      <c r="A84" s="15"/>
      <c r="B84" s="25"/>
      <c r="C84" s="39"/>
      <c r="D84" s="9"/>
      <c r="E84" s="12"/>
      <c r="F84" s="10"/>
      <c r="G84" s="10"/>
      <c r="H84" s="10"/>
      <c r="I84" s="62"/>
    </row>
    <row r="85" spans="1:9" x14ac:dyDescent="0.3">
      <c r="A85" s="15"/>
      <c r="B85" s="25"/>
      <c r="C85" s="39"/>
      <c r="D85" s="9"/>
      <c r="E85" s="12"/>
      <c r="F85" s="10"/>
      <c r="G85" s="10"/>
      <c r="H85" s="10"/>
      <c r="I85" s="62"/>
    </row>
    <row r="86" spans="1:9" x14ac:dyDescent="0.3">
      <c r="A86" s="15"/>
      <c r="B86" s="25"/>
      <c r="C86" s="39"/>
      <c r="D86" s="9"/>
      <c r="E86" s="12"/>
      <c r="F86" s="10"/>
      <c r="G86" s="10"/>
      <c r="H86" s="10"/>
      <c r="I86" s="62"/>
    </row>
    <row r="87" spans="1:9" x14ac:dyDescent="0.3">
      <c r="A87" s="15"/>
      <c r="B87" s="25"/>
      <c r="C87" s="39"/>
      <c r="D87" s="9"/>
      <c r="E87" s="12"/>
      <c r="F87" s="10"/>
      <c r="G87" s="10"/>
      <c r="H87" s="10"/>
      <c r="I87" s="62"/>
    </row>
    <row r="88" spans="1:9" x14ac:dyDescent="0.3">
      <c r="A88" s="15"/>
      <c r="B88" s="25"/>
      <c r="C88" s="39"/>
      <c r="D88" s="9"/>
      <c r="E88" s="12"/>
      <c r="F88" s="10"/>
      <c r="G88" s="10"/>
      <c r="H88" s="10"/>
      <c r="I88" s="62"/>
    </row>
    <row r="89" spans="1:9" x14ac:dyDescent="0.3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 x14ac:dyDescent="0.3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 x14ac:dyDescent="0.3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350</v>
      </c>
      <c r="AA1" t="s">
        <v>351</v>
      </c>
      <c r="AB1" t="s">
        <v>13</v>
      </c>
      <c r="AC1" t="s">
        <v>324</v>
      </c>
      <c r="AD1" t="s">
        <v>325</v>
      </c>
      <c r="AE1" t="s">
        <v>358</v>
      </c>
      <c r="AF1" t="s">
        <v>360</v>
      </c>
    </row>
    <row r="2" spans="1:32" x14ac:dyDescent="0.3">
      <c r="A2" t="s">
        <v>191</v>
      </c>
      <c r="B2" t="s">
        <v>366</v>
      </c>
      <c r="C2">
        <v>64</v>
      </c>
      <c r="D2" t="s">
        <v>328</v>
      </c>
      <c r="E2" t="s">
        <v>331</v>
      </c>
      <c r="F2" s="241">
        <v>41663</v>
      </c>
      <c r="G2" t="s">
        <v>398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354</v>
      </c>
      <c r="P2">
        <v>0</v>
      </c>
      <c r="Q2" t="s">
        <v>355</v>
      </c>
      <c r="R2">
        <v>0</v>
      </c>
      <c r="S2">
        <v>0</v>
      </c>
      <c r="T2" s="241">
        <v>41663</v>
      </c>
      <c r="U2" t="s">
        <v>381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 x14ac:dyDescent="0.3">
      <c r="A3" t="s">
        <v>382</v>
      </c>
      <c r="B3" t="s">
        <v>384</v>
      </c>
      <c r="C3">
        <v>73</v>
      </c>
      <c r="D3" t="s">
        <v>328</v>
      </c>
      <c r="E3" t="s">
        <v>332</v>
      </c>
      <c r="F3" s="241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41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 x14ac:dyDescent="0.3">
      <c r="A4" t="s">
        <v>394</v>
      </c>
      <c r="B4" t="s">
        <v>395</v>
      </c>
      <c r="C4">
        <v>1606</v>
      </c>
      <c r="D4" t="s">
        <v>328</v>
      </c>
      <c r="E4" t="s">
        <v>332</v>
      </c>
      <c r="F4" s="241">
        <v>41647</v>
      </c>
      <c r="G4" t="s">
        <v>397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396</v>
      </c>
      <c r="P4">
        <v>2462.6999999999998</v>
      </c>
      <c r="Q4" t="s">
        <v>320</v>
      </c>
      <c r="R4">
        <v>0</v>
      </c>
      <c r="S4">
        <v>4104.5</v>
      </c>
      <c r="T4" s="241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6" sqref="B16"/>
    </sheetView>
  </sheetViews>
  <sheetFormatPr defaultRowHeight="14.4" x14ac:dyDescent="0.3"/>
  <cols>
    <col min="1" max="1" width="23.5546875" style="184" customWidth="1"/>
    <col min="2" max="2" width="56.6640625" style="184" customWidth="1"/>
    <col min="3" max="16384" width="8.88671875" style="184"/>
  </cols>
  <sheetData>
    <row r="1" spans="1:2" x14ac:dyDescent="0.3">
      <c r="A1" s="245" t="s">
        <v>438</v>
      </c>
      <c r="B1" s="245" t="s">
        <v>460</v>
      </c>
    </row>
    <row r="2" spans="1:2" x14ac:dyDescent="0.3">
      <c r="A2" s="184" t="s">
        <v>355</v>
      </c>
      <c r="B2" s="184" t="s">
        <v>461</v>
      </c>
    </row>
    <row r="3" spans="1:2" x14ac:dyDescent="0.3">
      <c r="B3" s="184" t="s">
        <v>462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A40" zoomScaleNormal="100" workbookViewId="0">
      <selection activeCell="G58" sqref="G58"/>
    </sheetView>
  </sheetViews>
  <sheetFormatPr defaultRowHeight="14.4" x14ac:dyDescent="0.3"/>
  <cols>
    <col min="1" max="1" width="25.44140625" customWidth="1"/>
    <col min="2" max="2" width="11.88671875" customWidth="1"/>
    <col min="3" max="3" width="14.44140625" customWidth="1"/>
    <col min="4" max="4" width="6.109375" customWidth="1"/>
    <col min="5" max="5" width="6.109375" style="157" customWidth="1"/>
    <col min="6" max="6" width="15.6640625" style="157" customWidth="1"/>
    <col min="7" max="7" width="17.5546875" style="157" customWidth="1"/>
    <col min="8" max="8" width="10" customWidth="1"/>
    <col min="9" max="9" width="18" customWidth="1"/>
    <col min="10" max="10" width="14" customWidth="1"/>
    <col min="11" max="11" width="11.88671875" customWidth="1"/>
    <col min="12" max="12" width="14.44140625" style="157" customWidth="1"/>
    <col min="13" max="13" width="15.6640625" style="157" customWidth="1"/>
    <col min="14" max="14" width="12.5546875" customWidth="1"/>
    <col min="15" max="15" width="12.5546875" bestFit="1" customWidth="1"/>
  </cols>
  <sheetData>
    <row r="1" spans="1:13" x14ac:dyDescent="0.3">
      <c r="A1" s="159" t="s">
        <v>325</v>
      </c>
      <c r="B1" s="145">
        <v>2014</v>
      </c>
      <c r="I1" s="157"/>
      <c r="J1" s="145"/>
    </row>
    <row r="2" spans="1:13" x14ac:dyDescent="0.3">
      <c r="A2" s="159" t="s">
        <v>324</v>
      </c>
      <c r="B2" s="184" t="s">
        <v>431</v>
      </c>
      <c r="I2" s="157"/>
      <c r="J2" s="157"/>
    </row>
    <row r="3" spans="1:13" x14ac:dyDescent="0.3">
      <c r="J3" s="159" t="s">
        <v>325</v>
      </c>
      <c r="K3" s="145">
        <v>2014</v>
      </c>
    </row>
    <row r="4" spans="1:13" x14ac:dyDescent="0.3">
      <c r="B4" s="159" t="s">
        <v>322</v>
      </c>
      <c r="J4" s="159" t="s">
        <v>324</v>
      </c>
      <c r="K4" s="184" t="s">
        <v>431</v>
      </c>
    </row>
    <row r="5" spans="1:13" x14ac:dyDescent="0.3">
      <c r="A5" s="159" t="s">
        <v>427</v>
      </c>
      <c r="B5" s="184" t="s">
        <v>321</v>
      </c>
      <c r="C5" s="184" t="s">
        <v>323</v>
      </c>
      <c r="I5" s="157"/>
      <c r="J5" s="157"/>
      <c r="K5" s="157"/>
    </row>
    <row r="6" spans="1:13" x14ac:dyDescent="0.3">
      <c r="A6" s="162" t="s">
        <v>328</v>
      </c>
      <c r="B6" s="5"/>
      <c r="C6" s="158"/>
      <c r="I6" s="162"/>
      <c r="K6" s="159" t="s">
        <v>322</v>
      </c>
      <c r="L6"/>
      <c r="M6" s="158"/>
    </row>
    <row r="7" spans="1:13" x14ac:dyDescent="0.3">
      <c r="A7" s="144" t="s">
        <v>27</v>
      </c>
      <c r="B7" s="5">
        <v>3443833.9299999997</v>
      </c>
      <c r="C7" s="158">
        <v>5</v>
      </c>
      <c r="I7" s="144"/>
      <c r="J7" s="159" t="s">
        <v>432</v>
      </c>
      <c r="K7" s="184" t="s">
        <v>321</v>
      </c>
      <c r="L7" s="184" t="s">
        <v>323</v>
      </c>
      <c r="M7" s="158"/>
    </row>
    <row r="8" spans="1:13" x14ac:dyDescent="0.3">
      <c r="A8" s="144" t="s">
        <v>26</v>
      </c>
      <c r="B8" s="5">
        <v>2671566.4300000002</v>
      </c>
      <c r="C8" s="158">
        <v>7</v>
      </c>
      <c r="I8" s="144"/>
      <c r="J8" s="162" t="s">
        <v>328</v>
      </c>
      <c r="K8" s="242">
        <v>14138045.619999999</v>
      </c>
      <c r="L8" s="158">
        <v>31</v>
      </c>
      <c r="M8" s="158"/>
    </row>
    <row r="9" spans="1:13" x14ac:dyDescent="0.3">
      <c r="A9" s="144" t="s">
        <v>377</v>
      </c>
      <c r="B9" s="5">
        <v>2135428.2400000002</v>
      </c>
      <c r="C9" s="158">
        <v>3</v>
      </c>
      <c r="I9" s="144"/>
      <c r="J9" s="144" t="s">
        <v>357</v>
      </c>
      <c r="K9" s="242">
        <v>2306800</v>
      </c>
      <c r="L9" s="158">
        <v>1</v>
      </c>
      <c r="M9" s="158"/>
    </row>
    <row r="10" spans="1:13" x14ac:dyDescent="0.3">
      <c r="A10" s="144" t="s">
        <v>25</v>
      </c>
      <c r="B10" s="5">
        <v>1740655.335</v>
      </c>
      <c r="C10" s="158">
        <v>5.5</v>
      </c>
      <c r="I10" s="144"/>
      <c r="J10" s="144" t="s">
        <v>424</v>
      </c>
      <c r="K10" s="242">
        <v>1680000</v>
      </c>
      <c r="L10" s="158">
        <v>2</v>
      </c>
      <c r="M10" s="158"/>
    </row>
    <row r="11" spans="1:13" x14ac:dyDescent="0.3">
      <c r="A11" s="144" t="s">
        <v>61</v>
      </c>
      <c r="B11" s="5">
        <v>1716009</v>
      </c>
      <c r="C11" s="158">
        <v>4</v>
      </c>
      <c r="I11" s="144"/>
      <c r="J11" s="144" t="s">
        <v>309</v>
      </c>
      <c r="K11" s="242">
        <v>1244186.4300000002</v>
      </c>
      <c r="L11" s="158">
        <v>2</v>
      </c>
      <c r="M11" s="158"/>
    </row>
    <row r="12" spans="1:13" x14ac:dyDescent="0.3">
      <c r="A12" s="144" t="s">
        <v>23</v>
      </c>
      <c r="B12" s="5">
        <v>999859.92500000005</v>
      </c>
      <c r="C12" s="158">
        <v>2.5</v>
      </c>
      <c r="I12" s="144"/>
      <c r="J12" s="144" t="s">
        <v>310</v>
      </c>
      <c r="K12" s="242">
        <v>885000</v>
      </c>
      <c r="L12" s="158">
        <v>1</v>
      </c>
      <c r="M12" s="158"/>
    </row>
    <row r="13" spans="1:13" x14ac:dyDescent="0.3">
      <c r="A13" s="144" t="s">
        <v>349</v>
      </c>
      <c r="B13" s="5">
        <v>743860.76</v>
      </c>
      <c r="C13" s="158">
        <v>2</v>
      </c>
      <c r="I13" s="144"/>
      <c r="J13" s="144" t="s">
        <v>235</v>
      </c>
      <c r="K13" s="242">
        <v>692045.55</v>
      </c>
      <c r="L13" s="158">
        <v>2</v>
      </c>
      <c r="M13" s="158"/>
    </row>
    <row r="14" spans="1:13" x14ac:dyDescent="0.3">
      <c r="A14" s="144" t="s">
        <v>24</v>
      </c>
      <c r="B14" s="5">
        <v>686832</v>
      </c>
      <c r="C14" s="158">
        <v>2</v>
      </c>
      <c r="I14" s="144"/>
      <c r="J14" s="144" t="s">
        <v>262</v>
      </c>
      <c r="K14" s="242">
        <v>686832</v>
      </c>
      <c r="L14" s="158">
        <v>2</v>
      </c>
      <c r="M14" s="158"/>
    </row>
    <row r="15" spans="1:13" x14ac:dyDescent="0.3">
      <c r="A15" s="162" t="s">
        <v>430</v>
      </c>
      <c r="B15" s="242">
        <v>14138045.620000001</v>
      </c>
      <c r="C15" s="158">
        <v>31</v>
      </c>
      <c r="I15" s="144"/>
      <c r="J15" s="144" t="s">
        <v>302</v>
      </c>
      <c r="K15" s="242">
        <v>614950</v>
      </c>
      <c r="L15" s="158">
        <v>1.5</v>
      </c>
      <c r="M15" s="158"/>
    </row>
    <row r="16" spans="1:13" x14ac:dyDescent="0.3">
      <c r="I16" s="144"/>
      <c r="J16" s="144" t="s">
        <v>400</v>
      </c>
      <c r="K16" s="242">
        <v>581287</v>
      </c>
      <c r="L16" s="158">
        <v>2</v>
      </c>
      <c r="M16" s="158"/>
    </row>
    <row r="17" spans="1:13" x14ac:dyDescent="0.3">
      <c r="I17" s="144"/>
      <c r="J17" s="144" t="s">
        <v>423</v>
      </c>
      <c r="K17" s="242">
        <v>531009</v>
      </c>
      <c r="L17" s="158">
        <v>2</v>
      </c>
      <c r="M17" s="158"/>
    </row>
    <row r="18" spans="1:13" x14ac:dyDescent="0.3">
      <c r="I18" s="144"/>
      <c r="J18" s="144" t="s">
        <v>402</v>
      </c>
      <c r="K18" s="242">
        <v>484115.36</v>
      </c>
      <c r="L18" s="158">
        <v>1</v>
      </c>
      <c r="M18" s="158"/>
    </row>
    <row r="19" spans="1:13" x14ac:dyDescent="0.3">
      <c r="I19" s="144"/>
      <c r="J19" s="144" t="s">
        <v>160</v>
      </c>
      <c r="K19" s="242">
        <v>480266.53</v>
      </c>
      <c r="L19" s="158">
        <v>1</v>
      </c>
      <c r="M19" s="158"/>
    </row>
    <row r="20" spans="1:13" x14ac:dyDescent="0.3">
      <c r="I20" s="144"/>
      <c r="J20" s="144" t="s">
        <v>148</v>
      </c>
      <c r="K20" s="242">
        <v>470500</v>
      </c>
      <c r="L20" s="158">
        <v>2</v>
      </c>
      <c r="M20" s="158"/>
    </row>
    <row r="21" spans="1:13" x14ac:dyDescent="0.3">
      <c r="I21" s="144"/>
      <c r="J21" s="144" t="s">
        <v>416</v>
      </c>
      <c r="K21" s="242">
        <v>455428.24</v>
      </c>
      <c r="L21" s="158">
        <v>1</v>
      </c>
      <c r="M21" s="158"/>
    </row>
    <row r="22" spans="1:13" x14ac:dyDescent="0.3">
      <c r="A22" s="159" t="s">
        <v>325</v>
      </c>
      <c r="B22" s="145">
        <v>2014</v>
      </c>
      <c r="I22" s="144"/>
      <c r="J22" s="144" t="s">
        <v>397</v>
      </c>
      <c r="K22" s="242">
        <v>410449.86</v>
      </c>
      <c r="L22" s="158">
        <v>1</v>
      </c>
      <c r="M22" s="158"/>
    </row>
    <row r="23" spans="1:13" x14ac:dyDescent="0.3">
      <c r="A23" s="159" t="s">
        <v>324</v>
      </c>
      <c r="B23" s="184" t="s">
        <v>431</v>
      </c>
      <c r="I23" s="144"/>
      <c r="J23" s="144" t="s">
        <v>104</v>
      </c>
      <c r="K23" s="242">
        <v>375593</v>
      </c>
      <c r="L23" s="158">
        <v>1</v>
      </c>
      <c r="M23" s="158"/>
    </row>
    <row r="24" spans="1:13" x14ac:dyDescent="0.3">
      <c r="I24" s="144"/>
      <c r="J24" s="144" t="s">
        <v>19</v>
      </c>
      <c r="K24" s="242">
        <v>322494.19</v>
      </c>
      <c r="L24" s="158">
        <v>1.5</v>
      </c>
      <c r="M24" s="158"/>
    </row>
    <row r="25" spans="1:13" x14ac:dyDescent="0.3">
      <c r="B25" s="159" t="s">
        <v>322</v>
      </c>
      <c r="D25" s="7"/>
      <c r="H25" s="7"/>
      <c r="I25" s="144"/>
      <c r="J25" s="144" t="s">
        <v>378</v>
      </c>
      <c r="K25" s="242">
        <v>304893.53500000003</v>
      </c>
      <c r="L25" s="158">
        <v>1</v>
      </c>
      <c r="M25" s="158"/>
    </row>
    <row r="26" spans="1:13" x14ac:dyDescent="0.3">
      <c r="A26" s="159" t="s">
        <v>432</v>
      </c>
      <c r="B26" s="184" t="s">
        <v>321</v>
      </c>
      <c r="C26" s="184" t="s">
        <v>323</v>
      </c>
      <c r="D26" s="7"/>
      <c r="H26" s="7"/>
      <c r="I26" s="144"/>
      <c r="J26" s="144" t="s">
        <v>291</v>
      </c>
      <c r="K26" s="242">
        <v>300000</v>
      </c>
      <c r="L26" s="158">
        <v>1</v>
      </c>
      <c r="M26" s="158"/>
    </row>
    <row r="27" spans="1:13" x14ac:dyDescent="0.3">
      <c r="A27" s="162" t="s">
        <v>327</v>
      </c>
      <c r="B27" s="163">
        <v>1305973.02</v>
      </c>
      <c r="C27" s="158">
        <v>3</v>
      </c>
      <c r="I27" s="144"/>
      <c r="J27" s="144" t="s">
        <v>426</v>
      </c>
      <c r="K27" s="242">
        <v>259745.4</v>
      </c>
      <c r="L27" s="158">
        <v>1</v>
      </c>
      <c r="M27" s="158"/>
    </row>
    <row r="28" spans="1:13" x14ac:dyDescent="0.3">
      <c r="A28" s="144" t="s">
        <v>352</v>
      </c>
      <c r="B28" s="163">
        <v>1305973.02</v>
      </c>
      <c r="C28" s="158">
        <v>3</v>
      </c>
      <c r="I28" s="144"/>
      <c r="J28" s="144" t="s">
        <v>361</v>
      </c>
      <c r="K28" s="242">
        <v>221657.8</v>
      </c>
      <c r="L28" s="158">
        <v>1</v>
      </c>
      <c r="M28" s="158"/>
    </row>
    <row r="29" spans="1:13" x14ac:dyDescent="0.3">
      <c r="A29" s="162" t="s">
        <v>430</v>
      </c>
      <c r="B29" s="177">
        <v>1305973.02</v>
      </c>
      <c r="C29" s="158">
        <v>3</v>
      </c>
      <c r="I29" s="144"/>
      <c r="J29" s="144" t="s">
        <v>393</v>
      </c>
      <c r="K29" s="242">
        <v>211404</v>
      </c>
      <c r="L29" s="158">
        <v>1</v>
      </c>
      <c r="M29" s="158"/>
    </row>
    <row r="30" spans="1:13" x14ac:dyDescent="0.3">
      <c r="I30" s="144"/>
      <c r="J30" s="144" t="s">
        <v>304</v>
      </c>
      <c r="K30" s="242">
        <v>195750</v>
      </c>
      <c r="L30" s="158">
        <v>0.5</v>
      </c>
      <c r="M30" s="158"/>
    </row>
    <row r="31" spans="1:13" x14ac:dyDescent="0.3">
      <c r="I31" s="144"/>
      <c r="J31" s="144" t="s">
        <v>295</v>
      </c>
      <c r="K31" s="242">
        <v>192000</v>
      </c>
      <c r="L31" s="158">
        <v>0.5</v>
      </c>
      <c r="M31" s="158"/>
    </row>
    <row r="32" spans="1:13" x14ac:dyDescent="0.3">
      <c r="I32" s="144"/>
      <c r="J32" s="144" t="s">
        <v>237</v>
      </c>
      <c r="K32" s="242">
        <v>122494.19</v>
      </c>
      <c r="L32" s="158">
        <v>0.5</v>
      </c>
      <c r="M32" s="158"/>
    </row>
    <row r="33" spans="1:13" x14ac:dyDescent="0.3">
      <c r="I33" s="144"/>
      <c r="J33" s="144" t="s">
        <v>398</v>
      </c>
      <c r="K33" s="242">
        <v>109143.535</v>
      </c>
      <c r="L33" s="158">
        <v>0.5</v>
      </c>
      <c r="M33" s="158"/>
    </row>
    <row r="34" spans="1:13" x14ac:dyDescent="0.3">
      <c r="I34" s="144"/>
      <c r="J34" s="162" t="s">
        <v>430</v>
      </c>
      <c r="K34" s="242">
        <v>14138045.619999999</v>
      </c>
      <c r="L34" s="158">
        <v>31</v>
      </c>
      <c r="M34" s="158"/>
    </row>
    <row r="35" spans="1:13" x14ac:dyDescent="0.3">
      <c r="I35" s="144"/>
      <c r="L35"/>
      <c r="M35" s="158"/>
    </row>
    <row r="36" spans="1:13" x14ac:dyDescent="0.3">
      <c r="I36" s="144"/>
      <c r="L36"/>
      <c r="M36" s="158"/>
    </row>
    <row r="37" spans="1:13" x14ac:dyDescent="0.3">
      <c r="A37" s="159" t="s">
        <v>325</v>
      </c>
      <c r="B37" s="145">
        <v>2014</v>
      </c>
      <c r="I37" s="144"/>
      <c r="L37"/>
      <c r="M37" s="158"/>
    </row>
    <row r="38" spans="1:13" x14ac:dyDescent="0.3">
      <c r="A38" s="159" t="s">
        <v>324</v>
      </c>
      <c r="B38" s="184" t="s">
        <v>431</v>
      </c>
      <c r="I38" s="144"/>
      <c r="L38"/>
      <c r="M38" s="158"/>
    </row>
    <row r="39" spans="1:13" x14ac:dyDescent="0.3">
      <c r="A39" s="7"/>
      <c r="I39" s="144"/>
      <c r="L39"/>
      <c r="M39" s="158"/>
    </row>
    <row r="40" spans="1:13" x14ac:dyDescent="0.3">
      <c r="B40" s="159" t="s">
        <v>322</v>
      </c>
      <c r="I40" s="144"/>
      <c r="L40"/>
      <c r="M40" s="158"/>
    </row>
    <row r="41" spans="1:13" x14ac:dyDescent="0.3">
      <c r="A41" s="159" t="s">
        <v>432</v>
      </c>
      <c r="B41" s="184" t="s">
        <v>321</v>
      </c>
      <c r="C41" s="184" t="s">
        <v>323</v>
      </c>
      <c r="I41" s="144"/>
      <c r="L41"/>
      <c r="M41" s="158"/>
    </row>
    <row r="42" spans="1:13" x14ac:dyDescent="0.3">
      <c r="A42" s="162" t="s">
        <v>329</v>
      </c>
      <c r="B42" s="163">
        <v>1910230</v>
      </c>
      <c r="C42" s="158">
        <v>6</v>
      </c>
      <c r="I42" s="144"/>
      <c r="L42"/>
      <c r="M42" s="158"/>
    </row>
    <row r="43" spans="1:13" x14ac:dyDescent="0.3">
      <c r="A43" s="144" t="s">
        <v>33</v>
      </c>
      <c r="B43" s="163">
        <v>1910230</v>
      </c>
      <c r="C43" s="158">
        <v>6</v>
      </c>
      <c r="I43" s="144"/>
      <c r="L43"/>
      <c r="M43" s="158"/>
    </row>
    <row r="44" spans="1:13" x14ac:dyDescent="0.3">
      <c r="A44" s="146" t="s">
        <v>434</v>
      </c>
      <c r="B44" s="163">
        <v>773630</v>
      </c>
      <c r="C44" s="158">
        <v>2.5</v>
      </c>
      <c r="I44" s="144"/>
      <c r="L44"/>
      <c r="M44" s="158"/>
    </row>
    <row r="45" spans="1:13" x14ac:dyDescent="0.3">
      <c r="A45" s="146" t="s">
        <v>380</v>
      </c>
      <c r="B45" s="163">
        <v>736600</v>
      </c>
      <c r="C45" s="158">
        <v>2.5</v>
      </c>
      <c r="I45" s="144"/>
      <c r="L45"/>
      <c r="M45" s="158"/>
    </row>
    <row r="46" spans="1:13" x14ac:dyDescent="0.3">
      <c r="A46" s="146" t="s">
        <v>379</v>
      </c>
      <c r="B46" s="163">
        <v>400000</v>
      </c>
      <c r="C46" s="158">
        <v>1</v>
      </c>
      <c r="I46" s="144"/>
      <c r="L46"/>
      <c r="M46" s="158"/>
    </row>
    <row r="47" spans="1:13" x14ac:dyDescent="0.3">
      <c r="A47" s="162" t="s">
        <v>430</v>
      </c>
      <c r="B47" s="177">
        <v>1910230</v>
      </c>
      <c r="C47" s="158">
        <v>6</v>
      </c>
      <c r="I47" s="144"/>
      <c r="L47"/>
      <c r="M47" s="158"/>
    </row>
    <row r="48" spans="1:13" x14ac:dyDescent="0.3">
      <c r="I48" s="144"/>
      <c r="L48"/>
      <c r="M48" s="158"/>
    </row>
    <row r="49" spans="2:13" x14ac:dyDescent="0.3">
      <c r="I49" s="144"/>
      <c r="L49"/>
      <c r="M49" s="158"/>
    </row>
    <row r="50" spans="2:13" x14ac:dyDescent="0.3">
      <c r="I50" s="144"/>
      <c r="L50"/>
      <c r="M50" s="158"/>
    </row>
    <row r="51" spans="2:13" x14ac:dyDescent="0.3">
      <c r="I51" s="144"/>
      <c r="L51"/>
      <c r="M51" s="158"/>
    </row>
    <row r="52" spans="2:13" x14ac:dyDescent="0.3">
      <c r="I52" s="144"/>
      <c r="L52"/>
      <c r="M52" s="158"/>
    </row>
    <row r="53" spans="2:13" x14ac:dyDescent="0.3">
      <c r="I53" s="144"/>
      <c r="L53"/>
      <c r="M53" s="158"/>
    </row>
    <row r="54" spans="2:13" x14ac:dyDescent="0.3">
      <c r="C54" s="163"/>
      <c r="I54" s="144"/>
      <c r="L54"/>
      <c r="M54" s="158"/>
    </row>
    <row r="55" spans="2:13" x14ac:dyDescent="0.3">
      <c r="B55" s="177"/>
      <c r="F55" s="157" t="s">
        <v>435</v>
      </c>
      <c r="G55" s="157" t="s">
        <v>27</v>
      </c>
      <c r="I55" s="144"/>
      <c r="L55"/>
      <c r="M55" s="158"/>
    </row>
    <row r="56" spans="2:13" x14ac:dyDescent="0.3">
      <c r="B56" s="177"/>
      <c r="F56" s="244">
        <f>SUMIF('Acumulado dos Corretores'!H:H,G55,'Acumulado dos Corretores'!I:I)</f>
        <v>3443833.9299999997</v>
      </c>
      <c r="I56" s="144"/>
      <c r="L56"/>
      <c r="M56" s="158"/>
    </row>
    <row r="57" spans="2:13" x14ac:dyDescent="0.3">
      <c r="F57" s="157" t="s">
        <v>436</v>
      </c>
      <c r="G57" s="157">
        <v>5000</v>
      </c>
      <c r="I57" s="144"/>
      <c r="L57"/>
      <c r="M57" s="158"/>
    </row>
    <row r="58" spans="2:13" x14ac:dyDescent="0.3">
      <c r="F58" s="5">
        <f>F56/G57</f>
        <v>688.76678599999991</v>
      </c>
      <c r="I58" s="144"/>
      <c r="L58"/>
      <c r="M58" s="158"/>
    </row>
    <row r="59" spans="2:13" x14ac:dyDescent="0.3">
      <c r="I59" s="144"/>
      <c r="L59"/>
      <c r="M59" s="158"/>
    </row>
    <row r="60" spans="2:13" x14ac:dyDescent="0.3">
      <c r="F60" s="184" t="s">
        <v>437</v>
      </c>
      <c r="G60" s="184" t="s">
        <v>309</v>
      </c>
      <c r="I60" s="144"/>
      <c r="L60"/>
      <c r="M60" s="158"/>
    </row>
    <row r="61" spans="2:13" x14ac:dyDescent="0.3">
      <c r="F61" s="244">
        <f>SUMIF('Acumulado dos Corretores'!G:G,G60,'Acumulado dos Corretores'!I:I)</f>
        <v>1244186.4300000002</v>
      </c>
      <c r="G61" s="184"/>
      <c r="I61" s="144"/>
      <c r="L61"/>
      <c r="M61" s="158"/>
    </row>
    <row r="62" spans="2:13" x14ac:dyDescent="0.3">
      <c r="F62" s="184" t="s">
        <v>436</v>
      </c>
      <c r="G62" s="184">
        <v>1000</v>
      </c>
      <c r="I62" s="144"/>
      <c r="L62"/>
      <c r="M62" s="158"/>
    </row>
    <row r="63" spans="2:13" x14ac:dyDescent="0.3">
      <c r="F63" s="5">
        <f>F61/G62</f>
        <v>1244.1864300000002</v>
      </c>
      <c r="G63" s="184"/>
      <c r="I63" s="144"/>
      <c r="L63"/>
      <c r="M63" s="158"/>
    </row>
    <row r="64" spans="2:13" x14ac:dyDescent="0.3">
      <c r="I64" s="144"/>
      <c r="L64"/>
      <c r="M64" s="158"/>
    </row>
    <row r="65" spans="9:13" x14ac:dyDescent="0.3">
      <c r="I65" s="144"/>
      <c r="L65"/>
      <c r="M65" s="158"/>
    </row>
    <row r="66" spans="9:13" x14ac:dyDescent="0.3">
      <c r="I66" s="144"/>
      <c r="L66"/>
      <c r="M66" s="158"/>
    </row>
    <row r="67" spans="9:13" x14ac:dyDescent="0.3">
      <c r="I67" s="144"/>
      <c r="L67"/>
      <c r="M67" s="158"/>
    </row>
    <row r="68" spans="9:13" x14ac:dyDescent="0.3">
      <c r="I68" s="144"/>
      <c r="L68"/>
      <c r="M68" s="158"/>
    </row>
    <row r="69" spans="9:13" x14ac:dyDescent="0.3">
      <c r="I69" s="144"/>
      <c r="L69"/>
      <c r="M69" s="158"/>
    </row>
    <row r="70" spans="9:13" x14ac:dyDescent="0.3">
      <c r="I70" s="144"/>
      <c r="L70"/>
      <c r="M70" s="158"/>
    </row>
    <row r="71" spans="9:13" x14ac:dyDescent="0.3">
      <c r="I71" s="144"/>
      <c r="L71"/>
      <c r="M71" s="158"/>
    </row>
    <row r="72" spans="9:13" x14ac:dyDescent="0.3">
      <c r="I72" s="144"/>
      <c r="L72"/>
      <c r="M72" s="158"/>
    </row>
    <row r="73" spans="9:13" x14ac:dyDescent="0.3">
      <c r="I73" s="144"/>
      <c r="L73"/>
      <c r="M73" s="158"/>
    </row>
    <row r="74" spans="9:13" x14ac:dyDescent="0.3">
      <c r="I74" s="144"/>
      <c r="L74"/>
      <c r="M74" s="158"/>
    </row>
    <row r="75" spans="9:13" x14ac:dyDescent="0.3">
      <c r="I75" s="144"/>
      <c r="L75"/>
      <c r="M75" s="158"/>
    </row>
    <row r="76" spans="9:13" x14ac:dyDescent="0.3">
      <c r="I76" s="144"/>
      <c r="L76"/>
      <c r="M76" s="158"/>
    </row>
    <row r="77" spans="9:13" x14ac:dyDescent="0.3">
      <c r="I77" s="144"/>
      <c r="L77"/>
      <c r="M77" s="158"/>
    </row>
    <row r="78" spans="9:13" x14ac:dyDescent="0.3">
      <c r="I78" s="144"/>
      <c r="L78"/>
      <c r="M78" s="158"/>
    </row>
    <row r="79" spans="9:13" x14ac:dyDescent="0.3">
      <c r="I79" s="144"/>
      <c r="L79"/>
      <c r="M79" s="158"/>
    </row>
    <row r="80" spans="9:13" x14ac:dyDescent="0.3">
      <c r="I80" s="144"/>
      <c r="L80"/>
      <c r="M80" s="158"/>
    </row>
    <row r="81" spans="9:13" x14ac:dyDescent="0.3">
      <c r="I81" s="144"/>
      <c r="L81"/>
      <c r="M81" s="158"/>
    </row>
    <row r="82" spans="9:13" x14ac:dyDescent="0.3">
      <c r="I82" s="144"/>
      <c r="L82"/>
      <c r="M82" s="158"/>
    </row>
    <row r="83" spans="9:13" x14ac:dyDescent="0.3">
      <c r="I83" s="144"/>
      <c r="L83"/>
      <c r="M83" s="158"/>
    </row>
    <row r="84" spans="9:13" x14ac:dyDescent="0.3">
      <c r="I84" s="144"/>
      <c r="L84"/>
      <c r="M84" s="158"/>
    </row>
    <row r="85" spans="9:13" x14ac:dyDescent="0.3">
      <c r="I85" s="144"/>
      <c r="L85"/>
      <c r="M85" s="158"/>
    </row>
    <row r="86" spans="9:13" x14ac:dyDescent="0.3">
      <c r="I86" s="144"/>
      <c r="L86"/>
      <c r="M86" s="158"/>
    </row>
    <row r="87" spans="9:13" x14ac:dyDescent="0.3">
      <c r="I87" s="144"/>
      <c r="L87"/>
      <c r="M87" s="158"/>
    </row>
    <row r="88" spans="9:13" x14ac:dyDescent="0.3">
      <c r="I88" s="144"/>
      <c r="L88"/>
      <c r="M88" s="158"/>
    </row>
    <row r="89" spans="9:13" x14ac:dyDescent="0.3">
      <c r="I89" s="144"/>
      <c r="L89"/>
      <c r="M89" s="158"/>
    </row>
    <row r="90" spans="9:13" x14ac:dyDescent="0.3">
      <c r="I90" s="144"/>
      <c r="L90"/>
      <c r="M90" s="158"/>
    </row>
    <row r="91" spans="9:13" x14ac:dyDescent="0.3">
      <c r="I91" s="144"/>
      <c r="L91"/>
      <c r="M91" s="158"/>
    </row>
    <row r="92" spans="9:13" x14ac:dyDescent="0.3">
      <c r="I92" s="144"/>
      <c r="L92"/>
      <c r="M92" s="158"/>
    </row>
    <row r="93" spans="9:13" x14ac:dyDescent="0.3">
      <c r="I93" s="144"/>
      <c r="L93"/>
      <c r="M93" s="158"/>
    </row>
    <row r="94" spans="9:13" x14ac:dyDescent="0.3">
      <c r="I94" s="144"/>
      <c r="L94"/>
      <c r="M94" s="158"/>
    </row>
    <row r="95" spans="9:13" x14ac:dyDescent="0.3">
      <c r="I95" s="144"/>
      <c r="L95"/>
      <c r="M95" s="158"/>
    </row>
    <row r="96" spans="9:13" x14ac:dyDescent="0.3">
      <c r="I96" s="144"/>
      <c r="L96"/>
      <c r="M96" s="158"/>
    </row>
    <row r="97" spans="9:13" x14ac:dyDescent="0.3">
      <c r="I97" s="144"/>
      <c r="L97"/>
      <c r="M97" s="158"/>
    </row>
    <row r="98" spans="9:13" x14ac:dyDescent="0.3">
      <c r="I98" s="144"/>
      <c r="L98"/>
      <c r="M98" s="158"/>
    </row>
    <row r="99" spans="9:13" x14ac:dyDescent="0.3">
      <c r="I99" s="144"/>
      <c r="L99"/>
      <c r="M99" s="158"/>
    </row>
    <row r="100" spans="9:13" x14ac:dyDescent="0.3">
      <c r="I100" s="144"/>
      <c r="L100"/>
      <c r="M100" s="158"/>
    </row>
    <row r="101" spans="9:13" x14ac:dyDescent="0.3">
      <c r="I101" s="144"/>
      <c r="L101"/>
      <c r="M101" s="158"/>
    </row>
    <row r="102" spans="9:13" x14ac:dyDescent="0.3">
      <c r="I102" s="144"/>
      <c r="L102"/>
      <c r="M102" s="158"/>
    </row>
    <row r="103" spans="9:13" x14ac:dyDescent="0.3">
      <c r="I103" s="144"/>
      <c r="L103"/>
      <c r="M103" s="158"/>
    </row>
    <row r="104" spans="9:13" x14ac:dyDescent="0.3">
      <c r="I104" s="144"/>
      <c r="L104"/>
      <c r="M104" s="158"/>
    </row>
    <row r="105" spans="9:13" x14ac:dyDescent="0.3">
      <c r="I105" s="144"/>
      <c r="L105"/>
      <c r="M105" s="158"/>
    </row>
    <row r="106" spans="9:13" x14ac:dyDescent="0.3">
      <c r="I106" s="144"/>
      <c r="L106"/>
      <c r="M106" s="158"/>
    </row>
    <row r="107" spans="9:13" x14ac:dyDescent="0.3">
      <c r="I107" s="144"/>
      <c r="L107"/>
      <c r="M107" s="158"/>
    </row>
    <row r="108" spans="9:13" x14ac:dyDescent="0.3">
      <c r="I108" s="144"/>
      <c r="L108"/>
      <c r="M108" s="158"/>
    </row>
    <row r="109" spans="9:13" x14ac:dyDescent="0.3">
      <c r="I109" s="144"/>
      <c r="L109"/>
      <c r="M109" s="158"/>
    </row>
    <row r="110" spans="9:13" x14ac:dyDescent="0.3">
      <c r="I110" s="144"/>
      <c r="L110"/>
      <c r="M110" s="158"/>
    </row>
    <row r="111" spans="9:13" x14ac:dyDescent="0.3">
      <c r="I111" s="144"/>
      <c r="L111"/>
      <c r="M111" s="158"/>
    </row>
    <row r="112" spans="9:13" x14ac:dyDescent="0.3">
      <c r="I112" s="144"/>
      <c r="L112"/>
      <c r="M112" s="158"/>
    </row>
    <row r="113" spans="9:13" x14ac:dyDescent="0.3">
      <c r="I113" s="144"/>
      <c r="L113"/>
      <c r="M113" s="158"/>
    </row>
    <row r="114" spans="9:13" x14ac:dyDescent="0.3">
      <c r="I114" s="144"/>
      <c r="L114"/>
      <c r="M114" s="158"/>
    </row>
    <row r="115" spans="9:13" x14ac:dyDescent="0.3">
      <c r="I115" s="144"/>
      <c r="L115"/>
      <c r="M115" s="158"/>
    </row>
    <row r="116" spans="9:13" x14ac:dyDescent="0.3">
      <c r="I116" s="144"/>
      <c r="L116"/>
      <c r="M116" s="158"/>
    </row>
    <row r="117" spans="9:13" x14ac:dyDescent="0.3">
      <c r="I117" s="144"/>
      <c r="L117"/>
      <c r="M117" s="158"/>
    </row>
    <row r="118" spans="9:13" x14ac:dyDescent="0.3">
      <c r="I118" s="144"/>
      <c r="L118"/>
      <c r="M118" s="158"/>
    </row>
    <row r="119" spans="9:13" x14ac:dyDescent="0.3">
      <c r="I119" s="144"/>
      <c r="L119"/>
      <c r="M119" s="158"/>
    </row>
    <row r="120" spans="9:13" x14ac:dyDescent="0.3">
      <c r="I120" s="144"/>
      <c r="L120"/>
      <c r="M120" s="158"/>
    </row>
    <row r="121" spans="9:13" x14ac:dyDescent="0.3">
      <c r="I121" s="144"/>
      <c r="L121"/>
      <c r="M121" s="158"/>
    </row>
    <row r="122" spans="9:13" x14ac:dyDescent="0.3">
      <c r="I122" s="144"/>
      <c r="L122"/>
      <c r="M122" s="158"/>
    </row>
    <row r="123" spans="9:13" x14ac:dyDescent="0.3">
      <c r="I123" s="144"/>
      <c r="L123"/>
      <c r="M123" s="158"/>
    </row>
    <row r="124" spans="9:13" x14ac:dyDescent="0.3">
      <c r="I124" s="144"/>
      <c r="L124"/>
      <c r="M124" s="158"/>
    </row>
    <row r="125" spans="9:13" x14ac:dyDescent="0.3">
      <c r="I125" s="144"/>
      <c r="L125"/>
      <c r="M125" s="158"/>
    </row>
    <row r="126" spans="9:13" x14ac:dyDescent="0.3">
      <c r="I126" s="144"/>
      <c r="L126"/>
      <c r="M126" s="158"/>
    </row>
    <row r="127" spans="9:13" x14ac:dyDescent="0.3">
      <c r="I127" s="144"/>
      <c r="L127"/>
      <c r="M127" s="158"/>
    </row>
    <row r="128" spans="9:13" x14ac:dyDescent="0.3">
      <c r="I128" s="144"/>
      <c r="L128"/>
      <c r="M128" s="158"/>
    </row>
    <row r="129" spans="9:13" x14ac:dyDescent="0.3">
      <c r="I129" s="144"/>
      <c r="L129"/>
      <c r="M129" s="158"/>
    </row>
    <row r="130" spans="9:13" x14ac:dyDescent="0.3">
      <c r="I130" s="144"/>
      <c r="L130"/>
      <c r="M130" s="158"/>
    </row>
    <row r="131" spans="9:13" x14ac:dyDescent="0.3">
      <c r="I131" s="144"/>
      <c r="L131"/>
      <c r="M131" s="158"/>
    </row>
    <row r="132" spans="9:13" x14ac:dyDescent="0.3">
      <c r="I132" s="144"/>
      <c r="L132"/>
      <c r="M132" s="158"/>
    </row>
    <row r="133" spans="9:13" x14ac:dyDescent="0.3">
      <c r="I133" s="144"/>
      <c r="L133"/>
      <c r="M133" s="158"/>
    </row>
    <row r="134" spans="9:13" x14ac:dyDescent="0.3">
      <c r="I134" s="144"/>
      <c r="L134"/>
      <c r="M134" s="158"/>
    </row>
    <row r="135" spans="9:13" x14ac:dyDescent="0.3">
      <c r="I135" s="144"/>
      <c r="L135"/>
      <c r="M135" s="158"/>
    </row>
    <row r="136" spans="9:13" x14ac:dyDescent="0.3">
      <c r="I136" s="144"/>
      <c r="L136"/>
      <c r="M136" s="158"/>
    </row>
    <row r="137" spans="9:13" x14ac:dyDescent="0.3">
      <c r="I137" s="144"/>
      <c r="L137"/>
      <c r="M137" s="158"/>
    </row>
    <row r="138" spans="9:13" x14ac:dyDescent="0.3">
      <c r="I138" s="144"/>
      <c r="L138"/>
      <c r="M138" s="158"/>
    </row>
    <row r="139" spans="9:13" x14ac:dyDescent="0.3">
      <c r="I139" s="144"/>
      <c r="L139"/>
      <c r="M139" s="158"/>
    </row>
    <row r="140" spans="9:13" x14ac:dyDescent="0.3">
      <c r="I140" s="144"/>
      <c r="L140"/>
      <c r="M140" s="158"/>
    </row>
    <row r="141" spans="9:13" x14ac:dyDescent="0.3">
      <c r="I141" s="144"/>
      <c r="L141"/>
      <c r="M141" s="158"/>
    </row>
    <row r="142" spans="9:13" x14ac:dyDescent="0.3">
      <c r="I142" s="144"/>
      <c r="L142"/>
      <c r="M142" s="158"/>
    </row>
    <row r="143" spans="9:13" x14ac:dyDescent="0.3">
      <c r="I143" s="144"/>
      <c r="L143"/>
      <c r="M143" s="158"/>
    </row>
    <row r="144" spans="9:13" x14ac:dyDescent="0.3">
      <c r="I144" s="144"/>
      <c r="L144"/>
      <c r="M144" s="158"/>
    </row>
    <row r="145" spans="9:13" x14ac:dyDescent="0.3">
      <c r="I145" s="144"/>
      <c r="L145"/>
      <c r="M145" s="158"/>
    </row>
    <row r="146" spans="9:13" x14ac:dyDescent="0.3">
      <c r="I146" s="144"/>
      <c r="L146"/>
      <c r="M146" s="158"/>
    </row>
    <row r="147" spans="9:13" x14ac:dyDescent="0.3">
      <c r="I147" s="144"/>
      <c r="L147"/>
      <c r="M147" s="158"/>
    </row>
    <row r="148" spans="9:13" x14ac:dyDescent="0.3">
      <c r="I148" s="144"/>
      <c r="L148"/>
      <c r="M148" s="158"/>
    </row>
    <row r="149" spans="9:13" x14ac:dyDescent="0.3">
      <c r="I149" s="144"/>
      <c r="L149"/>
      <c r="M149" s="158"/>
    </row>
    <row r="150" spans="9:13" x14ac:dyDescent="0.3">
      <c r="I150" s="144"/>
      <c r="L150"/>
      <c r="M150" s="158"/>
    </row>
    <row r="151" spans="9:13" x14ac:dyDescent="0.3">
      <c r="I151" s="144"/>
      <c r="L151"/>
      <c r="M151" s="158"/>
    </row>
    <row r="152" spans="9:13" x14ac:dyDescent="0.3">
      <c r="I152" s="144"/>
      <c r="L152"/>
      <c r="M152" s="158"/>
    </row>
    <row r="153" spans="9:13" x14ac:dyDescent="0.3">
      <c r="I153" s="144"/>
      <c r="L153"/>
      <c r="M153" s="158"/>
    </row>
    <row r="154" spans="9:13" x14ac:dyDescent="0.3">
      <c r="I154" s="144"/>
      <c r="L154"/>
      <c r="M154" s="158"/>
    </row>
    <row r="155" spans="9:13" x14ac:dyDescent="0.3">
      <c r="I155" s="144"/>
      <c r="L155"/>
      <c r="M155" s="158"/>
    </row>
    <row r="156" spans="9:13" x14ac:dyDescent="0.3">
      <c r="I156" s="144"/>
      <c r="L156"/>
      <c r="M156" s="158"/>
    </row>
    <row r="157" spans="9:13" x14ac:dyDescent="0.3">
      <c r="I157" s="144"/>
      <c r="L157"/>
      <c r="M157" s="158"/>
    </row>
    <row r="158" spans="9:13" x14ac:dyDescent="0.3">
      <c r="I158" s="144"/>
      <c r="L158"/>
      <c r="M158" s="158"/>
    </row>
    <row r="159" spans="9:13" x14ac:dyDescent="0.3">
      <c r="I159" s="144"/>
      <c r="L159"/>
      <c r="M159" s="158"/>
    </row>
    <row r="160" spans="9:13" x14ac:dyDescent="0.3">
      <c r="I160" s="144"/>
      <c r="L160"/>
      <c r="M160" s="158"/>
    </row>
    <row r="161" spans="9:13" x14ac:dyDescent="0.3">
      <c r="I161" s="144"/>
      <c r="L161"/>
      <c r="M161" s="158"/>
    </row>
    <row r="162" spans="9:13" x14ac:dyDescent="0.3">
      <c r="I162" s="144"/>
      <c r="L162"/>
      <c r="M162" s="158"/>
    </row>
    <row r="163" spans="9:13" x14ac:dyDescent="0.3">
      <c r="I163" s="144"/>
      <c r="L163"/>
      <c r="M163" s="158"/>
    </row>
    <row r="164" spans="9:13" x14ac:dyDescent="0.3">
      <c r="I164" s="144"/>
      <c r="L164"/>
      <c r="M164" s="158"/>
    </row>
    <row r="165" spans="9:13" x14ac:dyDescent="0.3">
      <c r="I165" s="144"/>
      <c r="L165"/>
      <c r="M165" s="158"/>
    </row>
    <row r="166" spans="9:13" x14ac:dyDescent="0.3">
      <c r="I166" s="144"/>
      <c r="L166"/>
      <c r="M166" s="158"/>
    </row>
    <row r="167" spans="9:13" x14ac:dyDescent="0.3">
      <c r="I167" s="144"/>
      <c r="L167"/>
      <c r="M167" s="158"/>
    </row>
    <row r="168" spans="9:13" x14ac:dyDescent="0.3">
      <c r="I168" s="144"/>
      <c r="L168"/>
      <c r="M168" s="158"/>
    </row>
    <row r="169" spans="9:13" x14ac:dyDescent="0.3">
      <c r="I169" s="144"/>
      <c r="L169"/>
      <c r="M169" s="158"/>
    </row>
    <row r="170" spans="9:13" x14ac:dyDescent="0.3">
      <c r="I170" s="144"/>
      <c r="L170"/>
      <c r="M170" s="158"/>
    </row>
    <row r="171" spans="9:13" x14ac:dyDescent="0.3">
      <c r="I171" s="144"/>
      <c r="L171"/>
      <c r="M171" s="158"/>
    </row>
    <row r="172" spans="9:13" x14ac:dyDescent="0.3">
      <c r="I172" s="144"/>
      <c r="L172"/>
      <c r="M172" s="158"/>
    </row>
    <row r="173" spans="9:13" x14ac:dyDescent="0.3">
      <c r="I173" s="144"/>
      <c r="L173"/>
      <c r="M173" s="158"/>
    </row>
    <row r="174" spans="9:13" x14ac:dyDescent="0.3">
      <c r="I174" s="144"/>
      <c r="L174"/>
      <c r="M174" s="158"/>
    </row>
    <row r="175" spans="9:13" x14ac:dyDescent="0.3">
      <c r="I175" s="144"/>
      <c r="L175"/>
      <c r="M175" s="158"/>
    </row>
    <row r="176" spans="9:13" x14ac:dyDescent="0.3">
      <c r="I176" s="144"/>
      <c r="L176"/>
      <c r="M176" s="158"/>
    </row>
    <row r="177" spans="9:13" x14ac:dyDescent="0.3">
      <c r="I177" s="144"/>
      <c r="L177"/>
      <c r="M177" s="158"/>
    </row>
    <row r="178" spans="9:13" x14ac:dyDescent="0.3">
      <c r="I178" s="144"/>
      <c r="L178"/>
      <c r="M178" s="158"/>
    </row>
    <row r="179" spans="9:13" x14ac:dyDescent="0.3">
      <c r="I179" s="144"/>
      <c r="L179"/>
      <c r="M179" s="158"/>
    </row>
    <row r="180" spans="9:13" x14ac:dyDescent="0.3">
      <c r="I180" s="144"/>
      <c r="L180"/>
      <c r="M180" s="158"/>
    </row>
    <row r="181" spans="9:13" x14ac:dyDescent="0.3">
      <c r="I181" s="144"/>
      <c r="L181"/>
      <c r="M181" s="158"/>
    </row>
    <row r="182" spans="9:13" x14ac:dyDescent="0.3">
      <c r="I182" s="144"/>
      <c r="L182"/>
      <c r="M182" s="158"/>
    </row>
    <row r="183" spans="9:13" x14ac:dyDescent="0.3">
      <c r="I183" s="144"/>
      <c r="L183"/>
      <c r="M183" s="158"/>
    </row>
    <row r="184" spans="9:13" x14ac:dyDescent="0.3">
      <c r="I184" s="144"/>
      <c r="L184"/>
      <c r="M184" s="158"/>
    </row>
    <row r="185" spans="9:13" x14ac:dyDescent="0.3">
      <c r="I185" s="162"/>
      <c r="L185"/>
      <c r="M185" s="158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 sqref="B7:B8 B10:B12 B14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5:B46">
    <cfRule type="dataBar" priority="32">
      <dataBar>
        <cfvo type="min"/>
        <cfvo type="max"/>
        <color rgb="FF638EC6"/>
      </dataBar>
    </cfRule>
  </conditionalFormatting>
  <conditionalFormatting pivot="1" sqref="B7:B12 B14">
    <cfRule type="dataBar" priority="31">
      <dataBar>
        <cfvo type="min"/>
        <cfvo type="max"/>
        <color rgb="FF638EC6"/>
      </dataBar>
    </cfRule>
  </conditionalFormatting>
  <conditionalFormatting pivot="1" sqref="B7:B14">
    <cfRule type="dataBar" priority="27">
      <dataBar>
        <cfvo type="min"/>
        <cfvo type="max"/>
        <color rgb="FF638EC6"/>
      </dataBar>
    </cfRule>
  </conditionalFormatting>
  <conditionalFormatting pivot="1" sqref="K11:K15 K9 K19:K20 K22:K26 K28:K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1:K15 K9 K19:K20 K22:K26 K28:K33">
    <cfRule type="dataBar" priority="9">
      <dataBar>
        <cfvo type="min"/>
        <cfvo type="max"/>
        <color rgb="FF638EC6"/>
      </dataBar>
    </cfRule>
  </conditionalFormatting>
  <conditionalFormatting pivot="1" sqref="K11:K15 K9 K19:K20 K22:K26 K28:K33">
    <cfRule type="dataBar" priority="8">
      <dataBar>
        <cfvo type="min"/>
        <cfvo type="max"/>
        <color rgb="FF638EC6"/>
      </dataBar>
    </cfRule>
  </conditionalFormatting>
  <conditionalFormatting pivot="1" sqref="K11:K16 K9 K19:K20 K22:K26 K28:K33">
    <cfRule type="dataBar" priority="5">
      <dataBar>
        <cfvo type="min"/>
        <cfvo type="max"/>
        <color rgb="FF638EC6"/>
      </dataBar>
    </cfRule>
  </conditionalFormatting>
  <conditionalFormatting pivot="1" sqref="K13 K11 K15 K18:K19 K22 K24 K31">
    <cfRule type="dataBar" priority="6">
      <dataBar>
        <cfvo type="min"/>
        <cfvo type="max"/>
        <color rgb="FF638EC6"/>
      </dataBar>
    </cfRule>
  </conditionalFormatting>
  <conditionalFormatting pivot="1" sqref="K11 K9 K13 K15 K17:K22 K24:K26 K28 K30:K31">
    <cfRule type="dataBar" priority="4">
      <dataBar>
        <cfvo type="min"/>
        <cfvo type="max"/>
        <color rgb="FF638EC6"/>
      </dataBar>
    </cfRule>
  </conditionalFormatting>
  <conditionalFormatting pivot="1" sqref="K9:K11 K13:K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33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K11:K15 K9 K19:K20 K22:K26 K28:K33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K9:K11 K13:K33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 x14ac:dyDescent="0.3"/>
  <cols>
    <col min="1" max="1" width="15.33203125" customWidth="1"/>
    <col min="2" max="2" width="12.6640625" style="148" customWidth="1"/>
    <col min="3" max="3" width="14.44140625" customWidth="1"/>
    <col min="8" max="8" width="16" customWidth="1"/>
    <col min="9" max="9" width="12" style="148" bestFit="1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 x14ac:dyDescent="0.3">
      <c r="A1" s="159" t="s">
        <v>326</v>
      </c>
      <c r="B1" s="184" t="s">
        <v>328</v>
      </c>
      <c r="H1" s="159" t="s">
        <v>326</v>
      </c>
      <c r="I1" s="184" t="s">
        <v>328</v>
      </c>
      <c r="N1" s="159" t="s">
        <v>1</v>
      </c>
      <c r="O1" s="184" t="s">
        <v>433</v>
      </c>
      <c r="T1" s="159" t="s">
        <v>1</v>
      </c>
      <c r="U1" s="184" t="s">
        <v>433</v>
      </c>
    </row>
    <row r="2" spans="1:22" x14ac:dyDescent="0.3">
      <c r="N2" s="159" t="s">
        <v>324</v>
      </c>
      <c r="O2" s="184" t="s">
        <v>433</v>
      </c>
      <c r="T2" s="159" t="s">
        <v>324</v>
      </c>
      <c r="U2" s="184" t="s">
        <v>433</v>
      </c>
    </row>
    <row r="3" spans="1:22" x14ac:dyDescent="0.3">
      <c r="B3" s="159" t="s">
        <v>322</v>
      </c>
      <c r="I3" s="159" t="s">
        <v>322</v>
      </c>
    </row>
    <row r="4" spans="1:22" x14ac:dyDescent="0.3">
      <c r="A4" s="159" t="s">
        <v>432</v>
      </c>
      <c r="B4" s="184" t="s">
        <v>321</v>
      </c>
      <c r="C4" s="184" t="s">
        <v>323</v>
      </c>
      <c r="H4" s="159" t="s">
        <v>432</v>
      </c>
      <c r="I4" s="184" t="s">
        <v>321</v>
      </c>
      <c r="J4" s="184" t="s">
        <v>323</v>
      </c>
      <c r="O4" s="159" t="s">
        <v>322</v>
      </c>
      <c r="U4" s="159" t="s">
        <v>322</v>
      </c>
    </row>
    <row r="5" spans="1:22" x14ac:dyDescent="0.3">
      <c r="A5" s="145">
        <v>2014</v>
      </c>
      <c r="B5" s="158">
        <v>14138045.620000001</v>
      </c>
      <c r="C5" s="158">
        <v>31</v>
      </c>
      <c r="H5" s="145">
        <v>2014</v>
      </c>
      <c r="I5" s="158">
        <v>14138045.620000001</v>
      </c>
      <c r="J5" s="158">
        <v>31</v>
      </c>
      <c r="N5" s="159" t="s">
        <v>432</v>
      </c>
      <c r="O5" s="184" t="s">
        <v>356</v>
      </c>
      <c r="P5" s="184" t="s">
        <v>321</v>
      </c>
      <c r="Q5" s="184" t="s">
        <v>323</v>
      </c>
      <c r="T5" s="159" t="s">
        <v>432</v>
      </c>
      <c r="U5" s="184" t="s">
        <v>321</v>
      </c>
      <c r="V5" s="184" t="s">
        <v>323</v>
      </c>
    </row>
    <row r="6" spans="1:22" x14ac:dyDescent="0.3">
      <c r="A6" s="147">
        <v>1</v>
      </c>
      <c r="B6" s="158">
        <v>14138045.620000001</v>
      </c>
      <c r="C6" s="158">
        <v>31</v>
      </c>
      <c r="H6" s="147">
        <v>1</v>
      </c>
      <c r="I6" s="158">
        <v>14138045.620000001</v>
      </c>
      <c r="J6" s="158">
        <v>31</v>
      </c>
      <c r="N6" s="162" t="s">
        <v>430</v>
      </c>
      <c r="O6" s="163"/>
      <c r="P6" s="163"/>
      <c r="Q6" s="163"/>
      <c r="T6" s="162" t="s">
        <v>430</v>
      </c>
      <c r="U6" s="163"/>
      <c r="V6" s="158"/>
    </row>
    <row r="7" spans="1:22" x14ac:dyDescent="0.3">
      <c r="A7" s="146" t="s">
        <v>24</v>
      </c>
      <c r="B7" s="158">
        <v>686832</v>
      </c>
      <c r="C7" s="158">
        <v>2</v>
      </c>
      <c r="H7" s="146" t="s">
        <v>295</v>
      </c>
      <c r="I7" s="158">
        <v>192000</v>
      </c>
      <c r="J7" s="158">
        <v>0.5</v>
      </c>
    </row>
    <row r="8" spans="1:22" x14ac:dyDescent="0.3">
      <c r="A8" s="146" t="s">
        <v>61</v>
      </c>
      <c r="B8" s="158">
        <v>1716009</v>
      </c>
      <c r="C8" s="158">
        <v>4</v>
      </c>
      <c r="H8" s="146" t="s">
        <v>291</v>
      </c>
      <c r="I8" s="158">
        <v>300000</v>
      </c>
      <c r="J8" s="158">
        <v>1</v>
      </c>
    </row>
    <row r="9" spans="1:22" x14ac:dyDescent="0.3">
      <c r="A9" s="146" t="s">
        <v>25</v>
      </c>
      <c r="B9" s="158">
        <v>1740655.335</v>
      </c>
      <c r="C9" s="158">
        <v>5.5</v>
      </c>
      <c r="H9" s="146" t="s">
        <v>148</v>
      </c>
      <c r="I9" s="158">
        <v>470500</v>
      </c>
      <c r="J9" s="158">
        <v>2</v>
      </c>
    </row>
    <row r="10" spans="1:22" x14ac:dyDescent="0.3">
      <c r="A10" s="146" t="s">
        <v>26</v>
      </c>
      <c r="B10" s="158">
        <v>2671566.4300000002</v>
      </c>
      <c r="C10" s="158">
        <v>7</v>
      </c>
      <c r="H10" s="146" t="s">
        <v>304</v>
      </c>
      <c r="I10" s="158">
        <v>195750</v>
      </c>
      <c r="J10" s="158">
        <v>0.5</v>
      </c>
    </row>
    <row r="11" spans="1:22" x14ac:dyDescent="0.3">
      <c r="A11" s="146" t="s">
        <v>23</v>
      </c>
      <c r="B11" s="158">
        <v>999859.92500000005</v>
      </c>
      <c r="C11" s="158">
        <v>2.5</v>
      </c>
      <c r="H11" s="146" t="s">
        <v>302</v>
      </c>
      <c r="I11" s="158">
        <v>614950</v>
      </c>
      <c r="J11" s="158">
        <v>1.5</v>
      </c>
    </row>
    <row r="12" spans="1:22" x14ac:dyDescent="0.3">
      <c r="A12" s="146" t="s">
        <v>27</v>
      </c>
      <c r="B12" s="158">
        <v>3443833.9299999997</v>
      </c>
      <c r="C12" s="158">
        <v>5</v>
      </c>
      <c r="H12" s="146" t="s">
        <v>104</v>
      </c>
      <c r="I12" s="158">
        <v>375593</v>
      </c>
      <c r="J12" s="158">
        <v>1</v>
      </c>
    </row>
    <row r="13" spans="1:22" x14ac:dyDescent="0.3">
      <c r="A13" s="146" t="s">
        <v>377</v>
      </c>
      <c r="B13" s="158">
        <v>2135428.2400000002</v>
      </c>
      <c r="C13" s="158">
        <v>3</v>
      </c>
      <c r="H13" s="146" t="s">
        <v>19</v>
      </c>
      <c r="I13" s="158">
        <v>322494.19</v>
      </c>
      <c r="J13" s="158">
        <v>1.5</v>
      </c>
    </row>
    <row r="14" spans="1:22" x14ac:dyDescent="0.3">
      <c r="A14" s="146" t="s">
        <v>349</v>
      </c>
      <c r="B14" s="158">
        <v>743860.76</v>
      </c>
      <c r="C14" s="158">
        <v>2</v>
      </c>
      <c r="H14" s="146" t="s">
        <v>235</v>
      </c>
      <c r="I14" s="158">
        <v>692045.55</v>
      </c>
      <c r="J14" s="158">
        <v>2</v>
      </c>
    </row>
    <row r="15" spans="1:22" x14ac:dyDescent="0.3">
      <c r="A15" s="145" t="s">
        <v>430</v>
      </c>
      <c r="B15" s="163">
        <v>14138045.620000001</v>
      </c>
      <c r="C15" s="158">
        <v>31</v>
      </c>
      <c r="H15" s="146" t="s">
        <v>309</v>
      </c>
      <c r="I15" s="158">
        <v>1244186.4300000002</v>
      </c>
      <c r="J15" s="158">
        <v>2</v>
      </c>
    </row>
    <row r="16" spans="1:22" x14ac:dyDescent="0.3">
      <c r="B16"/>
      <c r="H16" s="146" t="s">
        <v>310</v>
      </c>
      <c r="I16" s="158">
        <v>885000</v>
      </c>
      <c r="J16" s="158">
        <v>1</v>
      </c>
    </row>
    <row r="17" spans="2:10" x14ac:dyDescent="0.3">
      <c r="B17"/>
      <c r="H17" s="146" t="s">
        <v>237</v>
      </c>
      <c r="I17" s="158">
        <v>122494.19</v>
      </c>
      <c r="J17" s="158">
        <v>0.5</v>
      </c>
    </row>
    <row r="18" spans="2:10" x14ac:dyDescent="0.3">
      <c r="B18"/>
      <c r="H18" s="146" t="s">
        <v>160</v>
      </c>
      <c r="I18" s="158">
        <v>480266.53</v>
      </c>
      <c r="J18" s="158">
        <v>1</v>
      </c>
    </row>
    <row r="19" spans="2:10" x14ac:dyDescent="0.3">
      <c r="B19"/>
      <c r="H19" s="146" t="s">
        <v>262</v>
      </c>
      <c r="I19" s="158">
        <v>686832</v>
      </c>
      <c r="J19" s="158">
        <v>2</v>
      </c>
    </row>
    <row r="20" spans="2:10" x14ac:dyDescent="0.3">
      <c r="B20"/>
      <c r="H20" s="146" t="s">
        <v>357</v>
      </c>
      <c r="I20" s="158">
        <v>2306800</v>
      </c>
      <c r="J20" s="158">
        <v>1</v>
      </c>
    </row>
    <row r="21" spans="2:10" x14ac:dyDescent="0.3">
      <c r="B21"/>
      <c r="H21" s="146" t="s">
        <v>361</v>
      </c>
      <c r="I21" s="158">
        <v>221657.8</v>
      </c>
      <c r="J21" s="158">
        <v>1</v>
      </c>
    </row>
    <row r="22" spans="2:10" x14ac:dyDescent="0.3">
      <c r="B22"/>
      <c r="H22" s="146" t="s">
        <v>378</v>
      </c>
      <c r="I22" s="158">
        <v>304893.53500000003</v>
      </c>
      <c r="J22" s="158">
        <v>1</v>
      </c>
    </row>
    <row r="23" spans="2:10" x14ac:dyDescent="0.3">
      <c r="B23"/>
      <c r="H23" s="146" t="s">
        <v>393</v>
      </c>
      <c r="I23" s="158">
        <v>211404</v>
      </c>
      <c r="J23" s="158">
        <v>1</v>
      </c>
    </row>
    <row r="24" spans="2:10" x14ac:dyDescent="0.3">
      <c r="B24"/>
      <c r="H24" s="146" t="s">
        <v>397</v>
      </c>
      <c r="I24" s="158">
        <v>410449.86</v>
      </c>
      <c r="J24" s="158">
        <v>1</v>
      </c>
    </row>
    <row r="25" spans="2:10" x14ac:dyDescent="0.3">
      <c r="B25"/>
      <c r="H25" s="146" t="s">
        <v>398</v>
      </c>
      <c r="I25" s="158">
        <v>109143.535</v>
      </c>
      <c r="J25" s="158">
        <v>0.5</v>
      </c>
    </row>
    <row r="26" spans="2:10" x14ac:dyDescent="0.3">
      <c r="B26"/>
      <c r="H26" s="146" t="s">
        <v>400</v>
      </c>
      <c r="I26" s="158">
        <v>581287</v>
      </c>
      <c r="J26" s="158">
        <v>2</v>
      </c>
    </row>
    <row r="27" spans="2:10" x14ac:dyDescent="0.3">
      <c r="B27"/>
      <c r="H27" s="146" t="s">
        <v>402</v>
      </c>
      <c r="I27" s="158">
        <v>484115.36</v>
      </c>
      <c r="J27" s="158">
        <v>1</v>
      </c>
    </row>
    <row r="28" spans="2:10" x14ac:dyDescent="0.3">
      <c r="B28"/>
      <c r="H28" s="146" t="s">
        <v>416</v>
      </c>
      <c r="I28" s="158">
        <v>455428.24</v>
      </c>
      <c r="J28" s="158">
        <v>1</v>
      </c>
    </row>
    <row r="29" spans="2:10" x14ac:dyDescent="0.3">
      <c r="B29"/>
      <c r="H29" s="146" t="s">
        <v>423</v>
      </c>
      <c r="I29" s="158">
        <v>531009</v>
      </c>
      <c r="J29" s="158">
        <v>2</v>
      </c>
    </row>
    <row r="30" spans="2:10" x14ac:dyDescent="0.3">
      <c r="B30"/>
      <c r="H30" s="146" t="s">
        <v>424</v>
      </c>
      <c r="I30" s="158">
        <v>1680000</v>
      </c>
      <c r="J30" s="158">
        <v>2</v>
      </c>
    </row>
    <row r="31" spans="2:10" x14ac:dyDescent="0.3">
      <c r="B31"/>
      <c r="H31" s="146" t="s">
        <v>426</v>
      </c>
      <c r="I31" s="158">
        <v>259745.4</v>
      </c>
      <c r="J31" s="158">
        <v>1</v>
      </c>
    </row>
    <row r="32" spans="2:10" x14ac:dyDescent="0.3">
      <c r="B32"/>
      <c r="H32" s="145" t="s">
        <v>430</v>
      </c>
      <c r="I32" s="158">
        <v>14138045.620000001</v>
      </c>
      <c r="J32" s="158">
        <v>31</v>
      </c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I119"/>
    </row>
    <row r="120" spans="2:9" x14ac:dyDescent="0.3">
      <c r="I120"/>
    </row>
    <row r="121" spans="2:9" x14ac:dyDescent="0.3">
      <c r="I121"/>
    </row>
    <row r="122" spans="2:9" x14ac:dyDescent="0.3">
      <c r="I122"/>
    </row>
    <row r="123" spans="2:9" x14ac:dyDescent="0.3">
      <c r="I123"/>
    </row>
    <row r="124" spans="2:9" x14ac:dyDescent="0.3">
      <c r="I124"/>
    </row>
    <row r="125" spans="2:9" x14ac:dyDescent="0.3">
      <c r="I125"/>
    </row>
    <row r="126" spans="2:9" x14ac:dyDescent="0.3">
      <c r="I126"/>
    </row>
    <row r="127" spans="2:9" x14ac:dyDescent="0.3">
      <c r="I127"/>
    </row>
    <row r="128" spans="2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 x14ac:dyDescent="0.3"/>
  <cols>
    <col min="1" max="1" width="12.44140625" customWidth="1"/>
    <col min="2" max="2" width="16.109375" bestFit="1" customWidth="1"/>
  </cols>
  <sheetData>
    <row r="1" spans="1:2" x14ac:dyDescent="0.3">
      <c r="A1" s="159" t="s">
        <v>325</v>
      </c>
      <c r="B1" s="184" t="s">
        <v>431</v>
      </c>
    </row>
    <row r="2" spans="1:2" x14ac:dyDescent="0.3">
      <c r="A2" s="159" t="s">
        <v>324</v>
      </c>
      <c r="B2" s="184" t="s">
        <v>433</v>
      </c>
    </row>
    <row r="4" spans="1:2" x14ac:dyDescent="0.3">
      <c r="A4" s="159" t="s">
        <v>432</v>
      </c>
      <c r="B4" t="s">
        <v>321</v>
      </c>
    </row>
    <row r="5" spans="1:2" x14ac:dyDescent="0.3">
      <c r="A5" s="162" t="s">
        <v>430</v>
      </c>
      <c r="B5" s="163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Ranking - Total Anual</vt:lpstr>
      <vt:lpstr>Gerente - Mensal </vt:lpstr>
      <vt:lpstr>Corretor - Mensal</vt:lpstr>
      <vt:lpstr>Coord. Mac e Cia</vt:lpstr>
      <vt:lpstr>Plan10</vt:lpstr>
      <vt:lpstr>Global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2014-06-11T19:41:21Z</dcterms:modified>
</cp:coreProperties>
</file>