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haneberg_ufl_edu/Documents/"/>
    </mc:Choice>
  </mc:AlternateContent>
  <xr:revisionPtr revIDLastSave="53" documentId="8_{8EA24D1D-C56C-4CE2-850B-D19C3B20E0EA}" xr6:coauthVersionLast="47" xr6:coauthVersionMax="47" xr10:uidLastSave="{F0143DC6-7236-4D3F-88D1-8E1F0AE5CB5C}"/>
  <bookViews>
    <workbookView xWindow="-28920" yWindow="-120" windowWidth="29040" windowHeight="15720" activeTab="1" xr2:uid="{DC40D43D-3D0B-43DB-B26B-52A9E8102DB2}"/>
  </bookViews>
  <sheets>
    <sheet name="Price Predictions" sheetId="1" r:id="rId1"/>
    <sheet name="User 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8" i="2"/>
  <c r="B8" i="2" a="1"/>
  <c r="B8" i="2" s="1"/>
  <c r="D9" i="2"/>
  <c r="D10" i="2"/>
  <c r="D11" i="2"/>
  <c r="D12" i="2"/>
  <c r="D13" i="2"/>
  <c r="D8" i="2"/>
  <c r="D14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E9" i="2" l="1"/>
  <c r="E14" i="2"/>
  <c r="E8" i="2"/>
  <c r="F8" i="2" s="1"/>
  <c r="E13" i="2"/>
  <c r="E12" i="2"/>
  <c r="E11" i="2"/>
  <c r="E10" i="2"/>
  <c r="F9" i="2" l="1"/>
  <c r="F10" i="2" s="1"/>
  <c r="F11" i="2" s="1"/>
  <c r="F12" i="2" s="1"/>
  <c r="F13" i="2" s="1"/>
  <c r="F14" i="2" s="1"/>
  <c r="D15" i="2"/>
  <c r="E15" i="2" s="1"/>
  <c r="F15" i="2" l="1"/>
  <c r="D16" i="2"/>
  <c r="E16" i="2" s="1"/>
  <c r="F16" i="2" l="1"/>
  <c r="D17" i="2"/>
  <c r="E17" i="2" s="1"/>
  <c r="F17" i="2" l="1"/>
  <c r="D18" i="2"/>
  <c r="E18" i="2" s="1"/>
  <c r="F18" i="2" l="1"/>
  <c r="D19" i="2"/>
  <c r="E19" i="2" s="1"/>
  <c r="F19" i="2" l="1"/>
  <c r="D20" i="2"/>
  <c r="E20" i="2" s="1"/>
  <c r="F20" i="2" l="1"/>
  <c r="D21" i="2"/>
  <c r="E21" i="2" s="1"/>
  <c r="F21" i="2" l="1"/>
  <c r="D22" i="2"/>
  <c r="E22" i="2" s="1"/>
  <c r="F22" i="2" l="1"/>
  <c r="D23" i="2"/>
  <c r="E23" i="2" s="1"/>
  <c r="F23" i="2" l="1"/>
  <c r="D24" i="2"/>
  <c r="E24" i="2" s="1"/>
  <c r="F24" i="2" l="1"/>
  <c r="D25" i="2"/>
  <c r="E25" i="2" s="1"/>
  <c r="F25" i="2" l="1"/>
  <c r="D26" i="2"/>
  <c r="E26" i="2" s="1"/>
  <c r="F26" i="2" l="1"/>
  <c r="D27" i="2"/>
  <c r="E27" i="2" s="1"/>
  <c r="F27" i="2" l="1"/>
  <c r="D28" i="2"/>
  <c r="E28" i="2" s="1"/>
  <c r="F28" i="2" l="1"/>
  <c r="D29" i="2"/>
  <c r="E29" i="2" s="1"/>
  <c r="F29" i="2" s="1"/>
  <c r="D30" i="2" l="1"/>
  <c r="E30" i="2" s="1"/>
  <c r="F30" i="2" s="1"/>
  <c r="D31" i="2" l="1"/>
  <c r="E31" i="2" s="1"/>
  <c r="F31" i="2" s="1"/>
  <c r="D32" i="2" l="1"/>
  <c r="E32" i="2" s="1"/>
  <c r="F32" i="2" s="1"/>
  <c r="D33" i="2" l="1"/>
  <c r="E33" i="2" s="1"/>
  <c r="F33" i="2" s="1"/>
  <c r="D34" i="2" l="1"/>
  <c r="E34" i="2" s="1"/>
  <c r="F34" i="2" s="1"/>
  <c r="D35" i="2" l="1"/>
  <c r="E35" i="2" s="1"/>
  <c r="F35" i="2" s="1"/>
  <c r="D37" i="2" l="1"/>
  <c r="E37" i="2" s="1"/>
  <c r="D36" i="2"/>
  <c r="E36" i="2" s="1"/>
  <c r="F36" i="2" s="1"/>
  <c r="F3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<sst xmlns="http://schemas.openxmlformats.org/spreadsheetml/2006/main" count="30" uniqueCount="22">
  <si>
    <t>Year</t>
  </si>
  <si>
    <t>Growth</t>
  </si>
  <si>
    <t>Price</t>
  </si>
  <si>
    <t>Savings Rate</t>
  </si>
  <si>
    <t>Annual Savings ($)</t>
  </si>
  <si>
    <t>Annual Savings (BTC)</t>
  </si>
  <si>
    <t>Model 1</t>
  </si>
  <si>
    <t xml:space="preserve">Model 2 </t>
  </si>
  <si>
    <t>Model 3</t>
  </si>
  <si>
    <t>Model 4</t>
  </si>
  <si>
    <t>Model 5</t>
  </si>
  <si>
    <t>Model 6</t>
  </si>
  <si>
    <t>Model 7</t>
  </si>
  <si>
    <t>Model 2</t>
  </si>
  <si>
    <t>BTC Goal</t>
  </si>
  <si>
    <t>Initial Conditions</t>
  </si>
  <si>
    <t>Current Stack (BTC)</t>
  </si>
  <si>
    <t>BTC Price ($)</t>
  </si>
  <si>
    <t>Anticipated Income ($)</t>
  </si>
  <si>
    <t>Total Savings (BTC)</t>
  </si>
  <si>
    <t>Choose Model ------&gt;</t>
  </si>
  <si>
    <t>Savings Goal (BTC)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</si>
</sst>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495057"/>
      <name val="Segoe UI"/>
      <family val="2"/>
    </font>
    <font>
      <sz val="11"/>
      <color theme="1"/>
      <name val="Segoe UI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8FAFC"/>
      </left>
      <right style="medium">
        <color rgb="FFF8FAFC"/>
      </right>
      <top style="medium">
        <color rgb="FFF8FAFC"/>
      </top>
      <bottom style="medium">
        <color rgb="FFF8FAFC"/>
      </bottom>
      <diagonal/>
    </border>
    <border>
      <left style="medium">
        <color rgb="FFF8FAFC"/>
      </left>
      <right style="medium">
        <color rgb="FFDEE2E6"/>
      </right>
      <top style="medium">
        <color rgb="FFF8FAFC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F8FAFC"/>
      </top>
      <bottom style="thick">
        <color rgb="FFDEE2E6"/>
      </bottom>
      <diagonal/>
    </border>
    <border>
      <left style="medium">
        <color rgb="FFDEE2E6"/>
      </left>
      <right style="medium">
        <color rgb="FFF8FAFC"/>
      </right>
      <top style="medium">
        <color rgb="FFF8FAFC"/>
      </top>
      <bottom style="thick">
        <color rgb="FFDEE2E6"/>
      </bottom>
      <diagonal/>
    </border>
  </borders>
  <cellStyleXfs count="1">
    <xf numFmtId="0" fontId="0" fillId="0" borderId="0"/>
  </cellStyleXfs>
  <cellXfs count="22">
    <xf numFmtId="0" fontId="0" fillId="0" borderId="0" xfId="0"/>
    <xf numFmtId="6" fontId="0" fillId="0" borderId="0" xfId="0" applyNumberFormat="1"/>
    <xf numFmtId="8" fontId="0" fillId="0" borderId="0" xfId="0" applyNumberFormat="1"/>
    <xf numFmtId="0" fontId="3" fillId="0" borderId="1" xfId="0" applyFont="1" applyBorder="1" applyAlignment="1">
      <alignment vertical="top" wrapText="1"/>
    </xf>
    <xf numFmtId="10" fontId="3" fillId="0" borderId="1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10" fontId="3" fillId="2" borderId="1" xfId="0" applyNumberFormat="1" applyFont="1" applyFill="1" applyBorder="1" applyAlignment="1">
      <alignment vertical="top" wrapText="1"/>
    </xf>
    <xf numFmtId="0" fontId="0" fillId="2" borderId="0" xfId="0" applyFill="1"/>
    <xf numFmtId="6" fontId="0" fillId="2" borderId="0" xfId="0" applyNumberFormat="1" applyFill="1"/>
    <xf numFmtId="8" fontId="0" fillId="2" borderId="0" xfId="0" applyNumberFormat="1" applyFill="1"/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  <xf numFmtId="9" fontId="0" fillId="3" borderId="0" xfId="0" applyNumberFormat="1" applyFill="1"/>
    <xf numFmtId="6" fontId="0" fillId="3" borderId="0" xfId="0" applyNumberFormat="1" applyFill="1"/>
    <xf numFmtId="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Bitcoin Price</a:t>
            </a:r>
            <a:r>
              <a:rPr lang="en-US" baseline="0"/>
              <a:t>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'Price Predictions'!$I$2</c:f>
              <c:strCache>
                <c:ptCount val="1"/>
                <c:pt idx="0">
                  <c:v>Model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'Price Predictions'!$A$3:$A$32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'Price Predictions'!$I$3:$I$32</c:f>
              <c:numCache>
                <c:formatCode>"$"#,##0_);[Red]\("$"#,##0\)</c:formatCode>
                <c:ptCount val="30"/>
                <c:pt idx="0">
                  <c:v>95000</c:v>
                </c:pt>
                <c:pt idx="1">
                  <c:v>137750</c:v>
                </c:pt>
                <c:pt idx="2">
                  <c:v>198084.5</c:v>
                </c:pt>
                <c:pt idx="3">
                  <c:v>282270.41250000003</c:v>
                </c:pt>
                <c:pt idx="4">
                  <c:v>398848.09286250005</c:v>
                </c:pt>
                <c:pt idx="5">
                  <c:v>559185.02619322517</c:v>
                </c:pt>
                <c:pt idx="6">
                  <c:v>777826.37143477623</c:v>
                </c:pt>
                <c:pt idx="7">
                  <c:v>1073400.3925799911</c:v>
                </c:pt>
                <c:pt idx="8">
                  <c:v>1469485.1374420079</c:v>
                </c:pt>
                <c:pt idx="9">
                  <c:v>1997030.3017836886</c:v>
                </c:pt>
                <c:pt idx="10">
                  <c:v>2693993.8771061958</c:v>
                </c:pt>
                <c:pt idx="11">
                  <c:v>3607257.8014451959</c:v>
                </c:pt>
                <c:pt idx="12">
                  <c:v>4797652.8759221109</c:v>
                </c:pt>
                <c:pt idx="13">
                  <c:v>6337699.4490931081</c:v>
                </c:pt>
                <c:pt idx="14">
                  <c:v>8315061.6772101577</c:v>
                </c:pt>
                <c:pt idx="15">
                  <c:v>10834525.365404835</c:v>
                </c:pt>
                <c:pt idx="16">
                  <c:v>14030710.348199261</c:v>
                </c:pt>
                <c:pt idx="17">
                  <c:v>18057524.218132447</c:v>
                </c:pt>
                <c:pt idx="18">
                  <c:v>23095573.4749914</c:v>
                </c:pt>
                <c:pt idx="19">
                  <c:v>29354473.886714067</c:v>
                </c:pt>
                <c:pt idx="20">
                  <c:v>37074700.518919863</c:v>
                </c:pt>
                <c:pt idx="21">
                  <c:v>46565823.851763345</c:v>
                </c:pt>
                <c:pt idx="22">
                  <c:v>58160713.990852423</c:v>
                </c:pt>
                <c:pt idx="23">
                  <c:v>72235606.776638702</c:v>
                </c:pt>
                <c:pt idx="24">
                  <c:v>89210974.369148791</c:v>
                </c:pt>
                <c:pt idx="25">
                  <c:v>109640287.49968387</c:v>
                </c:pt>
                <c:pt idx="26">
                  <c:v>133980431.32461369</c:v>
                </c:pt>
                <c:pt idx="27">
                  <c:v>162920204.49073026</c:v>
                </c:pt>
                <c:pt idx="28">
                  <c:v>197133447.43378359</c:v>
                </c:pt>
                <c:pt idx="29">
                  <c:v>237348670.71027544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8-4C40-920A-B8737C056C58}"/>
            </c:ext>
          </c:extLst>
        </c:ser>
        <c:ser>
          <c:idx val="1"/>
          <c:order val="1"/>
          <c:tx>
            <c:strRef>
              <c:f>'Price Predictions'!$J$2</c:f>
              <c:strCache>
                <c:ptCount val="1"/>
                <c:pt idx="0">
                  <c:v>Model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'Price Predictions'!$A$3:$A$32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'Price Predictions'!$J$3:$J$32</c:f>
              <c:numCache>
                <c:formatCode>"$"#,##0.00_);[Red]\("$"#,##0.00\)</c:formatCode>
                <c:ptCount val="30"/>
                <c:pt idx="0" formatCode="&quot;$&quot;#,##0_);[Red]\(&quot;$&quot;#,##0\)">
                  <c:v>95000</c:v>
                </c:pt>
                <c:pt idx="1">
                  <c:v>133000</c:v>
                </c:pt>
                <c:pt idx="2">
                  <c:v>184870.00000000003</c:v>
                </c:pt>
                <c:pt idx="3">
                  <c:v>255120.60000000003</c:v>
                </c:pt>
                <c:pt idx="4">
                  <c:v>349515.22200000007</c:v>
                </c:pt>
                <c:pt idx="5">
                  <c:v>475340.70192000002</c:v>
                </c:pt>
                <c:pt idx="6">
                  <c:v>642185.28829391999</c:v>
                </c:pt>
                <c:pt idx="7">
                  <c:v>861812.65689044073</c:v>
                </c:pt>
                <c:pt idx="8">
                  <c:v>1148796.2716349575</c:v>
                </c:pt>
                <c:pt idx="9">
                  <c:v>1522155.0599163186</c:v>
                </c:pt>
                <c:pt idx="10">
                  <c:v>2003156.0588498753</c:v>
                </c:pt>
                <c:pt idx="11">
                  <c:v>2620128.1249756371</c:v>
                </c:pt>
                <c:pt idx="12">
                  <c:v>3406166.5624683285</c:v>
                </c:pt>
                <c:pt idx="13">
                  <c:v>4404173.3652715487</c:v>
                </c:pt>
                <c:pt idx="14">
                  <c:v>5659362.7743739402</c:v>
                </c:pt>
                <c:pt idx="15">
                  <c:v>7232665.6256498955</c:v>
                </c:pt>
                <c:pt idx="16">
                  <c:v>9192718.0102010164</c:v>
                </c:pt>
                <c:pt idx="17">
                  <c:v>11619595.564894086</c:v>
                </c:pt>
                <c:pt idx="18">
                  <c:v>14605831.625071866</c:v>
                </c:pt>
                <c:pt idx="19">
                  <c:v>18271895.362964902</c:v>
                </c:pt>
                <c:pt idx="20">
                  <c:v>22730237.83152834</c:v>
                </c:pt>
                <c:pt idx="21">
                  <c:v>28140034.435432084</c:v>
                </c:pt>
                <c:pt idx="22">
                  <c:v>34668522.424452327</c:v>
                </c:pt>
                <c:pt idx="23">
                  <c:v>42503608.492378555</c:v>
                </c:pt>
                <c:pt idx="24">
                  <c:v>51854402.360701837</c:v>
                </c:pt>
                <c:pt idx="25">
                  <c:v>62951244.465892024</c:v>
                </c:pt>
                <c:pt idx="26">
                  <c:v>76108054.559263468</c:v>
                </c:pt>
                <c:pt idx="27">
                  <c:v>91557989.634793952</c:v>
                </c:pt>
                <c:pt idx="28">
                  <c:v>109686471.58248316</c:v>
                </c:pt>
                <c:pt idx="29">
                  <c:v>130855960.59790242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18-4C40-920A-B8737C056C58}"/>
            </c:ext>
          </c:extLst>
        </c:ser>
        <c:ser>
          <c:idx val="2"/>
          <c:order val="2"/>
          <c:tx>
            <c:strRef>
              <c:f>'Price Predictions'!$K$2</c:f>
              <c:strCache>
                <c:ptCount val="1"/>
                <c:pt idx="0">
                  <c:v>Model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'Price Predictions'!$A$3:$A$32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'Price Predictions'!$K$3:$K$32</c:f>
              <c:numCache>
                <c:formatCode>"$"#,##0.00_);[Red]\("$"#,##0.00\)</c:formatCode>
                <c:ptCount val="30"/>
                <c:pt idx="0" formatCode="&quot;$&quot;#,##0_);[Red]\(&quot;$&quot;#,##0\)">
                  <c:v>95000</c:v>
                </c:pt>
                <c:pt idx="1">
                  <c:v>128250.00000000001</c:v>
                </c:pt>
                <c:pt idx="2">
                  <c:v>172111.50000000003</c:v>
                </c:pt>
                <c:pt idx="3">
                  <c:v>229596.74100000004</c:v>
                </c:pt>
                <c:pt idx="4">
                  <c:v>304445.27856600005</c:v>
                </c:pt>
                <c:pt idx="5">
                  <c:v>401563.32242855406</c:v>
                </c:pt>
                <c:pt idx="6">
                  <c:v>526449.51570383436</c:v>
                </c:pt>
                <c:pt idx="7">
                  <c:v>686490.16847779998</c:v>
                </c:pt>
                <c:pt idx="8">
                  <c:v>890377.74851570651</c:v>
                </c:pt>
                <c:pt idx="9">
                  <c:v>1148587.2955852614</c:v>
                </c:pt>
                <c:pt idx="10">
                  <c:v>1473637.5002358903</c:v>
                </c:pt>
                <c:pt idx="11">
                  <c:v>1881835.087801232</c:v>
                </c:pt>
                <c:pt idx="12">
                  <c:v>2389930.5615075645</c:v>
                </c:pt>
                <c:pt idx="13">
                  <c:v>3020872.2297455617</c:v>
                </c:pt>
                <c:pt idx="14">
                  <c:v>3800257.2650199165</c:v>
                </c:pt>
                <c:pt idx="15">
                  <c:v>4757922.0958049353</c:v>
                </c:pt>
                <c:pt idx="16">
                  <c:v>5928370.9313729499</c:v>
                </c:pt>
                <c:pt idx="17">
                  <c:v>7351179.954902458</c:v>
                </c:pt>
                <c:pt idx="18">
                  <c:v>9078707.244304534</c:v>
                </c:pt>
                <c:pt idx="19">
                  <c:v>11157731.203250274</c:v>
                </c:pt>
                <c:pt idx="20">
                  <c:v>13657062.992778335</c:v>
                </c:pt>
                <c:pt idx="21">
                  <c:v>16647959.788196791</c:v>
                </c:pt>
                <c:pt idx="22">
                  <c:v>20193975.22308271</c:v>
                </c:pt>
                <c:pt idx="23">
                  <c:v>24414516.044706997</c:v>
                </c:pt>
                <c:pt idx="24">
                  <c:v>29395077.317827221</c:v>
                </c:pt>
                <c:pt idx="25">
                  <c:v>35244697.704074837</c:v>
                </c:pt>
                <c:pt idx="26">
                  <c:v>42082169.058665358</c:v>
                </c:pt>
                <c:pt idx="27">
                  <c:v>50077781.179811776</c:v>
                </c:pt>
                <c:pt idx="28">
                  <c:v>59342170.698076956</c:v>
                </c:pt>
                <c:pt idx="29">
                  <c:v>70083103.594428882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18-4C40-920A-B8737C056C58}"/>
            </c:ext>
          </c:extLst>
        </c:ser>
        <c:ser>
          <c:idx val="3"/>
          <c:order val="3"/>
          <c:tx>
            <c:strRef>
              <c:f>'Price Predictions'!$L$2</c:f>
              <c:strCache>
                <c:ptCount val="1"/>
                <c:pt idx="0">
                  <c:v>Model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'Price Predictions'!$A$3:$A$32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'Price Predictions'!$L$3:$L$32</c:f>
              <c:numCache>
                <c:formatCode>"$"#,##0.00_);[Red]\("$"#,##0.00\)</c:formatCode>
                <c:ptCount val="30"/>
                <c:pt idx="0" formatCode="&quot;$&quot;#,##0_);[Red]\(&quot;$&quot;#,##0\)">
                  <c:v>95000</c:v>
                </c:pt>
                <c:pt idx="1">
                  <c:v>123500</c:v>
                </c:pt>
                <c:pt idx="2">
                  <c:v>159809</c:v>
                </c:pt>
                <c:pt idx="3">
                  <c:v>205833.992</c:v>
                </c:pt>
                <c:pt idx="4">
                  <c:v>263879.17774399999</c:v>
                </c:pt>
                <c:pt idx="5">
                  <c:v>336709.83080134401</c:v>
                </c:pt>
                <c:pt idx="6">
                  <c:v>427958.19494850823</c:v>
                </c:pt>
                <c:pt idx="7">
                  <c:v>541367.11660986301</c:v>
                </c:pt>
                <c:pt idx="8">
                  <c:v>682122.56692842743</c:v>
                </c:pt>
                <c:pt idx="9">
                  <c:v>855381.69892824802</c:v>
                </c:pt>
                <c:pt idx="10">
                  <c:v>1068371.7419613819</c:v>
                </c:pt>
                <c:pt idx="11">
                  <c:v>1329054.4469999589</c:v>
                </c:pt>
                <c:pt idx="12">
                  <c:v>1646698.4598329489</c:v>
                </c:pt>
                <c:pt idx="13">
                  <c:v>2032025.8994338589</c:v>
                </c:pt>
                <c:pt idx="14">
                  <c:v>2497359.8304042127</c:v>
                </c:pt>
                <c:pt idx="15">
                  <c:v>3059265.7922451608</c:v>
                </c:pt>
                <c:pt idx="16">
                  <c:v>3732304.2665390959</c:v>
                </c:pt>
                <c:pt idx="17">
                  <c:v>4538481.9881115407</c:v>
                </c:pt>
                <c:pt idx="18">
                  <c:v>5496101.687603076</c:v>
                </c:pt>
                <c:pt idx="19">
                  <c:v>6633794.7369369129</c:v>
                </c:pt>
                <c:pt idx="20">
                  <c:v>7980455.0685351063</c:v>
                </c:pt>
                <c:pt idx="21">
                  <c:v>9568565.6271735933</c:v>
                </c:pt>
                <c:pt idx="22">
                  <c:v>11424867.358845269</c:v>
                </c:pt>
                <c:pt idx="23">
                  <c:v>13595592.15702587</c:v>
                </c:pt>
                <c:pt idx="24">
                  <c:v>16124372.29823268</c:v>
                </c:pt>
                <c:pt idx="25">
                  <c:v>19075132.428809263</c:v>
                </c:pt>
                <c:pt idx="26">
                  <c:v>22489581.133566123</c:v>
                </c:pt>
                <c:pt idx="27">
                  <c:v>26425257.831940196</c:v>
                </c:pt>
                <c:pt idx="28">
                  <c:v>30970402.179033909</c:v>
                </c:pt>
                <c:pt idx="29">
                  <c:v>36173429.745111607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18-4C40-920A-B8737C056C58}"/>
            </c:ext>
          </c:extLst>
        </c:ser>
        <c:ser>
          <c:idx val="4"/>
          <c:order val="4"/>
          <c:tx>
            <c:strRef>
              <c:f>'Price Predictions'!$M$2</c:f>
              <c:strCache>
                <c:ptCount val="1"/>
                <c:pt idx="0">
                  <c:v>Model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'Price Predictions'!$A$3:$A$32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'Price Predictions'!$M$3:$M$32</c:f>
              <c:numCache>
                <c:formatCode>"$"#,##0.00_);[Red]\("$"#,##0.00\)</c:formatCode>
                <c:ptCount val="30"/>
                <c:pt idx="0" formatCode="&quot;$&quot;#,##0_);[Red]\(&quot;$&quot;#,##0\)">
                  <c:v>95000</c:v>
                </c:pt>
                <c:pt idx="1">
                  <c:v>140980</c:v>
                </c:pt>
                <c:pt idx="2">
                  <c:v>204280.02000000002</c:v>
                </c:pt>
                <c:pt idx="3">
                  <c:v>290281.90842000005</c:v>
                </c:pt>
                <c:pt idx="4">
                  <c:v>404072.41652064002</c:v>
                </c:pt>
                <c:pt idx="5">
                  <c:v>553983.28304979752</c:v>
                </c:pt>
                <c:pt idx="6">
                  <c:v>746769.46555112698</c:v>
                </c:pt>
                <c:pt idx="7">
                  <c:v>993950.15864854993</c:v>
                </c:pt>
                <c:pt idx="8">
                  <c:v>1304062.6081468975</c:v>
                </c:pt>
                <c:pt idx="9">
                  <c:v>1688761.0775502322</c:v>
                </c:pt>
                <c:pt idx="10">
                  <c:v>2166680.462496948</c:v>
                </c:pt>
                <c:pt idx="11">
                  <c:v>2751684.187371124</c:v>
                </c:pt>
                <c:pt idx="12">
                  <c:v>3456115.3393381317</c:v>
                </c:pt>
                <c:pt idx="13">
                  <c:v>4302863.5974759739</c:v>
                </c:pt>
                <c:pt idx="14">
                  <c:v>5309733.6792853521</c:v>
                </c:pt>
                <c:pt idx="15">
                  <c:v>6488494.5560867004</c:v>
                </c:pt>
                <c:pt idx="16">
                  <c:v>7851078.4128649076</c:v>
                </c:pt>
                <c:pt idx="17">
                  <c:v>9405591.9386121593</c:v>
                </c:pt>
                <c:pt idx="18">
                  <c:v>11155032.039194021</c:v>
                </c:pt>
                <c:pt idx="19">
                  <c:v>13129472.710131364</c:v>
                </c:pt>
                <c:pt idx="20">
                  <c:v>15335224.125433432</c:v>
                </c:pt>
                <c:pt idx="21">
                  <c:v>17773524.761377349</c:v>
                </c:pt>
                <c:pt idx="22">
                  <c:v>20457327.000345331</c:v>
                </c:pt>
                <c:pt idx="23">
                  <c:v>23403182.088395055</c:v>
                </c:pt>
                <c:pt idx="24">
                  <c:v>26586014.852416787</c:v>
                </c:pt>
                <c:pt idx="25">
                  <c:v>30015610.768378552</c:v>
                </c:pt>
                <c:pt idx="26">
                  <c:v>33707530.892889112</c:v>
                </c:pt>
                <c:pt idx="27">
                  <c:v>37651312.007357135</c:v>
                </c:pt>
                <c:pt idx="28">
                  <c:v>41830607.640173778</c:v>
                </c:pt>
                <c:pt idx="29">
                  <c:v>46222821.442392021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18-4C40-920A-B8737C056C58}"/>
            </c:ext>
          </c:extLst>
        </c:ser>
        <c:ser>
          <c:idx val="5"/>
          <c:order val="5"/>
          <c:tx>
            <c:strRef>
              <c:f>'Price Predictions'!$N$2</c:f>
              <c:strCache>
                <c:ptCount val="1"/>
                <c:pt idx="0">
                  <c:v>Model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'Price Predictions'!$A$3:$A$32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'Price Predictions'!$N$3:$N$32</c:f>
              <c:numCache>
                <c:formatCode>"$"#,##0.00_);[Red]\("$"#,##0.00\)</c:formatCode>
                <c:ptCount val="30"/>
                <c:pt idx="0" formatCode="&quot;$&quot;#,##0_);[Red]\(&quot;$&quot;#,##0\)">
                  <c:v>95000</c:v>
                </c:pt>
                <c:pt idx="1">
                  <c:v>141360</c:v>
                </c:pt>
                <c:pt idx="2">
                  <c:v>206668.32</c:v>
                </c:pt>
                <c:pt idx="3">
                  <c:v>294709.02431999997</c:v>
                </c:pt>
                <c:pt idx="4">
                  <c:v>410234.96185343992</c:v>
                </c:pt>
                <c:pt idx="5">
                  <c:v>562021.89773921273</c:v>
                </c:pt>
                <c:pt idx="6">
                  <c:v>758167.54005019797</c:v>
                </c:pt>
                <c:pt idx="7">
                  <c:v>1009120.9958068135</c:v>
                </c:pt>
                <c:pt idx="8">
                  <c:v>1324975.8674943461</c:v>
                </c:pt>
                <c:pt idx="9">
                  <c:v>1715843.7484051781</c:v>
                </c:pt>
                <c:pt idx="10">
                  <c:v>2197995.8417070336</c:v>
                </c:pt>
                <c:pt idx="11">
                  <c:v>2791454.7189679327</c:v>
                </c:pt>
                <c:pt idx="12">
                  <c:v>3508858.5817426918</c:v>
                </c:pt>
                <c:pt idx="13">
                  <c:v>4372037.792851394</c:v>
                </c:pt>
                <c:pt idx="14">
                  <c:v>5408210.7497571744</c:v>
                </c:pt>
                <c:pt idx="15">
                  <c:v>6635874.5899520535</c:v>
                </c:pt>
                <c:pt idx="16">
                  <c:v>8069223.5013816971</c:v>
                </c:pt>
                <c:pt idx="17">
                  <c:v>9731483.5426663272</c:v>
                </c:pt>
                <c:pt idx="18">
                  <c:v>11638854.317028927</c:v>
                </c:pt>
                <c:pt idx="19">
                  <c:v>13803681.219996307</c:v>
                </c:pt>
                <c:pt idx="20">
                  <c:v>16246932.795935653</c:v>
                </c:pt>
                <c:pt idx="21">
                  <c:v>18976417.505652841</c:v>
                </c:pt>
                <c:pt idx="22">
                  <c:v>21993667.889051642</c:v>
                </c:pt>
                <c:pt idx="23">
                  <c:v>25314711.740298443</c:v>
                </c:pt>
                <c:pt idx="24">
                  <c:v>28960030.230901416</c:v>
                </c:pt>
                <c:pt idx="25">
                  <c:v>32898594.342304014</c:v>
                </c:pt>
                <c:pt idx="26">
                  <c:v>37142513.01246123</c:v>
                </c:pt>
                <c:pt idx="27">
                  <c:v>41711042.112993963</c:v>
                </c:pt>
                <c:pt idx="28">
                  <c:v>46591234.040214255</c:v>
                </c:pt>
                <c:pt idx="29">
                  <c:v>51762861.018678039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18-4C40-920A-B8737C056C58}"/>
            </c:ext>
          </c:extLst>
        </c:ser>
        <c:ser>
          <c:idx val="6"/>
          <c:order val="6"/>
          <c:tx>
            <c:strRef>
              <c:f>'Price Predictions'!$O$2</c:f>
              <c:strCache>
                <c:ptCount val="1"/>
                <c:pt idx="0">
                  <c:v>Model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'Price Predictions'!$A$3:$A$32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'Price Predictions'!$O$3:$O$32</c:f>
              <c:numCache>
                <c:formatCode>"$"#,##0.00_);[Red]\("$"#,##0.00\)</c:formatCode>
                <c:ptCount val="30"/>
                <c:pt idx="0" formatCode="&quot;$&quot;#,##0_);[Red]\(&quot;$&quot;#,##0\)">
                  <c:v>95000</c:v>
                </c:pt>
                <c:pt idx="1">
                  <c:v>142500</c:v>
                </c:pt>
                <c:pt idx="2">
                  <c:v>213750</c:v>
                </c:pt>
                <c:pt idx="3">
                  <c:v>302883.75</c:v>
                </c:pt>
                <c:pt idx="4">
                  <c:v>421311.29625000001</c:v>
                </c:pt>
                <c:pt idx="5">
                  <c:v>575511.23067750002</c:v>
                </c:pt>
                <c:pt idx="6">
                  <c:v>776364.65018394752</c:v>
                </c:pt>
                <c:pt idx="7">
                  <c:v>1031012.2554442823</c:v>
                </c:pt>
                <c:pt idx="8">
                  <c:v>1354750.1036537869</c:v>
                </c:pt>
                <c:pt idx="9">
                  <c:v>1754401.384231654</c:v>
                </c:pt>
                <c:pt idx="10">
                  <c:v>2252651.3773534438</c:v>
                </c:pt>
                <c:pt idx="11">
                  <c:v>2863119.9006162267</c:v>
                </c:pt>
                <c:pt idx="12">
                  <c:v>3598941.7150745974</c:v>
                </c:pt>
                <c:pt idx="13">
                  <c:v>4484281.3769829487</c:v>
                </c:pt>
                <c:pt idx="14">
                  <c:v>5547056.0633279076</c:v>
                </c:pt>
                <c:pt idx="15">
                  <c:v>6811784.8457666701</c:v>
                </c:pt>
                <c:pt idx="16">
                  <c:v>8289942.1572980378</c:v>
                </c:pt>
                <c:pt idx="17">
                  <c:v>9981090.3573868368</c:v>
                </c:pt>
                <c:pt idx="18">
                  <c:v>11937384.067434656</c:v>
                </c:pt>
                <c:pt idx="19">
                  <c:v>14157737.5039775</c:v>
                </c:pt>
                <c:pt idx="20">
                  <c:v>16663657.042181518</c:v>
                </c:pt>
                <c:pt idx="21">
                  <c:v>19463151.425268013</c:v>
                </c:pt>
                <c:pt idx="22">
                  <c:v>22557792.501885626</c:v>
                </c:pt>
                <c:pt idx="23">
                  <c:v>25964019.169670358</c:v>
                </c:pt>
                <c:pt idx="24">
                  <c:v>29702837.930102888</c:v>
                </c:pt>
                <c:pt idx="25">
                  <c:v>33742423.888596885</c:v>
                </c:pt>
                <c:pt idx="26">
                  <c:v>38095196.57022588</c:v>
                </c:pt>
                <c:pt idx="27">
                  <c:v>42780905.748363666</c:v>
                </c:pt>
                <c:pt idx="28">
                  <c:v>47786271.720922217</c:v>
                </c:pt>
                <c:pt idx="29">
                  <c:v>53090547.881944582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318-4C40-920A-B8737C056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539359"/>
        <c:axId val="1547873807"/>
      </c:scatterChart>
      <c:valAx>
        <c:axId val="1028539359"/>
        <c:scaling>
          <c:orientation val="minMax"/>
          <c:max val="2055"/>
          <c:min val="20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873807"/>
        <c:crosses val="autoZero"/>
        <c:crossBetween val="midCat"/>
      </c:valAx>
      <c:valAx>
        <c:axId val="15478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BTC</a:t>
                </a:r>
                <a:r>
                  <a:rPr lang="en-US" baseline="0"/>
                  <a:t> 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9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</a:t>
            </a:r>
            <a:r>
              <a:rPr lang="en-US" baseline="0"/>
              <a:t>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'User Inputs'!$F$7</c:f>
              <c:strCache>
                <c:ptCount val="1"/>
                <c:pt idx="0">
                  <c:v>Total Savings (BTC)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'User Inputs'!$A$8:$A$37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'User Inputs'!$F$8:$F$37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7-42D0-BF94-C3903CAE73F8}"/>
            </c:ext>
          </c:extLst>
        </c:ser>
        <c:ser>
          <c:idx val="1"/>
          <c:order val="1"/>
          <c:tx>
            <c:strRef>
              <c:f>'User Inputs'!$G$7</c:f>
              <c:strCache>
                <c:ptCount val="1"/>
                <c:pt idx="0">
                  <c:v>BTC Goal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'User Inputs'!$A$8:$A$37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xVal>
          <c:yVal>
            <c:numRef>
              <c:f>'User Inputs'!$G$8:$G$37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7-42D0-BF94-C3903CAE7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174735"/>
        <c:axId val="1558175215"/>
      </c:scatterChart>
      <c:valAx>
        <c:axId val="155817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75215"/>
        <c:crosses val="autoZero"/>
        <c:crossBetween val="midCat"/>
      </c:valAx>
      <c:valAx>
        <c:axId val="155817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74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540098</xdr:colOff>
      <xdr:row>3</xdr:row>
      <xdr:rowOff>36216</xdr:rowOff>
    </xdr:from>
    <xdr:to>
      <xdr:col>26</xdr:col>
      <xdr:colOff>491950</xdr:colOff>
      <xdr:row>24</xdr:row>
      <xdr:rowOff>104669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F512D0-E217-2915-2B69-C16A9B9B1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0</xdr:row>
      <xdr:rowOff>185737</xdr:rowOff>
    </xdr:from>
    <xdr:to>
      <xdr:col>15</xdr:col>
      <xdr:colOff>361950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2B1EB-0B9A-F9CC-EF5C-26EFB61B5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E28B-F999-4724-83FD-95375C071748}">
  <dimension ref="A1:V32"/>
  <sheetViews>
    <sheetView zoomScale="91" zoomScaleNormal="91" workbookViewId="0">
      <selection activeCell="S29" sqref="S29"/>
    </sheetView>
  </sheetViews>
  <sheetFormatPr defaultRowHeight="15" x14ac:dyDescent="0.25"/>
  <cols>
    <col min="2" max="2" width="9.140625" style="13"/>
    <col min="3" max="3" width="10" customWidth="1"/>
    <col min="4" max="4" width="9.140625" style="13"/>
    <col min="5" max="5" width="9.28515625" customWidth="1"/>
    <col min="6" max="6" width="9.140625" style="13"/>
    <col min="7" max="7" width="8.5703125" customWidth="1"/>
    <col min="8" max="8" width="9.140625" style="13"/>
    <col min="9" max="9" width="14.28515625" customWidth="1"/>
    <col min="10" max="10" width="16.42578125" style="13" customWidth="1"/>
    <col min="11" max="11" width="16.42578125" customWidth="1"/>
    <col min="12" max="12" width="16.5703125" style="13" customWidth="1"/>
    <col min="13" max="13" width="18.140625" customWidth="1"/>
    <col min="14" max="14" width="16.7109375" style="13" customWidth="1"/>
    <col min="15" max="15" width="15.5703125" customWidth="1"/>
  </cols>
  <sheetData>
    <row r="1" spans="1:22" ht="17.25" thickBot="1" x14ac:dyDescent="0.3">
      <c r="A1" s="7"/>
      <c r="B1" s="10" t="s">
        <v>1</v>
      </c>
      <c r="I1" s="8" t="s">
        <v>2</v>
      </c>
      <c r="L1" s="16"/>
      <c r="N1" s="16"/>
      <c r="P1" s="5"/>
      <c r="R1" s="5"/>
      <c r="T1" s="5"/>
      <c r="V1" s="6"/>
    </row>
    <row r="2" spans="1:22" ht="16.5" thickTop="1" thickBot="1" x14ac:dyDescent="0.3">
      <c r="A2" s="9" t="s">
        <v>0</v>
      </c>
      <c r="B2" s="11" t="s">
        <v>6</v>
      </c>
      <c r="C2" t="s">
        <v>7</v>
      </c>
      <c r="D2" s="13" t="s">
        <v>8</v>
      </c>
      <c r="E2" t="s">
        <v>9</v>
      </c>
      <c r="F2" s="13" t="s">
        <v>10</v>
      </c>
      <c r="G2" t="s">
        <v>11</v>
      </c>
      <c r="H2" s="13" t="s">
        <v>12</v>
      </c>
      <c r="I2" t="s">
        <v>6</v>
      </c>
      <c r="J2" s="13" t="s">
        <v>13</v>
      </c>
      <c r="K2" t="s">
        <v>8</v>
      </c>
      <c r="L2" s="13" t="s">
        <v>9</v>
      </c>
      <c r="M2" t="s">
        <v>10</v>
      </c>
      <c r="N2" s="13" t="s">
        <v>11</v>
      </c>
      <c r="O2" t="s">
        <v>12</v>
      </c>
    </row>
    <row r="3" spans="1:22" ht="18" thickTop="1" thickBot="1" x14ac:dyDescent="0.3">
      <c r="A3" s="3">
        <v>2025</v>
      </c>
      <c r="B3" s="12">
        <v>0.45</v>
      </c>
      <c r="C3" s="4">
        <v>0.4</v>
      </c>
      <c r="D3" s="12">
        <v>0.35</v>
      </c>
      <c r="E3" s="4">
        <v>0.3</v>
      </c>
      <c r="F3" s="12">
        <v>0.48399999999999999</v>
      </c>
      <c r="G3" s="4">
        <v>0.48799999999999999</v>
      </c>
      <c r="H3" s="12">
        <v>0.5</v>
      </c>
      <c r="I3" s="1">
        <v>95000</v>
      </c>
      <c r="J3" s="14">
        <v>95000</v>
      </c>
      <c r="K3" s="1">
        <v>95000</v>
      </c>
      <c r="L3" s="14">
        <v>95000</v>
      </c>
      <c r="M3" s="1">
        <v>95000</v>
      </c>
      <c r="N3" s="14">
        <v>95000</v>
      </c>
      <c r="O3" s="1">
        <v>95000</v>
      </c>
    </row>
    <row r="4" spans="1:22" ht="17.25" thickBot="1" x14ac:dyDescent="0.3">
      <c r="A4" s="3">
        <v>2026</v>
      </c>
      <c r="B4" s="12">
        <v>0.438</v>
      </c>
      <c r="C4" s="4">
        <v>0.39</v>
      </c>
      <c r="D4" s="12">
        <v>0.34200000000000003</v>
      </c>
      <c r="E4" s="4">
        <v>0.29399999999999998</v>
      </c>
      <c r="F4" s="12">
        <v>0.44900000000000001</v>
      </c>
      <c r="G4" s="4">
        <v>0.46200000000000002</v>
      </c>
      <c r="H4" s="12">
        <v>0.5</v>
      </c>
      <c r="I4" s="1">
        <f t="shared" ref="I4:I32" si="0">I3*(1+B3)</f>
        <v>137750</v>
      </c>
      <c r="J4" s="15">
        <f t="shared" ref="J4:J32" si="1">J3*(1+C3)</f>
        <v>133000</v>
      </c>
      <c r="K4" s="2">
        <f t="shared" ref="K4:K32" si="2">K3*(1+D3)</f>
        <v>128250.00000000001</v>
      </c>
      <c r="L4" s="15">
        <f t="shared" ref="L4:L32" si="3">L3*(1+E3)</f>
        <v>123500</v>
      </c>
      <c r="M4" s="2">
        <f t="shared" ref="M4:M32" si="4">M3*(1+F3)</f>
        <v>140980</v>
      </c>
      <c r="N4" s="15">
        <f t="shared" ref="N4:N32" si="5">N3*(1+G3)</f>
        <v>141360</v>
      </c>
      <c r="O4" s="2">
        <f t="shared" ref="O4:O32" si="6">O3*(1+H3)</f>
        <v>142500</v>
      </c>
    </row>
    <row r="5" spans="1:22" ht="17.25" thickBot="1" x14ac:dyDescent="0.3">
      <c r="A5" s="3">
        <v>2027</v>
      </c>
      <c r="B5" s="12">
        <v>0.42499999999999999</v>
      </c>
      <c r="C5" s="4">
        <v>0.38</v>
      </c>
      <c r="D5" s="12">
        <v>0.33400000000000002</v>
      </c>
      <c r="E5" s="4">
        <v>0.28799999999999998</v>
      </c>
      <c r="F5" s="12">
        <v>0.42099999999999999</v>
      </c>
      <c r="G5" s="4">
        <v>0.42599999999999999</v>
      </c>
      <c r="H5" s="12">
        <v>0.41699999999999998</v>
      </c>
      <c r="I5" s="1">
        <f t="shared" si="0"/>
        <v>198084.5</v>
      </c>
      <c r="J5" s="15">
        <f t="shared" si="1"/>
        <v>184870.00000000003</v>
      </c>
      <c r="K5" s="2">
        <f t="shared" si="2"/>
        <v>172111.50000000003</v>
      </c>
      <c r="L5" s="15">
        <f t="shared" si="3"/>
        <v>159809</v>
      </c>
      <c r="M5" s="2">
        <f t="shared" si="4"/>
        <v>204280.02000000002</v>
      </c>
      <c r="N5" s="15">
        <f t="shared" si="5"/>
        <v>206668.32</v>
      </c>
      <c r="O5" s="2">
        <f t="shared" si="6"/>
        <v>213750</v>
      </c>
    </row>
    <row r="6" spans="1:22" ht="17.25" thickBot="1" x14ac:dyDescent="0.3">
      <c r="A6" s="3">
        <v>2028</v>
      </c>
      <c r="B6" s="12">
        <v>0.41299999999999998</v>
      </c>
      <c r="C6" s="4">
        <v>0.37</v>
      </c>
      <c r="D6" s="12">
        <v>0.32600000000000001</v>
      </c>
      <c r="E6" s="4">
        <v>0.28199999999999997</v>
      </c>
      <c r="F6" s="12">
        <v>0.39200000000000002</v>
      </c>
      <c r="G6" s="4">
        <v>0.39200000000000002</v>
      </c>
      <c r="H6" s="12">
        <v>0.39100000000000001</v>
      </c>
      <c r="I6" s="1">
        <f t="shared" si="0"/>
        <v>282270.41250000003</v>
      </c>
      <c r="J6" s="15">
        <f t="shared" si="1"/>
        <v>255120.60000000003</v>
      </c>
      <c r="K6" s="2">
        <f t="shared" si="2"/>
        <v>229596.74100000004</v>
      </c>
      <c r="L6" s="15">
        <f t="shared" si="3"/>
        <v>205833.992</v>
      </c>
      <c r="M6" s="2">
        <f t="shared" si="4"/>
        <v>290281.90842000005</v>
      </c>
      <c r="N6" s="15">
        <f t="shared" si="5"/>
        <v>294709.02431999997</v>
      </c>
      <c r="O6" s="2">
        <f t="shared" si="6"/>
        <v>302883.75</v>
      </c>
    </row>
    <row r="7" spans="1:22" ht="17.25" thickBot="1" x14ac:dyDescent="0.3">
      <c r="A7" s="3">
        <v>2029</v>
      </c>
      <c r="B7" s="12">
        <v>0.40200000000000002</v>
      </c>
      <c r="C7" s="4">
        <v>0.36</v>
      </c>
      <c r="D7" s="12">
        <v>0.31900000000000001</v>
      </c>
      <c r="E7" s="4">
        <v>0.27600000000000002</v>
      </c>
      <c r="F7" s="12">
        <v>0.371</v>
      </c>
      <c r="G7" s="4">
        <v>0.37</v>
      </c>
      <c r="H7" s="12">
        <v>0.36599999999999999</v>
      </c>
      <c r="I7" s="1">
        <f t="shared" si="0"/>
        <v>398848.09286250005</v>
      </c>
      <c r="J7" s="15">
        <f t="shared" si="1"/>
        <v>349515.22200000007</v>
      </c>
      <c r="K7" s="2">
        <f t="shared" si="2"/>
        <v>304445.27856600005</v>
      </c>
      <c r="L7" s="15">
        <f t="shared" si="3"/>
        <v>263879.17774399999</v>
      </c>
      <c r="M7" s="2">
        <f t="shared" si="4"/>
        <v>404072.41652064002</v>
      </c>
      <c r="N7" s="15">
        <f t="shared" si="5"/>
        <v>410234.96185343992</v>
      </c>
      <c r="O7" s="2">
        <f t="shared" si="6"/>
        <v>421311.29625000001</v>
      </c>
    </row>
    <row r="8" spans="1:22" ht="17.25" thickBot="1" x14ac:dyDescent="0.3">
      <c r="A8" s="3">
        <v>2030</v>
      </c>
      <c r="B8" s="12">
        <v>0.39100000000000001</v>
      </c>
      <c r="C8" s="4">
        <v>0.35099999999999998</v>
      </c>
      <c r="D8" s="12">
        <v>0.311</v>
      </c>
      <c r="E8" s="4">
        <v>0.27100000000000002</v>
      </c>
      <c r="F8" s="12">
        <v>0.34799999999999998</v>
      </c>
      <c r="G8" s="4">
        <v>0.34899999999999998</v>
      </c>
      <c r="H8" s="12">
        <v>0.34899999999999998</v>
      </c>
      <c r="I8" s="1">
        <f t="shared" si="0"/>
        <v>559185.02619322517</v>
      </c>
      <c r="J8" s="15">
        <f t="shared" si="1"/>
        <v>475340.70192000002</v>
      </c>
      <c r="K8" s="2">
        <f t="shared" si="2"/>
        <v>401563.32242855406</v>
      </c>
      <c r="L8" s="15">
        <f t="shared" si="3"/>
        <v>336709.83080134401</v>
      </c>
      <c r="M8" s="2">
        <f t="shared" si="4"/>
        <v>553983.28304979752</v>
      </c>
      <c r="N8" s="15">
        <f t="shared" si="5"/>
        <v>562021.89773921273</v>
      </c>
      <c r="O8" s="2">
        <f t="shared" si="6"/>
        <v>575511.23067750002</v>
      </c>
    </row>
    <row r="9" spans="1:22" ht="17.25" thickBot="1" x14ac:dyDescent="0.3">
      <c r="A9" s="3">
        <v>2031</v>
      </c>
      <c r="B9" s="12">
        <v>0.38</v>
      </c>
      <c r="C9" s="4">
        <v>0.34200000000000003</v>
      </c>
      <c r="D9" s="12">
        <v>0.30399999999999999</v>
      </c>
      <c r="E9" s="4">
        <v>0.26500000000000001</v>
      </c>
      <c r="F9" s="12">
        <v>0.33100000000000002</v>
      </c>
      <c r="G9" s="4">
        <v>0.33100000000000002</v>
      </c>
      <c r="H9" s="12">
        <v>0.32800000000000001</v>
      </c>
      <c r="I9" s="1">
        <f t="shared" si="0"/>
        <v>777826.37143477623</v>
      </c>
      <c r="J9" s="15">
        <f t="shared" si="1"/>
        <v>642185.28829391999</v>
      </c>
      <c r="K9" s="2">
        <f t="shared" si="2"/>
        <v>526449.51570383436</v>
      </c>
      <c r="L9" s="15">
        <f t="shared" si="3"/>
        <v>427958.19494850823</v>
      </c>
      <c r="M9" s="2">
        <f t="shared" si="4"/>
        <v>746769.46555112698</v>
      </c>
      <c r="N9" s="15">
        <f t="shared" si="5"/>
        <v>758167.54005019797</v>
      </c>
      <c r="O9" s="2">
        <f t="shared" si="6"/>
        <v>776364.65018394752</v>
      </c>
    </row>
    <row r="10" spans="1:22" ht="17.25" thickBot="1" x14ac:dyDescent="0.3">
      <c r="A10" s="3">
        <v>2032</v>
      </c>
      <c r="B10" s="12">
        <v>0.36899999999999999</v>
      </c>
      <c r="C10" s="4">
        <v>0.33300000000000002</v>
      </c>
      <c r="D10" s="12">
        <v>0.29699999999999999</v>
      </c>
      <c r="E10" s="4">
        <v>0.26</v>
      </c>
      <c r="F10" s="12">
        <v>0.312</v>
      </c>
      <c r="G10" s="4">
        <v>0.313</v>
      </c>
      <c r="H10" s="12">
        <v>0.314</v>
      </c>
      <c r="I10" s="1">
        <f t="shared" si="0"/>
        <v>1073400.3925799911</v>
      </c>
      <c r="J10" s="15">
        <f t="shared" si="1"/>
        <v>861812.65689044073</v>
      </c>
      <c r="K10" s="2">
        <f t="shared" si="2"/>
        <v>686490.16847779998</v>
      </c>
      <c r="L10" s="15">
        <f t="shared" si="3"/>
        <v>541367.11660986301</v>
      </c>
      <c r="M10" s="2">
        <f t="shared" si="4"/>
        <v>993950.15864854993</v>
      </c>
      <c r="N10" s="15">
        <f t="shared" si="5"/>
        <v>1009120.9958068135</v>
      </c>
      <c r="O10" s="2">
        <f t="shared" si="6"/>
        <v>1031012.2554442823</v>
      </c>
    </row>
    <row r="11" spans="1:22" ht="17.25" thickBot="1" x14ac:dyDescent="0.3">
      <c r="A11" s="3">
        <v>2033</v>
      </c>
      <c r="B11" s="12">
        <v>0.35899999999999999</v>
      </c>
      <c r="C11" s="4">
        <v>0.32500000000000001</v>
      </c>
      <c r="D11" s="12">
        <v>0.28999999999999998</v>
      </c>
      <c r="E11" s="4">
        <v>0.254</v>
      </c>
      <c r="F11" s="12">
        <v>0.29499999999999998</v>
      </c>
      <c r="G11" s="4">
        <v>0.29499999999999998</v>
      </c>
      <c r="H11" s="12">
        <v>0.29499999999999998</v>
      </c>
      <c r="I11" s="1">
        <f t="shared" si="0"/>
        <v>1469485.1374420079</v>
      </c>
      <c r="J11" s="15">
        <f t="shared" si="1"/>
        <v>1148796.2716349575</v>
      </c>
      <c r="K11" s="2">
        <f t="shared" si="2"/>
        <v>890377.74851570651</v>
      </c>
      <c r="L11" s="15">
        <f t="shared" si="3"/>
        <v>682122.56692842743</v>
      </c>
      <c r="M11" s="2">
        <f t="shared" si="4"/>
        <v>1304062.6081468975</v>
      </c>
      <c r="N11" s="15">
        <f t="shared" si="5"/>
        <v>1324975.8674943461</v>
      </c>
      <c r="O11" s="2">
        <f t="shared" si="6"/>
        <v>1354750.1036537869</v>
      </c>
    </row>
    <row r="12" spans="1:22" ht="17.25" thickBot="1" x14ac:dyDescent="0.3">
      <c r="A12" s="3">
        <v>2034</v>
      </c>
      <c r="B12" s="12">
        <v>0.34899999999999998</v>
      </c>
      <c r="C12" s="4">
        <v>0.316</v>
      </c>
      <c r="D12" s="12">
        <v>0.28299999999999997</v>
      </c>
      <c r="E12" s="4">
        <v>0.249</v>
      </c>
      <c r="F12" s="12">
        <v>0.28299999999999997</v>
      </c>
      <c r="G12" s="4">
        <v>0.28100000000000003</v>
      </c>
      <c r="H12" s="12">
        <v>0.28399999999999997</v>
      </c>
      <c r="I12" s="1">
        <f t="shared" si="0"/>
        <v>1997030.3017836886</v>
      </c>
      <c r="J12" s="15">
        <f t="shared" si="1"/>
        <v>1522155.0599163186</v>
      </c>
      <c r="K12" s="2">
        <f t="shared" si="2"/>
        <v>1148587.2955852614</v>
      </c>
      <c r="L12" s="15">
        <f t="shared" si="3"/>
        <v>855381.69892824802</v>
      </c>
      <c r="M12" s="2">
        <f t="shared" si="4"/>
        <v>1688761.0775502322</v>
      </c>
      <c r="N12" s="15">
        <f t="shared" si="5"/>
        <v>1715843.7484051781</v>
      </c>
      <c r="O12" s="2">
        <f t="shared" si="6"/>
        <v>1754401.384231654</v>
      </c>
    </row>
    <row r="13" spans="1:22" ht="17.25" thickBot="1" x14ac:dyDescent="0.3">
      <c r="A13" s="3">
        <v>2035</v>
      </c>
      <c r="B13" s="12">
        <v>0.33900000000000002</v>
      </c>
      <c r="C13" s="4">
        <v>0.308</v>
      </c>
      <c r="D13" s="12">
        <v>0.27700000000000002</v>
      </c>
      <c r="E13" s="4">
        <v>0.24399999999999999</v>
      </c>
      <c r="F13" s="12">
        <v>0.27</v>
      </c>
      <c r="G13" s="4">
        <v>0.27</v>
      </c>
      <c r="H13" s="12">
        <v>0.27100000000000002</v>
      </c>
      <c r="I13" s="1">
        <f t="shared" si="0"/>
        <v>2693993.8771061958</v>
      </c>
      <c r="J13" s="15">
        <f t="shared" si="1"/>
        <v>2003156.0588498753</v>
      </c>
      <c r="K13" s="2">
        <f t="shared" si="2"/>
        <v>1473637.5002358903</v>
      </c>
      <c r="L13" s="15">
        <f t="shared" si="3"/>
        <v>1068371.7419613819</v>
      </c>
      <c r="M13" s="2">
        <f t="shared" si="4"/>
        <v>2166680.462496948</v>
      </c>
      <c r="N13" s="15">
        <f t="shared" si="5"/>
        <v>2197995.8417070336</v>
      </c>
      <c r="O13" s="2">
        <f t="shared" si="6"/>
        <v>2252651.3773534438</v>
      </c>
    </row>
    <row r="14" spans="1:22" ht="17.25" thickBot="1" x14ac:dyDescent="0.3">
      <c r="A14" s="3">
        <v>2036</v>
      </c>
      <c r="B14" s="12">
        <v>0.33</v>
      </c>
      <c r="C14" s="4">
        <v>0.3</v>
      </c>
      <c r="D14" s="12">
        <v>0.27</v>
      </c>
      <c r="E14" s="4">
        <v>0.23899999999999999</v>
      </c>
      <c r="F14" s="12">
        <v>0.25600000000000001</v>
      </c>
      <c r="G14" s="4">
        <v>0.25700000000000001</v>
      </c>
      <c r="H14" s="12">
        <v>0.25700000000000001</v>
      </c>
      <c r="I14" s="1">
        <f t="shared" si="0"/>
        <v>3607257.8014451959</v>
      </c>
      <c r="J14" s="15">
        <f t="shared" si="1"/>
        <v>2620128.1249756371</v>
      </c>
      <c r="K14" s="2">
        <f t="shared" si="2"/>
        <v>1881835.087801232</v>
      </c>
      <c r="L14" s="15">
        <f t="shared" si="3"/>
        <v>1329054.4469999589</v>
      </c>
      <c r="M14" s="2">
        <f t="shared" si="4"/>
        <v>2751684.187371124</v>
      </c>
      <c r="N14" s="15">
        <f t="shared" si="5"/>
        <v>2791454.7189679327</v>
      </c>
      <c r="O14" s="2">
        <f t="shared" si="6"/>
        <v>2863119.9006162267</v>
      </c>
    </row>
    <row r="15" spans="1:22" ht="17.25" thickBot="1" x14ac:dyDescent="0.3">
      <c r="A15" s="3">
        <v>2037</v>
      </c>
      <c r="B15" s="12">
        <v>0.32100000000000001</v>
      </c>
      <c r="C15" s="4">
        <v>0.29299999999999998</v>
      </c>
      <c r="D15" s="12">
        <v>0.26400000000000001</v>
      </c>
      <c r="E15" s="4">
        <v>0.23400000000000001</v>
      </c>
      <c r="F15" s="12">
        <v>0.245</v>
      </c>
      <c r="G15" s="4">
        <v>0.246</v>
      </c>
      <c r="H15" s="12">
        <v>0.246</v>
      </c>
      <c r="I15" s="1">
        <f t="shared" si="0"/>
        <v>4797652.8759221109</v>
      </c>
      <c r="J15" s="15">
        <f t="shared" si="1"/>
        <v>3406166.5624683285</v>
      </c>
      <c r="K15" s="2">
        <f t="shared" si="2"/>
        <v>2389930.5615075645</v>
      </c>
      <c r="L15" s="15">
        <f t="shared" si="3"/>
        <v>1646698.4598329489</v>
      </c>
      <c r="M15" s="2">
        <f t="shared" si="4"/>
        <v>3456115.3393381317</v>
      </c>
      <c r="N15" s="15">
        <f t="shared" si="5"/>
        <v>3508858.5817426918</v>
      </c>
      <c r="O15" s="2">
        <f t="shared" si="6"/>
        <v>3598941.7150745974</v>
      </c>
    </row>
    <row r="16" spans="1:22" ht="17.25" thickBot="1" x14ac:dyDescent="0.3">
      <c r="A16" s="3">
        <v>2038</v>
      </c>
      <c r="B16" s="12">
        <v>0.312</v>
      </c>
      <c r="C16" s="4">
        <v>0.28499999999999998</v>
      </c>
      <c r="D16" s="12">
        <v>0.25800000000000001</v>
      </c>
      <c r="E16" s="4">
        <v>0.22900000000000001</v>
      </c>
      <c r="F16" s="12">
        <v>0.23400000000000001</v>
      </c>
      <c r="G16" s="4">
        <v>0.23699999999999999</v>
      </c>
      <c r="H16" s="12">
        <v>0.23699999999999999</v>
      </c>
      <c r="I16" s="1">
        <f t="shared" si="0"/>
        <v>6337699.4490931081</v>
      </c>
      <c r="J16" s="15">
        <f t="shared" si="1"/>
        <v>4404173.3652715487</v>
      </c>
      <c r="K16" s="2">
        <f t="shared" si="2"/>
        <v>3020872.2297455617</v>
      </c>
      <c r="L16" s="15">
        <f t="shared" si="3"/>
        <v>2032025.8994338589</v>
      </c>
      <c r="M16" s="2">
        <f t="shared" si="4"/>
        <v>4302863.5974759739</v>
      </c>
      <c r="N16" s="15">
        <f t="shared" si="5"/>
        <v>4372037.792851394</v>
      </c>
      <c r="O16" s="2">
        <f t="shared" si="6"/>
        <v>4484281.3769829487</v>
      </c>
    </row>
    <row r="17" spans="1:15" ht="17.25" thickBot="1" x14ac:dyDescent="0.3">
      <c r="A17" s="3">
        <v>2039</v>
      </c>
      <c r="B17" s="12">
        <v>0.30299999999999999</v>
      </c>
      <c r="C17" s="4">
        <v>0.27800000000000002</v>
      </c>
      <c r="D17" s="12">
        <v>0.252</v>
      </c>
      <c r="E17" s="4">
        <v>0.22500000000000001</v>
      </c>
      <c r="F17" s="12">
        <v>0.222</v>
      </c>
      <c r="G17" s="4">
        <v>0.22700000000000001</v>
      </c>
      <c r="H17" s="12">
        <v>0.22800000000000001</v>
      </c>
      <c r="I17" s="1">
        <f t="shared" si="0"/>
        <v>8315061.6772101577</v>
      </c>
      <c r="J17" s="15">
        <f t="shared" si="1"/>
        <v>5659362.7743739402</v>
      </c>
      <c r="K17" s="2">
        <f t="shared" si="2"/>
        <v>3800257.2650199165</v>
      </c>
      <c r="L17" s="15">
        <f t="shared" si="3"/>
        <v>2497359.8304042127</v>
      </c>
      <c r="M17" s="2">
        <f t="shared" si="4"/>
        <v>5309733.6792853521</v>
      </c>
      <c r="N17" s="15">
        <f t="shared" si="5"/>
        <v>5408210.7497571744</v>
      </c>
      <c r="O17" s="2">
        <f t="shared" si="6"/>
        <v>5547056.0633279076</v>
      </c>
    </row>
    <row r="18" spans="1:15" ht="17.25" thickBot="1" x14ac:dyDescent="0.3">
      <c r="A18" s="3">
        <v>2040</v>
      </c>
      <c r="B18" s="12">
        <v>0.29499999999999998</v>
      </c>
      <c r="C18" s="4">
        <v>0.27100000000000002</v>
      </c>
      <c r="D18" s="12">
        <v>0.246</v>
      </c>
      <c r="E18" s="4">
        <v>0.22</v>
      </c>
      <c r="F18" s="12">
        <v>0.21</v>
      </c>
      <c r="G18" s="4">
        <v>0.216</v>
      </c>
      <c r="H18" s="12">
        <v>0.217</v>
      </c>
      <c r="I18" s="1">
        <f t="shared" si="0"/>
        <v>10834525.365404835</v>
      </c>
      <c r="J18" s="15">
        <f t="shared" si="1"/>
        <v>7232665.6256498955</v>
      </c>
      <c r="K18" s="2">
        <f t="shared" si="2"/>
        <v>4757922.0958049353</v>
      </c>
      <c r="L18" s="15">
        <f t="shared" si="3"/>
        <v>3059265.7922451608</v>
      </c>
      <c r="M18" s="2">
        <f t="shared" si="4"/>
        <v>6488494.5560867004</v>
      </c>
      <c r="N18" s="15">
        <f t="shared" si="5"/>
        <v>6635874.5899520535</v>
      </c>
      <c r="O18" s="2">
        <f t="shared" si="6"/>
        <v>6811784.8457666701</v>
      </c>
    </row>
    <row r="19" spans="1:15" ht="17.25" thickBot="1" x14ac:dyDescent="0.3">
      <c r="A19" s="3">
        <v>2041</v>
      </c>
      <c r="B19" s="12">
        <v>0.28699999999999998</v>
      </c>
      <c r="C19" s="4">
        <v>0.26400000000000001</v>
      </c>
      <c r="D19" s="12">
        <v>0.24</v>
      </c>
      <c r="E19" s="4">
        <v>0.216</v>
      </c>
      <c r="F19" s="12">
        <v>0.19800000000000001</v>
      </c>
      <c r="G19" s="4">
        <v>0.20599999999999999</v>
      </c>
      <c r="H19" s="12">
        <v>0.20399999999999999</v>
      </c>
      <c r="I19" s="1">
        <f t="shared" si="0"/>
        <v>14030710.348199261</v>
      </c>
      <c r="J19" s="15">
        <f t="shared" si="1"/>
        <v>9192718.0102010164</v>
      </c>
      <c r="K19" s="2">
        <f t="shared" si="2"/>
        <v>5928370.9313729499</v>
      </c>
      <c r="L19" s="15">
        <f t="shared" si="3"/>
        <v>3732304.2665390959</v>
      </c>
      <c r="M19" s="2">
        <f t="shared" si="4"/>
        <v>7851078.4128649076</v>
      </c>
      <c r="N19" s="15">
        <f t="shared" si="5"/>
        <v>8069223.5013816971</v>
      </c>
      <c r="O19" s="2">
        <f t="shared" si="6"/>
        <v>8289942.1572980378</v>
      </c>
    </row>
    <row r="20" spans="1:15" ht="17.25" thickBot="1" x14ac:dyDescent="0.3">
      <c r="A20" s="3">
        <v>2042</v>
      </c>
      <c r="B20" s="12">
        <v>0.27900000000000003</v>
      </c>
      <c r="C20" s="4">
        <v>0.25700000000000001</v>
      </c>
      <c r="D20" s="12">
        <v>0.23499999999999999</v>
      </c>
      <c r="E20" s="4">
        <v>0.21099999999999999</v>
      </c>
      <c r="F20" s="12">
        <v>0.186</v>
      </c>
      <c r="G20" s="4">
        <v>0.19600000000000001</v>
      </c>
      <c r="H20" s="12">
        <v>0.19600000000000001</v>
      </c>
      <c r="I20" s="1">
        <f t="shared" si="0"/>
        <v>18057524.218132447</v>
      </c>
      <c r="J20" s="15">
        <f t="shared" si="1"/>
        <v>11619595.564894086</v>
      </c>
      <c r="K20" s="2">
        <f t="shared" si="2"/>
        <v>7351179.954902458</v>
      </c>
      <c r="L20" s="15">
        <f t="shared" si="3"/>
        <v>4538481.9881115407</v>
      </c>
      <c r="M20" s="2">
        <f t="shared" si="4"/>
        <v>9405591.9386121593</v>
      </c>
      <c r="N20" s="15">
        <f t="shared" si="5"/>
        <v>9731483.5426663272</v>
      </c>
      <c r="O20" s="2">
        <f t="shared" si="6"/>
        <v>9981090.3573868368</v>
      </c>
    </row>
    <row r="21" spans="1:15" ht="17.25" thickBot="1" x14ac:dyDescent="0.3">
      <c r="A21" s="3">
        <v>2043</v>
      </c>
      <c r="B21" s="12">
        <v>0.27100000000000002</v>
      </c>
      <c r="C21" s="4">
        <v>0.251</v>
      </c>
      <c r="D21" s="12">
        <v>0.22900000000000001</v>
      </c>
      <c r="E21" s="4">
        <v>0.20699999999999999</v>
      </c>
      <c r="F21" s="12">
        <v>0.17699999999999999</v>
      </c>
      <c r="G21" s="4">
        <v>0.186</v>
      </c>
      <c r="H21" s="12">
        <v>0.186</v>
      </c>
      <c r="I21" s="1">
        <f t="shared" si="0"/>
        <v>23095573.4749914</v>
      </c>
      <c r="J21" s="15">
        <f t="shared" si="1"/>
        <v>14605831.625071866</v>
      </c>
      <c r="K21" s="2">
        <f t="shared" si="2"/>
        <v>9078707.244304534</v>
      </c>
      <c r="L21" s="15">
        <f t="shared" si="3"/>
        <v>5496101.687603076</v>
      </c>
      <c r="M21" s="2">
        <f t="shared" si="4"/>
        <v>11155032.039194021</v>
      </c>
      <c r="N21" s="15">
        <f t="shared" si="5"/>
        <v>11638854.317028927</v>
      </c>
      <c r="O21" s="2">
        <f t="shared" si="6"/>
        <v>11937384.067434656</v>
      </c>
    </row>
    <row r="22" spans="1:15" ht="17.25" thickBot="1" x14ac:dyDescent="0.3">
      <c r="A22" s="3">
        <v>2044</v>
      </c>
      <c r="B22" s="12">
        <v>0.26300000000000001</v>
      </c>
      <c r="C22" s="4">
        <v>0.24399999999999999</v>
      </c>
      <c r="D22" s="12">
        <v>0.224</v>
      </c>
      <c r="E22" s="4">
        <v>0.20300000000000001</v>
      </c>
      <c r="F22" s="12">
        <v>0.16800000000000001</v>
      </c>
      <c r="G22" s="4">
        <v>0.17699999999999999</v>
      </c>
      <c r="H22" s="12">
        <v>0.17699999999999999</v>
      </c>
      <c r="I22" s="1">
        <f t="shared" si="0"/>
        <v>29354473.886714067</v>
      </c>
      <c r="J22" s="15">
        <f t="shared" si="1"/>
        <v>18271895.362964902</v>
      </c>
      <c r="K22" s="2">
        <f t="shared" si="2"/>
        <v>11157731.203250274</v>
      </c>
      <c r="L22" s="15">
        <f t="shared" si="3"/>
        <v>6633794.7369369129</v>
      </c>
      <c r="M22" s="2">
        <f t="shared" si="4"/>
        <v>13129472.710131364</v>
      </c>
      <c r="N22" s="15">
        <f t="shared" si="5"/>
        <v>13803681.219996307</v>
      </c>
      <c r="O22" s="2">
        <f t="shared" si="6"/>
        <v>14157737.5039775</v>
      </c>
    </row>
    <row r="23" spans="1:15" ht="17.25" thickBot="1" x14ac:dyDescent="0.3">
      <c r="A23" s="3">
        <v>2045</v>
      </c>
      <c r="B23" s="12">
        <v>0.25600000000000001</v>
      </c>
      <c r="C23" s="4">
        <v>0.23799999999999999</v>
      </c>
      <c r="D23" s="12">
        <v>0.219</v>
      </c>
      <c r="E23" s="4">
        <v>0.19900000000000001</v>
      </c>
      <c r="F23" s="12">
        <v>0.159</v>
      </c>
      <c r="G23" s="4">
        <v>0.16800000000000001</v>
      </c>
      <c r="H23" s="12">
        <v>0.16800000000000001</v>
      </c>
      <c r="I23" s="1">
        <f t="shared" si="0"/>
        <v>37074700.518919863</v>
      </c>
      <c r="J23" s="15">
        <f t="shared" si="1"/>
        <v>22730237.83152834</v>
      </c>
      <c r="K23" s="2">
        <f t="shared" si="2"/>
        <v>13657062.992778335</v>
      </c>
      <c r="L23" s="15">
        <f t="shared" si="3"/>
        <v>7980455.0685351063</v>
      </c>
      <c r="M23" s="2">
        <f t="shared" si="4"/>
        <v>15335224.125433432</v>
      </c>
      <c r="N23" s="15">
        <f t="shared" si="5"/>
        <v>16246932.795935653</v>
      </c>
      <c r="O23" s="2">
        <f t="shared" si="6"/>
        <v>16663657.042181518</v>
      </c>
    </row>
    <row r="24" spans="1:15" ht="17.25" thickBot="1" x14ac:dyDescent="0.3">
      <c r="A24" s="3">
        <v>2046</v>
      </c>
      <c r="B24" s="12">
        <v>0.249</v>
      </c>
      <c r="C24" s="4">
        <v>0.23200000000000001</v>
      </c>
      <c r="D24" s="12">
        <v>0.21299999999999999</v>
      </c>
      <c r="E24" s="4">
        <v>0.19400000000000001</v>
      </c>
      <c r="F24" s="12">
        <v>0.151</v>
      </c>
      <c r="G24" s="4">
        <v>0.159</v>
      </c>
      <c r="H24" s="12">
        <v>0.159</v>
      </c>
      <c r="I24" s="1">
        <f t="shared" si="0"/>
        <v>46565823.851763345</v>
      </c>
      <c r="J24" s="15">
        <f t="shared" si="1"/>
        <v>28140034.435432084</v>
      </c>
      <c r="K24" s="2">
        <f t="shared" si="2"/>
        <v>16647959.788196791</v>
      </c>
      <c r="L24" s="15">
        <f t="shared" si="3"/>
        <v>9568565.6271735933</v>
      </c>
      <c r="M24" s="2">
        <f t="shared" si="4"/>
        <v>17773524.761377349</v>
      </c>
      <c r="N24" s="15">
        <f t="shared" si="5"/>
        <v>18976417.505652841</v>
      </c>
      <c r="O24" s="2">
        <f t="shared" si="6"/>
        <v>19463151.425268013</v>
      </c>
    </row>
    <row r="25" spans="1:15" ht="17.25" thickBot="1" x14ac:dyDescent="0.3">
      <c r="A25" s="3">
        <v>2047</v>
      </c>
      <c r="B25" s="12">
        <v>0.24199999999999999</v>
      </c>
      <c r="C25" s="4">
        <v>0.22600000000000001</v>
      </c>
      <c r="D25" s="12">
        <v>0.20899999999999999</v>
      </c>
      <c r="E25" s="4">
        <v>0.19</v>
      </c>
      <c r="F25" s="12">
        <v>0.14399999999999999</v>
      </c>
      <c r="G25" s="4">
        <v>0.151</v>
      </c>
      <c r="H25" s="12">
        <v>0.151</v>
      </c>
      <c r="I25" s="1">
        <f t="shared" si="0"/>
        <v>58160713.990852423</v>
      </c>
      <c r="J25" s="15">
        <f t="shared" si="1"/>
        <v>34668522.424452327</v>
      </c>
      <c r="K25" s="2">
        <f t="shared" si="2"/>
        <v>20193975.22308271</v>
      </c>
      <c r="L25" s="15">
        <f t="shared" si="3"/>
        <v>11424867.358845269</v>
      </c>
      <c r="M25" s="2">
        <f t="shared" si="4"/>
        <v>20457327.000345331</v>
      </c>
      <c r="N25" s="15">
        <f t="shared" si="5"/>
        <v>21993667.889051642</v>
      </c>
      <c r="O25" s="2">
        <f t="shared" si="6"/>
        <v>22557792.501885626</v>
      </c>
    </row>
    <row r="26" spans="1:15" ht="17.25" thickBot="1" x14ac:dyDescent="0.3">
      <c r="A26" s="3">
        <v>2048</v>
      </c>
      <c r="B26" s="12">
        <v>0.23499999999999999</v>
      </c>
      <c r="C26" s="4">
        <v>0.22</v>
      </c>
      <c r="D26" s="12">
        <v>0.20399999999999999</v>
      </c>
      <c r="E26" s="4">
        <v>0.186</v>
      </c>
      <c r="F26" s="12">
        <v>0.13600000000000001</v>
      </c>
      <c r="G26" s="4">
        <v>0.14399999999999999</v>
      </c>
      <c r="H26" s="12">
        <v>0.14399999999999999</v>
      </c>
      <c r="I26" s="1">
        <f t="shared" si="0"/>
        <v>72235606.776638702</v>
      </c>
      <c r="J26" s="15">
        <f t="shared" si="1"/>
        <v>42503608.492378555</v>
      </c>
      <c r="K26" s="2">
        <f t="shared" si="2"/>
        <v>24414516.044706997</v>
      </c>
      <c r="L26" s="15">
        <f t="shared" si="3"/>
        <v>13595592.15702587</v>
      </c>
      <c r="M26" s="2">
        <f t="shared" si="4"/>
        <v>23403182.088395055</v>
      </c>
      <c r="N26" s="15">
        <f t="shared" si="5"/>
        <v>25314711.740298443</v>
      </c>
      <c r="O26" s="2">
        <f t="shared" si="6"/>
        <v>25964019.169670358</v>
      </c>
    </row>
    <row r="27" spans="1:15" ht="17.25" thickBot="1" x14ac:dyDescent="0.3">
      <c r="A27" s="3">
        <v>2049</v>
      </c>
      <c r="B27" s="12">
        <v>0.22900000000000001</v>
      </c>
      <c r="C27" s="4">
        <v>0.214</v>
      </c>
      <c r="D27" s="12">
        <v>0.19900000000000001</v>
      </c>
      <c r="E27" s="4">
        <v>0.183</v>
      </c>
      <c r="F27" s="12">
        <v>0.129</v>
      </c>
      <c r="G27" s="4">
        <v>0.13600000000000001</v>
      </c>
      <c r="H27" s="12">
        <v>0.13600000000000001</v>
      </c>
      <c r="I27" s="1">
        <f t="shared" si="0"/>
        <v>89210974.369148791</v>
      </c>
      <c r="J27" s="15">
        <f t="shared" si="1"/>
        <v>51854402.360701837</v>
      </c>
      <c r="K27" s="2">
        <f t="shared" si="2"/>
        <v>29395077.317827221</v>
      </c>
      <c r="L27" s="15">
        <f t="shared" si="3"/>
        <v>16124372.29823268</v>
      </c>
      <c r="M27" s="2">
        <f t="shared" si="4"/>
        <v>26586014.852416787</v>
      </c>
      <c r="N27" s="15">
        <f t="shared" si="5"/>
        <v>28960030.230901416</v>
      </c>
      <c r="O27" s="2">
        <f t="shared" si="6"/>
        <v>29702837.930102888</v>
      </c>
    </row>
    <row r="28" spans="1:15" ht="17.25" thickBot="1" x14ac:dyDescent="0.3">
      <c r="A28" s="3">
        <v>2050</v>
      </c>
      <c r="B28" s="12">
        <v>0.222</v>
      </c>
      <c r="C28" s="4">
        <v>0.20899999999999999</v>
      </c>
      <c r="D28" s="12">
        <v>0.19400000000000001</v>
      </c>
      <c r="E28" s="4">
        <v>0.17899999999999999</v>
      </c>
      <c r="F28" s="12">
        <v>0.123</v>
      </c>
      <c r="G28" s="4">
        <v>0.129</v>
      </c>
      <c r="H28" s="12">
        <v>0.129</v>
      </c>
      <c r="I28" s="1">
        <f t="shared" si="0"/>
        <v>109640287.49968387</v>
      </c>
      <c r="J28" s="15">
        <f t="shared" si="1"/>
        <v>62951244.465892024</v>
      </c>
      <c r="K28" s="2">
        <f t="shared" si="2"/>
        <v>35244697.704074837</v>
      </c>
      <c r="L28" s="15">
        <f t="shared" si="3"/>
        <v>19075132.428809263</v>
      </c>
      <c r="M28" s="2">
        <f t="shared" si="4"/>
        <v>30015610.768378552</v>
      </c>
      <c r="N28" s="15">
        <f t="shared" si="5"/>
        <v>32898594.342304014</v>
      </c>
      <c r="O28" s="2">
        <f t="shared" si="6"/>
        <v>33742423.888596885</v>
      </c>
    </row>
    <row r="29" spans="1:15" ht="17.25" thickBot="1" x14ac:dyDescent="0.3">
      <c r="A29" s="3">
        <v>2051</v>
      </c>
      <c r="B29" s="12">
        <v>0.216</v>
      </c>
      <c r="C29" s="4">
        <v>0.20300000000000001</v>
      </c>
      <c r="D29" s="12">
        <v>0.19</v>
      </c>
      <c r="E29" s="4">
        <v>0.17499999999999999</v>
      </c>
      <c r="F29" s="12">
        <v>0.11700000000000001</v>
      </c>
      <c r="G29" s="4">
        <v>0.123</v>
      </c>
      <c r="H29" s="12">
        <v>0.123</v>
      </c>
      <c r="I29" s="1">
        <f t="shared" si="0"/>
        <v>133980431.32461369</v>
      </c>
      <c r="J29" s="15">
        <f t="shared" si="1"/>
        <v>76108054.559263468</v>
      </c>
      <c r="K29" s="2">
        <f t="shared" si="2"/>
        <v>42082169.058665358</v>
      </c>
      <c r="L29" s="15">
        <f t="shared" si="3"/>
        <v>22489581.133566123</v>
      </c>
      <c r="M29" s="2">
        <f t="shared" si="4"/>
        <v>33707530.892889112</v>
      </c>
      <c r="N29" s="15">
        <f t="shared" si="5"/>
        <v>37142513.01246123</v>
      </c>
      <c r="O29" s="2">
        <f t="shared" si="6"/>
        <v>38095196.57022588</v>
      </c>
    </row>
    <row r="30" spans="1:15" ht="17.25" thickBot="1" x14ac:dyDescent="0.3">
      <c r="A30" s="3">
        <v>2052</v>
      </c>
      <c r="B30" s="12">
        <v>0.21</v>
      </c>
      <c r="C30" s="4">
        <v>0.19800000000000001</v>
      </c>
      <c r="D30" s="12">
        <v>0.185</v>
      </c>
      <c r="E30" s="4">
        <v>0.17199999999999999</v>
      </c>
      <c r="F30" s="12">
        <v>0.111</v>
      </c>
      <c r="G30" s="4">
        <v>0.11700000000000001</v>
      </c>
      <c r="H30" s="12">
        <v>0.11700000000000001</v>
      </c>
      <c r="I30" s="1">
        <f t="shared" si="0"/>
        <v>162920204.49073026</v>
      </c>
      <c r="J30" s="15">
        <f t="shared" si="1"/>
        <v>91557989.634793952</v>
      </c>
      <c r="K30" s="2">
        <f t="shared" si="2"/>
        <v>50077781.179811776</v>
      </c>
      <c r="L30" s="15">
        <f t="shared" si="3"/>
        <v>26425257.831940196</v>
      </c>
      <c r="M30" s="2">
        <f t="shared" si="4"/>
        <v>37651312.007357135</v>
      </c>
      <c r="N30" s="15">
        <f t="shared" si="5"/>
        <v>41711042.112993963</v>
      </c>
      <c r="O30" s="2">
        <f t="shared" si="6"/>
        <v>42780905.748363666</v>
      </c>
    </row>
    <row r="31" spans="1:15" ht="17.25" thickBot="1" x14ac:dyDescent="0.3">
      <c r="A31" s="3">
        <v>2053</v>
      </c>
      <c r="B31" s="12">
        <v>0.20399999999999999</v>
      </c>
      <c r="C31" s="4">
        <v>0.193</v>
      </c>
      <c r="D31" s="12">
        <v>0.18099999999999999</v>
      </c>
      <c r="E31" s="4">
        <v>0.16800000000000001</v>
      </c>
      <c r="F31" s="12">
        <v>0.105</v>
      </c>
      <c r="G31" s="4">
        <v>0.111</v>
      </c>
      <c r="H31" s="12">
        <v>0.111</v>
      </c>
      <c r="I31" s="1">
        <f t="shared" si="0"/>
        <v>197133447.43378359</v>
      </c>
      <c r="J31" s="15">
        <f t="shared" si="1"/>
        <v>109686471.58248316</v>
      </c>
      <c r="K31" s="2">
        <f t="shared" si="2"/>
        <v>59342170.698076956</v>
      </c>
      <c r="L31" s="15">
        <f t="shared" si="3"/>
        <v>30970402.179033909</v>
      </c>
      <c r="M31" s="2">
        <f t="shared" si="4"/>
        <v>41830607.640173778</v>
      </c>
      <c r="N31" s="15">
        <f t="shared" si="5"/>
        <v>46591234.040214255</v>
      </c>
      <c r="O31" s="2">
        <f t="shared" si="6"/>
        <v>47786271.720922217</v>
      </c>
    </row>
    <row r="32" spans="1:15" ht="17.25" thickBot="1" x14ac:dyDescent="0.3">
      <c r="A32" s="3">
        <v>2054</v>
      </c>
      <c r="B32" s="12">
        <v>0.19900000000000001</v>
      </c>
      <c r="C32" s="4">
        <v>0.188</v>
      </c>
      <c r="D32" s="12">
        <v>0.17699999999999999</v>
      </c>
      <c r="E32" s="4">
        <v>0.16500000000000001</v>
      </c>
      <c r="F32" s="12">
        <v>0.1</v>
      </c>
      <c r="G32" s="4">
        <v>0.105</v>
      </c>
      <c r="H32" s="12">
        <v>0.105</v>
      </c>
      <c r="I32" s="1">
        <f t="shared" si="0"/>
        <v>237348670.71027544</v>
      </c>
      <c r="J32" s="15">
        <f t="shared" si="1"/>
        <v>130855960.59790242</v>
      </c>
      <c r="K32" s="2">
        <f t="shared" si="2"/>
        <v>70083103.594428882</v>
      </c>
      <c r="L32" s="15">
        <f t="shared" si="3"/>
        <v>36173429.745111607</v>
      </c>
      <c r="M32" s="2">
        <f t="shared" si="4"/>
        <v>46222821.442392021</v>
      </c>
      <c r="N32" s="15">
        <f t="shared" si="5"/>
        <v>51762861.018678039</v>
      </c>
      <c r="O32" s="2">
        <f t="shared" si="6"/>
        <v>53090547.881944582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2E77-D365-4902-8C76-643DA4B6410B}">
  <dimension ref="A1:G37"/>
  <sheetViews>
    <sheetView tabSelected="1" zoomScale="91" zoomScaleNormal="91" workbookViewId="0">
      <selection activeCell="E5" sqref="E5"/>
    </sheetView>
  </sheetViews>
  <sheetFormatPr defaultRowHeight="15" x14ac:dyDescent="0.25"/>
  <cols>
    <col min="1" max="1" width="18" customWidth="1"/>
    <col min="2" max="2" width="11.5703125" style="13" customWidth="1"/>
    <col min="3" max="3" width="20.42578125" customWidth="1"/>
    <col min="4" max="4" width="16.28515625" style="13" customWidth="1"/>
    <col min="5" max="5" width="18.42578125" customWidth="1"/>
    <col min="6" max="6" width="16.7109375" style="13" customWidth="1"/>
  </cols>
  <sheetData>
    <row r="1" spans="1:7" x14ac:dyDescent="0.25">
      <c r="A1" s="8" t="s">
        <v>15</v>
      </c>
    </row>
    <row r="2" spans="1:7" x14ac:dyDescent="0.25">
      <c r="A2" t="s">
        <v>16</v>
      </c>
      <c r="B2" s="18">
        <v>0</v>
      </c>
    </row>
    <row r="3" spans="1:7" x14ac:dyDescent="0.25">
      <c r="A3" t="s">
        <v>21</v>
      </c>
      <c r="B3" s="18">
        <v>1</v>
      </c>
    </row>
    <row r="4" spans="1:7" x14ac:dyDescent="0.25">
      <c r="A4" t="s">
        <v>3</v>
      </c>
      <c r="B4" s="19">
        <v>0.1</v>
      </c>
    </row>
    <row r="5" spans="1:7" x14ac:dyDescent="0.25">
      <c r="A5" t="s">
        <v>20</v>
      </c>
      <c r="B5" s="18" t="s">
        <v>6</v>
      </c>
    </row>
    <row r="7" spans="1:7" x14ac:dyDescent="0.25">
      <c r="A7" s="8" t="s">
        <v>0</v>
      </c>
      <c r="B7" s="17" t="s">
        <v>17</v>
      </c>
      <c r="C7" s="8" t="s">
        <v>18</v>
      </c>
      <c r="D7" s="17" t="s">
        <v>4</v>
      </c>
      <c r="E7" s="8" t="s">
        <v>5</v>
      </c>
      <c r="F7" s="17" t="s">
        <v>19</v>
      </c>
      <c r="G7" s="8" t="s">
        <v>14</v>
      </c>
    </row>
    <row r="8" spans="1:7" x14ac:dyDescent="0.25">
      <c r="A8">
        <v>2025</v>
      </c>
      <c r="B8" s="13" cm="1">
        <f t="array" ref="B8:B37">INDEX('Price Predictions'!I3:O32, 0, MATCH(B5,'Price Predictions'!I2:O2,0))</f>
        <v>95000</v>
      </c>
      <c r="C8" s="20"/>
      <c r="D8" s="14">
        <f>C8*$B$4</f>
        <v>0</v>
      </c>
      <c r="E8">
        <f>D8/B8</f>
        <v>0</v>
      </c>
      <c r="F8" s="13">
        <f>B2+E8</f>
        <v>0</v>
      </c>
      <c r="G8">
        <f>$B$3</f>
        <v>1</v>
      </c>
    </row>
    <row r="9" spans="1:7" x14ac:dyDescent="0.25">
      <c r="A9">
        <f>A8+1</f>
        <v>2026</v>
      </c>
      <c r="B9" s="13">
        <v>137750</v>
      </c>
      <c r="C9" s="20"/>
      <c r="D9" s="14">
        <f>C9*$B$4</f>
        <v>0</v>
      </c>
      <c r="E9">
        <f t="shared" ref="E9:E37" si="0">D9/B9</f>
        <v>0</v>
      </c>
      <c r="F9" s="13">
        <f>F8+E9</f>
        <v>0</v>
      </c>
      <c r="G9">
        <f>$B$3</f>
        <v>1</v>
      </c>
    </row>
    <row r="10" spans="1:7" x14ac:dyDescent="0.25">
      <c r="A10">
        <f t="shared" ref="A10:A37" si="1">A9+1</f>
        <v>2027</v>
      </c>
      <c r="B10" s="13">
        <v>198084.5</v>
      </c>
      <c r="C10" s="20"/>
      <c r="D10" s="14">
        <f>C10*$B$4</f>
        <v>0</v>
      </c>
      <c r="E10">
        <f t="shared" si="0"/>
        <v>0</v>
      </c>
      <c r="F10" s="13">
        <f t="shared" ref="F10:F37" si="2">F9+E10</f>
        <v>0</v>
      </c>
      <c r="G10">
        <f>$B$3</f>
        <v>1</v>
      </c>
    </row>
    <row r="11" spans="1:7" x14ac:dyDescent="0.25">
      <c r="A11">
        <f t="shared" si="1"/>
        <v>2028</v>
      </c>
      <c r="B11" s="13">
        <v>282270.41250000003</v>
      </c>
      <c r="C11" s="20"/>
      <c r="D11" s="14">
        <f>C11*$B$4</f>
        <v>0</v>
      </c>
      <c r="E11">
        <f t="shared" si="0"/>
        <v>0</v>
      </c>
      <c r="F11" s="13">
        <f t="shared" si="2"/>
        <v>0</v>
      </c>
      <c r="G11">
        <f>$B$3</f>
        <v>1</v>
      </c>
    </row>
    <row r="12" spans="1:7" x14ac:dyDescent="0.25">
      <c r="A12">
        <f t="shared" si="1"/>
        <v>2029</v>
      </c>
      <c r="B12" s="13">
        <v>398848.09286250005</v>
      </c>
      <c r="C12" s="20"/>
      <c r="D12" s="14">
        <f>C12*$B$4</f>
        <v>0</v>
      </c>
      <c r="E12">
        <f t="shared" si="0"/>
        <v>0</v>
      </c>
      <c r="F12" s="13">
        <f t="shared" si="2"/>
        <v>0</v>
      </c>
      <c r="G12">
        <f>$B$3</f>
        <v>1</v>
      </c>
    </row>
    <row r="13" spans="1:7" x14ac:dyDescent="0.25">
      <c r="A13">
        <f t="shared" si="1"/>
        <v>2030</v>
      </c>
      <c r="B13" s="13">
        <v>559185.02619322517</v>
      </c>
      <c r="C13" s="20"/>
      <c r="D13" s="14">
        <f>C13*$B$4</f>
        <v>0</v>
      </c>
      <c r="E13">
        <f t="shared" si="0"/>
        <v>0</v>
      </c>
      <c r="F13" s="13">
        <f t="shared" si="2"/>
        <v>0</v>
      </c>
      <c r="G13">
        <f>$B$3</f>
        <v>1</v>
      </c>
    </row>
    <row r="14" spans="1:7" x14ac:dyDescent="0.25">
      <c r="A14">
        <f t="shared" si="1"/>
        <v>2031</v>
      </c>
      <c r="B14" s="13">
        <v>777826.37143477623</v>
      </c>
      <c r="C14" s="21"/>
      <c r="D14" s="14">
        <f>C14*$B$4</f>
        <v>0</v>
      </c>
      <c r="E14">
        <f t="shared" si="0"/>
        <v>0</v>
      </c>
      <c r="F14" s="13">
        <f t="shared" si="2"/>
        <v>0</v>
      </c>
      <c r="G14">
        <f>$B$3</f>
        <v>1</v>
      </c>
    </row>
    <row r="15" spans="1:7" x14ac:dyDescent="0.25">
      <c r="A15">
        <f t="shared" si="1"/>
        <v>2032</v>
      </c>
      <c r="B15" s="13">
        <v>1073400.3925799911</v>
      </c>
      <c r="C15" s="21"/>
      <c r="D15" s="14">
        <f>C15*$B$4</f>
        <v>0</v>
      </c>
      <c r="E15">
        <f t="shared" si="0"/>
        <v>0</v>
      </c>
      <c r="F15" s="13">
        <f t="shared" si="2"/>
        <v>0</v>
      </c>
      <c r="G15">
        <f>$B$3</f>
        <v>1</v>
      </c>
    </row>
    <row r="16" spans="1:7" x14ac:dyDescent="0.25">
      <c r="A16">
        <f t="shared" si="1"/>
        <v>2033</v>
      </c>
      <c r="B16" s="13">
        <v>1469485.1374420079</v>
      </c>
      <c r="C16" s="21"/>
      <c r="D16" s="14">
        <f>C16*$B$4</f>
        <v>0</v>
      </c>
      <c r="E16">
        <f t="shared" si="0"/>
        <v>0</v>
      </c>
      <c r="F16" s="13">
        <f t="shared" si="2"/>
        <v>0</v>
      </c>
      <c r="G16">
        <f>$B$3</f>
        <v>1</v>
      </c>
    </row>
    <row r="17" spans="1:7" x14ac:dyDescent="0.25">
      <c r="A17">
        <f t="shared" si="1"/>
        <v>2034</v>
      </c>
      <c r="B17" s="13">
        <v>1997030.3017836886</v>
      </c>
      <c r="C17" s="21"/>
      <c r="D17" s="14">
        <f>C17*$B$4</f>
        <v>0</v>
      </c>
      <c r="E17">
        <f t="shared" si="0"/>
        <v>0</v>
      </c>
      <c r="F17" s="13">
        <f t="shared" si="2"/>
        <v>0</v>
      </c>
      <c r="G17">
        <f>$B$3</f>
        <v>1</v>
      </c>
    </row>
    <row r="18" spans="1:7" x14ac:dyDescent="0.25">
      <c r="A18">
        <f t="shared" si="1"/>
        <v>2035</v>
      </c>
      <c r="B18" s="13">
        <v>2693993.8771061958</v>
      </c>
      <c r="C18" s="21"/>
      <c r="D18" s="14">
        <f>C18*$B$4</f>
        <v>0</v>
      </c>
      <c r="E18">
        <f t="shared" si="0"/>
        <v>0</v>
      </c>
      <c r="F18" s="13">
        <f t="shared" si="2"/>
        <v>0</v>
      </c>
      <c r="G18">
        <f>$B$3</f>
        <v>1</v>
      </c>
    </row>
    <row r="19" spans="1:7" x14ac:dyDescent="0.25">
      <c r="A19">
        <f t="shared" si="1"/>
        <v>2036</v>
      </c>
      <c r="B19" s="13">
        <v>3607257.8014451959</v>
      </c>
      <c r="C19" s="21"/>
      <c r="D19" s="14">
        <f>C19*$B$4</f>
        <v>0</v>
      </c>
      <c r="E19">
        <f t="shared" si="0"/>
        <v>0</v>
      </c>
      <c r="F19" s="13">
        <f t="shared" si="2"/>
        <v>0</v>
      </c>
      <c r="G19">
        <f>$B$3</f>
        <v>1</v>
      </c>
    </row>
    <row r="20" spans="1:7" x14ac:dyDescent="0.25">
      <c r="A20">
        <f t="shared" si="1"/>
        <v>2037</v>
      </c>
      <c r="B20" s="13">
        <v>4797652.8759221109</v>
      </c>
      <c r="C20" s="21"/>
      <c r="D20" s="14">
        <f>C20*$B$4</f>
        <v>0</v>
      </c>
      <c r="E20">
        <f t="shared" si="0"/>
        <v>0</v>
      </c>
      <c r="F20" s="13">
        <f t="shared" si="2"/>
        <v>0</v>
      </c>
      <c r="G20">
        <f>$B$3</f>
        <v>1</v>
      </c>
    </row>
    <row r="21" spans="1:7" x14ac:dyDescent="0.25">
      <c r="A21">
        <f t="shared" si="1"/>
        <v>2038</v>
      </c>
      <c r="B21" s="13">
        <v>6337699.4490931081</v>
      </c>
      <c r="C21" s="21"/>
      <c r="D21" s="14">
        <f>C21*$B$4</f>
        <v>0</v>
      </c>
      <c r="E21">
        <f t="shared" si="0"/>
        <v>0</v>
      </c>
      <c r="F21" s="13">
        <f t="shared" si="2"/>
        <v>0</v>
      </c>
      <c r="G21">
        <f>$B$3</f>
        <v>1</v>
      </c>
    </row>
    <row r="22" spans="1:7" x14ac:dyDescent="0.25">
      <c r="A22">
        <f t="shared" si="1"/>
        <v>2039</v>
      </c>
      <c r="B22" s="13">
        <v>8315061.6772101577</v>
      </c>
      <c r="C22" s="21"/>
      <c r="D22" s="14">
        <f>C22*$B$4</f>
        <v>0</v>
      </c>
      <c r="E22">
        <f t="shared" si="0"/>
        <v>0</v>
      </c>
      <c r="F22" s="13">
        <f t="shared" si="2"/>
        <v>0</v>
      </c>
      <c r="G22">
        <f>$B$3</f>
        <v>1</v>
      </c>
    </row>
    <row r="23" spans="1:7" x14ac:dyDescent="0.25">
      <c r="A23">
        <f t="shared" si="1"/>
        <v>2040</v>
      </c>
      <c r="B23" s="13">
        <v>10834525.365404835</v>
      </c>
      <c r="C23" s="21"/>
      <c r="D23" s="14">
        <f>C23*$B$4</f>
        <v>0</v>
      </c>
      <c r="E23">
        <f t="shared" si="0"/>
        <v>0</v>
      </c>
      <c r="F23" s="13">
        <f t="shared" si="2"/>
        <v>0</v>
      </c>
      <c r="G23">
        <f>$B$3</f>
        <v>1</v>
      </c>
    </row>
    <row r="24" spans="1:7" x14ac:dyDescent="0.25">
      <c r="A24">
        <f t="shared" si="1"/>
        <v>2041</v>
      </c>
      <c r="B24" s="13">
        <v>14030710.348199261</v>
      </c>
      <c r="C24" s="21"/>
      <c r="D24" s="14">
        <f>C24*$B$4</f>
        <v>0</v>
      </c>
      <c r="E24">
        <f t="shared" si="0"/>
        <v>0</v>
      </c>
      <c r="F24" s="13">
        <f t="shared" si="2"/>
        <v>0</v>
      </c>
      <c r="G24">
        <f>$B$3</f>
        <v>1</v>
      </c>
    </row>
    <row r="25" spans="1:7" x14ac:dyDescent="0.25">
      <c r="A25">
        <f t="shared" si="1"/>
        <v>2042</v>
      </c>
      <c r="B25" s="13">
        <v>18057524.218132447</v>
      </c>
      <c r="C25" s="21"/>
      <c r="D25" s="14">
        <f>C25*$B$4</f>
        <v>0</v>
      </c>
      <c r="E25">
        <f t="shared" si="0"/>
        <v>0</v>
      </c>
      <c r="F25" s="13">
        <f t="shared" si="2"/>
        <v>0</v>
      </c>
      <c r="G25">
        <f>$B$3</f>
        <v>1</v>
      </c>
    </row>
    <row r="26" spans="1:7" x14ac:dyDescent="0.25">
      <c r="A26">
        <f t="shared" si="1"/>
        <v>2043</v>
      </c>
      <c r="B26" s="13">
        <v>23095573.4749914</v>
      </c>
      <c r="C26" s="21"/>
      <c r="D26" s="14">
        <f>C26*$B$4</f>
        <v>0</v>
      </c>
      <c r="E26">
        <f t="shared" si="0"/>
        <v>0</v>
      </c>
      <c r="F26" s="13">
        <f t="shared" si="2"/>
        <v>0</v>
      </c>
      <c r="G26">
        <f>$B$3</f>
        <v>1</v>
      </c>
    </row>
    <row r="27" spans="1:7" x14ac:dyDescent="0.25">
      <c r="A27">
        <f t="shared" si="1"/>
        <v>2044</v>
      </c>
      <c r="B27" s="13">
        <v>29354473.886714067</v>
      </c>
      <c r="C27" s="21"/>
      <c r="D27" s="14">
        <f>C27*$B$4</f>
        <v>0</v>
      </c>
      <c r="E27">
        <f t="shared" si="0"/>
        <v>0</v>
      </c>
      <c r="F27" s="13">
        <f t="shared" si="2"/>
        <v>0</v>
      </c>
      <c r="G27">
        <f>$B$3</f>
        <v>1</v>
      </c>
    </row>
    <row r="28" spans="1:7" x14ac:dyDescent="0.25">
      <c r="A28">
        <f t="shared" si="1"/>
        <v>2045</v>
      </c>
      <c r="B28" s="13">
        <v>37074700.518919863</v>
      </c>
      <c r="C28" s="21"/>
      <c r="D28" s="14">
        <f>C28*$B$4</f>
        <v>0</v>
      </c>
      <c r="E28">
        <f t="shared" si="0"/>
        <v>0</v>
      </c>
      <c r="F28" s="13">
        <f t="shared" si="2"/>
        <v>0</v>
      </c>
      <c r="G28">
        <f>$B$3</f>
        <v>1</v>
      </c>
    </row>
    <row r="29" spans="1:7" x14ac:dyDescent="0.25">
      <c r="A29">
        <f t="shared" si="1"/>
        <v>2046</v>
      </c>
      <c r="B29" s="13">
        <v>46565823.851763345</v>
      </c>
      <c r="C29" s="21"/>
      <c r="D29" s="14">
        <f>C29*$B$4</f>
        <v>0</v>
      </c>
      <c r="E29">
        <f t="shared" si="0"/>
        <v>0</v>
      </c>
      <c r="F29" s="13">
        <f t="shared" si="2"/>
        <v>0</v>
      </c>
      <c r="G29">
        <f>$B$3</f>
        <v>1</v>
      </c>
    </row>
    <row r="30" spans="1:7" x14ac:dyDescent="0.25">
      <c r="A30">
        <f t="shared" si="1"/>
        <v>2047</v>
      </c>
      <c r="B30" s="13">
        <v>58160713.990852423</v>
      </c>
      <c r="C30" s="21"/>
      <c r="D30" s="14">
        <f>C30*$B$4</f>
        <v>0</v>
      </c>
      <c r="E30">
        <f t="shared" si="0"/>
        <v>0</v>
      </c>
      <c r="F30" s="13">
        <f t="shared" si="2"/>
        <v>0</v>
      </c>
      <c r="G30">
        <f>$B$3</f>
        <v>1</v>
      </c>
    </row>
    <row r="31" spans="1:7" x14ac:dyDescent="0.25">
      <c r="A31">
        <f t="shared" si="1"/>
        <v>2048</v>
      </c>
      <c r="B31" s="13">
        <v>72235606.776638702</v>
      </c>
      <c r="C31" s="21"/>
      <c r="D31" s="14">
        <f>C31*$B$4</f>
        <v>0</v>
      </c>
      <c r="E31">
        <f t="shared" si="0"/>
        <v>0</v>
      </c>
      <c r="F31" s="13">
        <f t="shared" si="2"/>
        <v>0</v>
      </c>
      <c r="G31">
        <f>$B$3</f>
        <v>1</v>
      </c>
    </row>
    <row r="32" spans="1:7" x14ac:dyDescent="0.25">
      <c r="A32">
        <f t="shared" si="1"/>
        <v>2049</v>
      </c>
      <c r="B32" s="13">
        <v>89210974.369148791</v>
      </c>
      <c r="C32" s="21"/>
      <c r="D32" s="14">
        <f>C32*$B$4</f>
        <v>0</v>
      </c>
      <c r="E32">
        <f t="shared" si="0"/>
        <v>0</v>
      </c>
      <c r="F32" s="13">
        <f t="shared" si="2"/>
        <v>0</v>
      </c>
      <c r="G32">
        <f>$B$3</f>
        <v>1</v>
      </c>
    </row>
    <row r="33" spans="1:7" x14ac:dyDescent="0.25">
      <c r="A33">
        <f>A32+1</f>
        <v>2050</v>
      </c>
      <c r="B33" s="13">
        <v>109640287.49968387</v>
      </c>
      <c r="C33" s="21"/>
      <c r="D33" s="14">
        <f>C33*$B$4</f>
        <v>0</v>
      </c>
      <c r="E33">
        <f t="shared" si="0"/>
        <v>0</v>
      </c>
      <c r="F33" s="13">
        <f t="shared" si="2"/>
        <v>0</v>
      </c>
      <c r="G33">
        <f>$B$3</f>
        <v>1</v>
      </c>
    </row>
    <row r="34" spans="1:7" x14ac:dyDescent="0.25">
      <c r="A34">
        <f t="shared" si="1"/>
        <v>2051</v>
      </c>
      <c r="B34" s="13">
        <v>133980431.32461369</v>
      </c>
      <c r="C34" s="21"/>
      <c r="D34" s="14">
        <f>C34*$B$4</f>
        <v>0</v>
      </c>
      <c r="E34">
        <f t="shared" si="0"/>
        <v>0</v>
      </c>
      <c r="F34" s="13">
        <f t="shared" si="2"/>
        <v>0</v>
      </c>
      <c r="G34">
        <f>$B$3</f>
        <v>1</v>
      </c>
    </row>
    <row r="35" spans="1:7" x14ac:dyDescent="0.25">
      <c r="A35">
        <f t="shared" si="1"/>
        <v>2052</v>
      </c>
      <c r="B35" s="13">
        <v>162920204.49073026</v>
      </c>
      <c r="C35" s="21"/>
      <c r="D35" s="14">
        <f>C35*$B$4</f>
        <v>0</v>
      </c>
      <c r="E35">
        <f t="shared" si="0"/>
        <v>0</v>
      </c>
      <c r="F35" s="13">
        <f t="shared" si="2"/>
        <v>0</v>
      </c>
      <c r="G35">
        <f>$B$3</f>
        <v>1</v>
      </c>
    </row>
    <row r="36" spans="1:7" x14ac:dyDescent="0.25">
      <c r="A36">
        <f t="shared" si="1"/>
        <v>2053</v>
      </c>
      <c r="B36" s="13">
        <v>197133447.43378359</v>
      </c>
      <c r="C36" s="21"/>
      <c r="D36" s="14">
        <f>C36*$B$4</f>
        <v>0</v>
      </c>
      <c r="E36">
        <f t="shared" si="0"/>
        <v>0</v>
      </c>
      <c r="F36" s="13">
        <f t="shared" si="2"/>
        <v>0</v>
      </c>
      <c r="G36">
        <f>$B$3</f>
        <v>1</v>
      </c>
    </row>
    <row r="37" spans="1:7" x14ac:dyDescent="0.25">
      <c r="A37">
        <f t="shared" si="1"/>
        <v>2054</v>
      </c>
      <c r="B37" s="13">
        <v>237348670.71027544</v>
      </c>
      <c r="C37" s="21"/>
      <c r="D37" s="14">
        <f>C37*$B$4</f>
        <v>0</v>
      </c>
      <c r="E37">
        <f t="shared" si="0"/>
        <v>0</v>
      </c>
      <c r="F37" s="13">
        <f t="shared" si="2"/>
        <v>0</v>
      </c>
      <c r="G37">
        <f>$B$3</f>
        <v>1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6827E2-058A-4E24-8299-962FC55EBE77}">
          <x14:formula1>
            <xm:f>'Price Predictions'!$I$2:$O$2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Predictions</vt:lpstr>
      <vt:lpstr>User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Haneberg, Adam G.</dc:creator>
  <cp:lastModifiedBy>Haneberg, Adam G.</cp:lastModifiedBy>
  <dcterms:created xsi:type="dcterms:W3CDTF">2025-02-18T15:18:05Z</dcterms:created>
  <dcterms:modified xsi:type="dcterms:W3CDTF">2025-02-18T17:43:01Z</dcterms:modified>
</cp:coreProperties>
</file>