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EmpiricalFinance_1\Trabalho\Tables\"/>
    </mc:Choice>
  </mc:AlternateContent>
  <xr:revisionPtr revIDLastSave="0" documentId="13_ncr:40009_{4EE49055-7D25-4D96-A66A-0196A1D64601}" xr6:coauthVersionLast="45" xr6:coauthVersionMax="45" xr10:uidLastSave="{00000000-0000-0000-0000-000000000000}"/>
  <bookViews>
    <workbookView xWindow="-120" yWindow="-120" windowWidth="20730" windowHeight="11160" firstSheet="5" activeTab="10"/>
  </bookViews>
  <sheets>
    <sheet name="Table1_MSE" sheetId="5" r:id="rId1"/>
    <sheet name="Table1_QL" sheetId="6" r:id="rId2"/>
    <sheet name="Table1_MSE_5" sheetId="7" r:id="rId3"/>
    <sheet name="Table1_QL_5" sheetId="8" r:id="rId4"/>
    <sheet name="Table2_MSE" sheetId="9" r:id="rId5"/>
    <sheet name="Table2_MSE_sstd" sheetId="10" r:id="rId6"/>
    <sheet name="Table2_QL" sheetId="11" r:id="rId7"/>
    <sheet name="Table2_MSE_252" sheetId="12" r:id="rId8"/>
    <sheet name="Table2_QL_252" sheetId="13" r:id="rId9"/>
    <sheet name="Table4_MSE" sheetId="14" r:id="rId10"/>
    <sheet name="Table4_QL" sheetId="15" r:id="rId11"/>
    <sheet name="Table1_HF_QL" sheetId="1" r:id="rId12"/>
    <sheet name="Table1_HF_MSE" sheetId="2" r:id="rId13"/>
  </sheets>
  <calcPr calcId="0"/>
</workbook>
</file>

<file path=xl/calcChain.xml><?xml version="1.0" encoding="utf-8"?>
<calcChain xmlns="http://schemas.openxmlformats.org/spreadsheetml/2006/main">
  <c r="N3" i="14" l="1"/>
  <c r="O3" i="14" s="1"/>
  <c r="N4" i="14"/>
  <c r="O4" i="14"/>
  <c r="N5" i="14"/>
  <c r="O5" i="14" s="1"/>
  <c r="N6" i="14"/>
  <c r="O6" i="14"/>
  <c r="N7" i="14"/>
  <c r="O7" i="14" s="1"/>
  <c r="O2" i="14"/>
  <c r="N2" i="14"/>
  <c r="J9" i="14"/>
  <c r="K9" i="14"/>
  <c r="L9" i="14"/>
  <c r="J10" i="14"/>
  <c r="K10" i="14"/>
  <c r="L10" i="14"/>
  <c r="I10" i="14"/>
  <c r="J2" i="14"/>
  <c r="K2" i="14"/>
  <c r="L2" i="14"/>
  <c r="J3" i="14"/>
  <c r="K3" i="14"/>
  <c r="L3" i="14"/>
  <c r="J4" i="14"/>
  <c r="K4" i="14"/>
  <c r="L4" i="14"/>
  <c r="J5" i="14"/>
  <c r="K5" i="14"/>
  <c r="L5" i="14"/>
  <c r="J6" i="14"/>
  <c r="K6" i="14"/>
  <c r="L6" i="14"/>
  <c r="J7" i="14"/>
  <c r="K7" i="14"/>
  <c r="L7" i="14"/>
  <c r="I3" i="14"/>
  <c r="I4" i="14"/>
  <c r="I9" i="14" s="1"/>
  <c r="I5" i="14"/>
  <c r="I6" i="14"/>
  <c r="I7" i="14"/>
  <c r="I2" i="14"/>
  <c r="H3" i="14"/>
  <c r="H4" i="14"/>
  <c r="H5" i="14"/>
  <c r="H6" i="14"/>
  <c r="H7" i="14"/>
  <c r="H2" i="14"/>
  <c r="J9" i="13"/>
  <c r="J10" i="13" s="1"/>
  <c r="L7" i="13"/>
  <c r="M7" i="13" s="1"/>
  <c r="J7" i="13"/>
  <c r="I7" i="13"/>
  <c r="H7" i="13"/>
  <c r="G7" i="13"/>
  <c r="J6" i="13"/>
  <c r="I6" i="13"/>
  <c r="L6" i="13" s="1"/>
  <c r="M6" i="13" s="1"/>
  <c r="H6" i="13"/>
  <c r="G6" i="13"/>
  <c r="L5" i="13"/>
  <c r="M5" i="13" s="1"/>
  <c r="J5" i="13"/>
  <c r="I5" i="13"/>
  <c r="H5" i="13"/>
  <c r="G5" i="13"/>
  <c r="J4" i="13"/>
  <c r="I4" i="13"/>
  <c r="L4" i="13" s="1"/>
  <c r="M4" i="13" s="1"/>
  <c r="H4" i="13"/>
  <c r="G4" i="13"/>
  <c r="L3" i="13"/>
  <c r="M3" i="13" s="1"/>
  <c r="J3" i="13"/>
  <c r="I3" i="13"/>
  <c r="H14" i="13" s="1"/>
  <c r="I14" i="13" s="1"/>
  <c r="H3" i="13"/>
  <c r="G3" i="13"/>
  <c r="J2" i="13"/>
  <c r="I2" i="13"/>
  <c r="I9" i="13" s="1"/>
  <c r="I10" i="13" s="1"/>
  <c r="H2" i="13"/>
  <c r="H9" i="13" s="1"/>
  <c r="H10" i="13" s="1"/>
  <c r="G2" i="13"/>
  <c r="J7" i="12"/>
  <c r="I7" i="12"/>
  <c r="H7" i="12"/>
  <c r="L7" i="12" s="1"/>
  <c r="M7" i="12" s="1"/>
  <c r="G7" i="12"/>
  <c r="J6" i="12"/>
  <c r="I6" i="12"/>
  <c r="L6" i="12" s="1"/>
  <c r="M6" i="12" s="1"/>
  <c r="H6" i="12"/>
  <c r="G6" i="12"/>
  <c r="J5" i="12"/>
  <c r="I5" i="12"/>
  <c r="H5" i="12"/>
  <c r="L5" i="12" s="1"/>
  <c r="M5" i="12" s="1"/>
  <c r="G5" i="12"/>
  <c r="J4" i="12"/>
  <c r="I4" i="12"/>
  <c r="L4" i="12" s="1"/>
  <c r="M4" i="12" s="1"/>
  <c r="H4" i="12"/>
  <c r="G4" i="12"/>
  <c r="J3" i="12"/>
  <c r="I3" i="12"/>
  <c r="H3" i="12"/>
  <c r="H14" i="12" s="1"/>
  <c r="I14" i="12" s="1"/>
  <c r="G3" i="12"/>
  <c r="J2" i="12"/>
  <c r="J9" i="12" s="1"/>
  <c r="J10" i="12" s="1"/>
  <c r="I2" i="12"/>
  <c r="I9" i="12" s="1"/>
  <c r="I10" i="12" s="1"/>
  <c r="H2" i="12"/>
  <c r="H9" i="12" s="1"/>
  <c r="H10" i="12" s="1"/>
  <c r="G2" i="12"/>
  <c r="I12" i="9"/>
  <c r="I13" i="9"/>
  <c r="I14" i="11"/>
  <c r="I13" i="11"/>
  <c r="O3" i="9"/>
  <c r="O4" i="9"/>
  <c r="O5" i="9"/>
  <c r="O6" i="9"/>
  <c r="O7" i="9"/>
  <c r="O2" i="9"/>
  <c r="H13" i="9"/>
  <c r="H12" i="9"/>
  <c r="H14" i="11"/>
  <c r="H13" i="11"/>
  <c r="J7" i="11"/>
  <c r="L7" i="11" s="1"/>
  <c r="M7" i="11" s="1"/>
  <c r="I7" i="11"/>
  <c r="H7" i="11"/>
  <c r="G7" i="11"/>
  <c r="J6" i="11"/>
  <c r="I6" i="11"/>
  <c r="H6" i="11"/>
  <c r="L6" i="11" s="1"/>
  <c r="M6" i="11" s="1"/>
  <c r="G6" i="11"/>
  <c r="L5" i="11"/>
  <c r="M5" i="11" s="1"/>
  <c r="J5" i="11"/>
  <c r="I5" i="11"/>
  <c r="H5" i="11"/>
  <c r="G5" i="11"/>
  <c r="J4" i="11"/>
  <c r="I4" i="11"/>
  <c r="L4" i="11" s="1"/>
  <c r="M4" i="11" s="1"/>
  <c r="H4" i="11"/>
  <c r="G4" i="11"/>
  <c r="L3" i="11"/>
  <c r="M3" i="11" s="1"/>
  <c r="J3" i="11"/>
  <c r="J9" i="11" s="1"/>
  <c r="J10" i="11" s="1"/>
  <c r="I3" i="11"/>
  <c r="H3" i="11"/>
  <c r="G3" i="11"/>
  <c r="J2" i="11"/>
  <c r="I2" i="11"/>
  <c r="I9" i="11" s="1"/>
  <c r="I10" i="11" s="1"/>
  <c r="H2" i="11"/>
  <c r="H9" i="11" s="1"/>
  <c r="H10" i="11" s="1"/>
  <c r="G2" i="11"/>
  <c r="J7" i="10"/>
  <c r="I7" i="10"/>
  <c r="H7" i="10"/>
  <c r="L7" i="10" s="1"/>
  <c r="M7" i="10" s="1"/>
  <c r="G7" i="10"/>
  <c r="J6" i="10"/>
  <c r="I6" i="10"/>
  <c r="H6" i="10"/>
  <c r="L6" i="10" s="1"/>
  <c r="M6" i="10" s="1"/>
  <c r="G6" i="10"/>
  <c r="J5" i="10"/>
  <c r="I5" i="10"/>
  <c r="L5" i="10" s="1"/>
  <c r="M5" i="10" s="1"/>
  <c r="H5" i="10"/>
  <c r="G5" i="10"/>
  <c r="L4" i="10"/>
  <c r="M4" i="10" s="1"/>
  <c r="J4" i="10"/>
  <c r="I4" i="10"/>
  <c r="H4" i="10"/>
  <c r="G4" i="10"/>
  <c r="J3" i="10"/>
  <c r="I3" i="10"/>
  <c r="L3" i="10" s="1"/>
  <c r="M3" i="10" s="1"/>
  <c r="H3" i="10"/>
  <c r="G3" i="10"/>
  <c r="L2" i="10"/>
  <c r="M2" i="10" s="1"/>
  <c r="J2" i="10"/>
  <c r="J9" i="10" s="1"/>
  <c r="J10" i="10" s="1"/>
  <c r="I2" i="10"/>
  <c r="H2" i="10"/>
  <c r="H9" i="10" s="1"/>
  <c r="H10" i="10" s="1"/>
  <c r="G2" i="10"/>
  <c r="L3" i="9"/>
  <c r="M3" i="9"/>
  <c r="L4" i="9"/>
  <c r="M4" i="9"/>
  <c r="L5" i="9"/>
  <c r="M5" i="9"/>
  <c r="L6" i="9"/>
  <c r="M6" i="9"/>
  <c r="L7" i="9"/>
  <c r="M7" i="9"/>
  <c r="M2" i="9"/>
  <c r="L2" i="9"/>
  <c r="I9" i="9"/>
  <c r="I10" i="9" s="1"/>
  <c r="J9" i="9"/>
  <c r="J10" i="9" s="1"/>
  <c r="H10" i="9"/>
  <c r="H9" i="9"/>
  <c r="I2" i="9"/>
  <c r="J2" i="9"/>
  <c r="I3" i="9"/>
  <c r="J3" i="9"/>
  <c r="I4" i="9"/>
  <c r="J4" i="9"/>
  <c r="I5" i="9"/>
  <c r="J5" i="9"/>
  <c r="I6" i="9"/>
  <c r="J6" i="9"/>
  <c r="I7" i="9"/>
  <c r="J7" i="9"/>
  <c r="H3" i="9"/>
  <c r="H4" i="9"/>
  <c r="H5" i="9"/>
  <c r="H6" i="9"/>
  <c r="H7" i="9"/>
  <c r="H2" i="9"/>
  <c r="G3" i="9"/>
  <c r="G4" i="9"/>
  <c r="G5" i="9"/>
  <c r="G6" i="9"/>
  <c r="G7" i="9"/>
  <c r="G2" i="9"/>
  <c r="H7" i="7"/>
  <c r="G7" i="7"/>
  <c r="J7" i="7" s="1"/>
  <c r="K7" i="7" s="1"/>
  <c r="F7" i="7"/>
  <c r="H6" i="7"/>
  <c r="J6" i="7" s="1"/>
  <c r="K6" i="7" s="1"/>
  <c r="G6" i="7"/>
  <c r="F6" i="7"/>
  <c r="J5" i="7"/>
  <c r="K5" i="7" s="1"/>
  <c r="H5" i="7"/>
  <c r="G5" i="7"/>
  <c r="F5" i="7"/>
  <c r="H4" i="7"/>
  <c r="G4" i="7"/>
  <c r="J4" i="7" s="1"/>
  <c r="K4" i="7" s="1"/>
  <c r="F4" i="7"/>
  <c r="H3" i="7"/>
  <c r="G3" i="7"/>
  <c r="G12" i="7" s="1"/>
  <c r="G13" i="7" s="1"/>
  <c r="F3" i="7"/>
  <c r="H2" i="7"/>
  <c r="H12" i="7" s="1"/>
  <c r="H13" i="7" s="1"/>
  <c r="G2" i="7"/>
  <c r="F2" i="7"/>
  <c r="H1" i="7"/>
  <c r="G1" i="7"/>
  <c r="H13" i="8"/>
  <c r="H12" i="8"/>
  <c r="H7" i="8"/>
  <c r="J7" i="8" s="1"/>
  <c r="K7" i="8" s="1"/>
  <c r="G7" i="8"/>
  <c r="F7" i="8"/>
  <c r="J6" i="8"/>
  <c r="K6" i="8" s="1"/>
  <c r="H6" i="8"/>
  <c r="G6" i="8"/>
  <c r="F6" i="8"/>
  <c r="H5" i="8"/>
  <c r="G5" i="8"/>
  <c r="J5" i="8" s="1"/>
  <c r="K5" i="8" s="1"/>
  <c r="F5" i="8"/>
  <c r="H4" i="8"/>
  <c r="G4" i="8"/>
  <c r="J4" i="8" s="1"/>
  <c r="K4" i="8" s="1"/>
  <c r="F4" i="8"/>
  <c r="H3" i="8"/>
  <c r="J3" i="8" s="1"/>
  <c r="K3" i="8" s="1"/>
  <c r="G3" i="8"/>
  <c r="F3" i="8"/>
  <c r="J2" i="8"/>
  <c r="K2" i="8" s="1"/>
  <c r="H2" i="8"/>
  <c r="G2" i="8"/>
  <c r="G12" i="8" s="1"/>
  <c r="G13" i="8" s="1"/>
  <c r="F2" i="8"/>
  <c r="H1" i="8"/>
  <c r="G1" i="8"/>
  <c r="H7" i="6"/>
  <c r="G7" i="6"/>
  <c r="J7" i="6" s="1"/>
  <c r="K7" i="6" s="1"/>
  <c r="F7" i="6"/>
  <c r="H6" i="6"/>
  <c r="G6" i="6"/>
  <c r="J6" i="6" s="1"/>
  <c r="K6" i="6" s="1"/>
  <c r="F6" i="6"/>
  <c r="H5" i="6"/>
  <c r="J5" i="6" s="1"/>
  <c r="K5" i="6" s="1"/>
  <c r="G5" i="6"/>
  <c r="F5" i="6"/>
  <c r="J4" i="6"/>
  <c r="K4" i="6" s="1"/>
  <c r="H4" i="6"/>
  <c r="G4" i="6"/>
  <c r="F4" i="6"/>
  <c r="H3" i="6"/>
  <c r="G3" i="6"/>
  <c r="J3" i="6" s="1"/>
  <c r="K3" i="6" s="1"/>
  <c r="F3" i="6"/>
  <c r="H2" i="6"/>
  <c r="H12" i="6" s="1"/>
  <c r="H13" i="6" s="1"/>
  <c r="G2" i="6"/>
  <c r="J2" i="6" s="1"/>
  <c r="K2" i="6" s="1"/>
  <c r="F2" i="6"/>
  <c r="H1" i="6"/>
  <c r="G1" i="6"/>
  <c r="K3" i="5"/>
  <c r="K4" i="5"/>
  <c r="K5" i="5"/>
  <c r="K6" i="5"/>
  <c r="K7" i="5"/>
  <c r="K2" i="5"/>
  <c r="J3" i="5"/>
  <c r="J4" i="5"/>
  <c r="J5" i="5"/>
  <c r="J6" i="5"/>
  <c r="J7" i="5"/>
  <c r="J2" i="5"/>
  <c r="H12" i="5"/>
  <c r="H13" i="5" s="1"/>
  <c r="H9" i="5"/>
  <c r="H10" i="5" s="1"/>
  <c r="G12" i="5"/>
  <c r="G9" i="5"/>
  <c r="G10" i="5"/>
  <c r="G3" i="5"/>
  <c r="H3" i="5"/>
  <c r="G4" i="5"/>
  <c r="H4" i="5"/>
  <c r="G5" i="5"/>
  <c r="H5" i="5"/>
  <c r="G6" i="5"/>
  <c r="H6" i="5"/>
  <c r="G7" i="5"/>
  <c r="H7" i="5"/>
  <c r="H2" i="5"/>
  <c r="G2" i="5"/>
  <c r="H1" i="5"/>
  <c r="G1" i="5"/>
  <c r="F3" i="5"/>
  <c r="F4" i="5"/>
  <c r="F5" i="5"/>
  <c r="F6" i="5"/>
  <c r="F7" i="5"/>
  <c r="F2" i="5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H3" i="1"/>
  <c r="G3" i="1"/>
  <c r="E19" i="1"/>
  <c r="E20" i="1" s="1"/>
  <c r="E17" i="1"/>
  <c r="E16" i="1"/>
  <c r="D19" i="1"/>
  <c r="D20" i="1" s="1"/>
  <c r="C19" i="1"/>
  <c r="C20" i="1" s="1"/>
  <c r="D17" i="1"/>
  <c r="C17" i="1"/>
  <c r="D16" i="1"/>
  <c r="C16" i="1"/>
  <c r="I13" i="14" l="1"/>
  <c r="J13" i="14" s="1"/>
  <c r="I14" i="14"/>
  <c r="J14" i="14" s="1"/>
  <c r="H13" i="13"/>
  <c r="I13" i="13" s="1"/>
  <c r="L2" i="13"/>
  <c r="M2" i="13" s="1"/>
  <c r="L3" i="12"/>
  <c r="M3" i="12" s="1"/>
  <c r="H13" i="12"/>
  <c r="I13" i="12" s="1"/>
  <c r="L2" i="12"/>
  <c r="M2" i="12" s="1"/>
  <c r="L2" i="11"/>
  <c r="M2" i="11" s="1"/>
  <c r="I9" i="10"/>
  <c r="I10" i="10" s="1"/>
  <c r="J2" i="7"/>
  <c r="K2" i="7" s="1"/>
  <c r="H9" i="7"/>
  <c r="H10" i="7" s="1"/>
  <c r="G9" i="7"/>
  <c r="G10" i="7" s="1"/>
  <c r="J3" i="7"/>
  <c r="K3" i="7" s="1"/>
  <c r="H9" i="8"/>
  <c r="H10" i="8" s="1"/>
  <c r="G9" i="8"/>
  <c r="G10" i="8" s="1"/>
  <c r="G9" i="6"/>
  <c r="G10" i="6" s="1"/>
  <c r="G12" i="6"/>
  <c r="G13" i="6" s="1"/>
  <c r="H9" i="6"/>
  <c r="H10" i="6" s="1"/>
  <c r="G13" i="5"/>
</calcChain>
</file>

<file path=xl/sharedStrings.xml><?xml version="1.0" encoding="utf-8"?>
<sst xmlns="http://schemas.openxmlformats.org/spreadsheetml/2006/main" count="172" uniqueCount="46">
  <si>
    <t>fit</t>
  </si>
  <si>
    <t>Rest_5</t>
  </si>
  <si>
    <t>Rest_20</t>
  </si>
  <si>
    <t>Rest_60</t>
  </si>
  <si>
    <t>arch.norm</t>
  </si>
  <si>
    <t>arch.sstd</t>
  </si>
  <si>
    <t>garch.norm</t>
  </si>
  <si>
    <t>garch.sstd</t>
  </si>
  <si>
    <t>eGarch.norm</t>
  </si>
  <si>
    <t>eGarch.sstd</t>
  </si>
  <si>
    <t>gjrGarch.norm</t>
  </si>
  <si>
    <t>gjrGarch.sstd</t>
  </si>
  <si>
    <t>NA</t>
  </si>
  <si>
    <t>EWMA.norm</t>
  </si>
  <si>
    <t>EWMA.sstd</t>
  </si>
  <si>
    <t>apArch.norm</t>
  </si>
  <si>
    <t>apArch.sstd</t>
  </si>
  <si>
    <t>Model</t>
  </si>
  <si>
    <t>Distribution</t>
  </si>
  <si>
    <t>re-estimation</t>
  </si>
  <si>
    <t>5 days</t>
  </si>
  <si>
    <t>20 days</t>
  </si>
  <si>
    <t>252 days</t>
  </si>
  <si>
    <t>ModelName</t>
  </si>
  <si>
    <t>norm</t>
  </si>
  <si>
    <t>sstd</t>
  </si>
  <si>
    <t>arch</t>
  </si>
  <si>
    <t>garch</t>
  </si>
  <si>
    <t>eGarch</t>
  </si>
  <si>
    <t>gjrGarch</t>
  </si>
  <si>
    <t>EWMA</t>
  </si>
  <si>
    <t>apArch</t>
  </si>
  <si>
    <t>fit.roll</t>
  </si>
  <si>
    <t>fit.mov2</t>
  </si>
  <si>
    <t>fit.mov5</t>
  </si>
  <si>
    <t>Expanding</t>
  </si>
  <si>
    <t>Moving 2 years</t>
  </si>
  <si>
    <t>Moving 5 years</t>
  </si>
  <si>
    <t>Inf</t>
  </si>
  <si>
    <t>ModelName "5" "20" "60" "252"</t>
  </si>
  <si>
    <t>6 "apArch" 2.45905245644529 2.46502974925914 2.46666225698378 2.45984987537257</t>
  </si>
  <si>
    <t>5 "EWMA" 2.46430358753645 2.46787188232367 2.45576965066578 2.45628824503113</t>
  </si>
  <si>
    <t>4 "gjrGarch" 2.44696754801958 2.44842092198977 2.45104266714893 2.4473496391799</t>
  </si>
  <si>
    <t>3 "eGarch" 2.4367643236938 2.44147428759575 2.43546855292415 2.44514585356002</t>
  </si>
  <si>
    <t>2 "garch" 2.45747231080326 2.45550686824779 2.44369306053227 2.43533797997734</t>
  </si>
  <si>
    <t>1 "arch" 17.9750800057115 49.786162341787 31.2580170276369 26.3827936550404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</si>
</sst>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0" fontId="0" fillId="0" borderId="0" xfId="1" applyNumberFormat="1" applyFont="1"/>
    <xf numFmtId="171" fontId="0" fillId="0" borderId="0" xfId="1" applyNumberFormat="1" applyFont="1"/>
    <xf numFmtId="172" fontId="0" fillId="0" borderId="0" xfId="2" applyNumberFormat="1" applyFon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K13"/>
  <sheetViews>
    <sheetView workbookViewId="0">
      <selection activeCell="F1" sqref="F1:K13"/>
    </sheetView>
  </sheetViews>
  <sheetFormatPr defaultRowHeight="15" x14ac:dyDescent="0.25"/>
  <cols>
    <col min="2" max="2" width="12" bestFit="1" customWidth="1"/>
  </cols>
  <sheetData>
    <row r="1" spans="1:11" x14ac:dyDescent="0.25">
      <c r="B1" t="s">
        <v>23</v>
      </c>
      <c r="C1" t="s">
        <v>24</v>
      </c>
      <c r="D1" t="s">
        <v>25</v>
      </c>
      <c r="G1" t="str">
        <f>PROPER(C1)</f>
        <v>Norm</v>
      </c>
      <c r="H1" t="str">
        <f>PROPER(D1)</f>
        <v>Sstd</v>
      </c>
    </row>
    <row r="2" spans="1:11" x14ac:dyDescent="0.25">
      <c r="A2">
        <v>1</v>
      </c>
      <c r="B2" t="s">
        <v>26</v>
      </c>
      <c r="C2">
        <v>9.5927308886954794</v>
      </c>
      <c r="D2">
        <v>1.7369420528038799</v>
      </c>
      <c r="F2" t="str">
        <f>UPPER(B2)</f>
        <v>ARCH</v>
      </c>
      <c r="G2" s="1">
        <f>C2</f>
        <v>9.5927308886954794</v>
      </c>
      <c r="H2" s="1">
        <f>D2</f>
        <v>1.7369420528038799</v>
      </c>
      <c r="J2">
        <f>SMALL(G2:H2,1)</f>
        <v>1.7369420528038799</v>
      </c>
      <c r="K2" t="str">
        <f>INDEX($G$1:$H$1,1,MATCH(J2,$G2:$H2,0))</f>
        <v>Sstd</v>
      </c>
    </row>
    <row r="3" spans="1:11" x14ac:dyDescent="0.25">
      <c r="A3">
        <v>2</v>
      </c>
      <c r="B3" t="s">
        <v>27</v>
      </c>
      <c r="C3">
        <v>1.5820891528410199</v>
      </c>
      <c r="D3">
        <v>1.58088186918861</v>
      </c>
      <c r="F3" t="str">
        <f t="shared" ref="F3:F7" si="0">UPPER(B3)</f>
        <v>GARCH</v>
      </c>
      <c r="G3" s="1">
        <f t="shared" ref="G3:G7" si="1">C3</f>
        <v>1.5820891528410199</v>
      </c>
      <c r="H3" s="1">
        <f t="shared" ref="H3:H7" si="2">D3</f>
        <v>1.58088186918861</v>
      </c>
      <c r="J3">
        <f t="shared" ref="J3:J7" si="3">SMALL(G3:H3,1)</f>
        <v>1.58088186918861</v>
      </c>
      <c r="K3" t="str">
        <f t="shared" ref="K3:K7" si="4">INDEX($G$1:$H$1,1,MATCH(J3,$G3:$H3,0))</f>
        <v>Sstd</v>
      </c>
    </row>
    <row r="4" spans="1:11" x14ac:dyDescent="0.25">
      <c r="A4">
        <v>3</v>
      </c>
      <c r="B4" t="s">
        <v>28</v>
      </c>
      <c r="C4">
        <v>1.5837088087942801</v>
      </c>
      <c r="D4">
        <v>1.5866201704156</v>
      </c>
      <c r="F4" t="str">
        <f t="shared" si="0"/>
        <v>EGARCH</v>
      </c>
      <c r="G4" s="1">
        <f t="shared" si="1"/>
        <v>1.5837088087942801</v>
      </c>
      <c r="H4" s="1">
        <f t="shared" si="2"/>
        <v>1.5866201704156</v>
      </c>
      <c r="J4">
        <f t="shared" si="3"/>
        <v>1.5837088087942801</v>
      </c>
      <c r="K4" t="str">
        <f t="shared" si="4"/>
        <v>Norm</v>
      </c>
    </row>
    <row r="5" spans="1:11" x14ac:dyDescent="0.25">
      <c r="A5">
        <v>4</v>
      </c>
      <c r="B5" t="s">
        <v>29</v>
      </c>
      <c r="C5">
        <v>1.60241619192962</v>
      </c>
      <c r="D5">
        <v>1.60429745591399</v>
      </c>
      <c r="F5" t="str">
        <f t="shared" si="0"/>
        <v>GJRGARCH</v>
      </c>
      <c r="G5" s="1">
        <f t="shared" si="1"/>
        <v>1.60241619192962</v>
      </c>
      <c r="H5" s="1">
        <f t="shared" si="2"/>
        <v>1.60429745591399</v>
      </c>
      <c r="J5">
        <f t="shared" si="3"/>
        <v>1.60241619192962</v>
      </c>
      <c r="K5" t="str">
        <f t="shared" si="4"/>
        <v>Norm</v>
      </c>
    </row>
    <row r="6" spans="1:11" x14ac:dyDescent="0.25">
      <c r="A6">
        <v>5</v>
      </c>
      <c r="B6" t="s">
        <v>30</v>
      </c>
      <c r="C6">
        <v>1.5846390070096199</v>
      </c>
      <c r="D6">
        <v>1.5851387901794101</v>
      </c>
      <c r="F6" t="str">
        <f t="shared" si="0"/>
        <v>EWMA</v>
      </c>
      <c r="G6" s="1">
        <f t="shared" si="1"/>
        <v>1.5846390070096199</v>
      </c>
      <c r="H6" s="1">
        <f t="shared" si="2"/>
        <v>1.5851387901794101</v>
      </c>
      <c r="J6">
        <f t="shared" si="3"/>
        <v>1.5846390070096199</v>
      </c>
      <c r="K6" t="str">
        <f t="shared" si="4"/>
        <v>Norm</v>
      </c>
    </row>
    <row r="7" spans="1:11" x14ac:dyDescent="0.25">
      <c r="A7">
        <v>6</v>
      </c>
      <c r="B7" t="s">
        <v>31</v>
      </c>
      <c r="C7">
        <v>1.65203094955148</v>
      </c>
      <c r="D7">
        <v>1.6574894364616699</v>
      </c>
      <c r="F7" t="str">
        <f t="shared" si="0"/>
        <v>APARCH</v>
      </c>
      <c r="G7" s="1">
        <f t="shared" si="1"/>
        <v>1.65203094955148</v>
      </c>
      <c r="H7" s="1">
        <f t="shared" si="2"/>
        <v>1.6574894364616699</v>
      </c>
      <c r="J7">
        <f t="shared" si="3"/>
        <v>1.65203094955148</v>
      </c>
      <c r="K7" t="str">
        <f t="shared" si="4"/>
        <v>Norm</v>
      </c>
    </row>
    <row r="9" spans="1:11" x14ac:dyDescent="0.25">
      <c r="G9">
        <f>SMALL(G$2:G$7,1)</f>
        <v>1.5820891528410199</v>
      </c>
      <c r="H9">
        <f>SMALL(H$2:H$7,1)</f>
        <v>1.58088186918861</v>
      </c>
    </row>
    <row r="10" spans="1:11" x14ac:dyDescent="0.25">
      <c r="G10" t="str">
        <f>INDEX($F$2:$F$7,MATCH(G9,G$2:G$7,0),1)</f>
        <v>GARCH</v>
      </c>
      <c r="H10" t="str">
        <f>INDEX($F$2:$F$7,MATCH(H9,H$2:H$7,0),1)</f>
        <v>GARCH</v>
      </c>
    </row>
    <row r="12" spans="1:11" x14ac:dyDescent="0.25">
      <c r="G12">
        <f>SMALL(G$2:G$7,2)</f>
        <v>1.5837088087942801</v>
      </c>
      <c r="H12">
        <f>SMALL(H$2:H$7,2)</f>
        <v>1.5851387901794101</v>
      </c>
    </row>
    <row r="13" spans="1:11" x14ac:dyDescent="0.25">
      <c r="G13" t="str">
        <f>INDEX($F$2:$F$7,MATCH(G12,G$2:G$7,0),1)</f>
        <v>EGARCH</v>
      </c>
      <c r="H13" t="str">
        <f>INDEX($F$2:$F$7,MATCH(H12,H$2:H$7,0),1)</f>
        <v>EWMA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5" sqref="N5"/>
    </sheetView>
  </sheetViews>
  <sheetFormatPr defaultRowHeight="15" x14ac:dyDescent="0.25"/>
  <cols>
    <col min="9" max="11" width="9.28515625" bestFit="1" customWidth="1"/>
    <col min="12" max="12" width="10" bestFit="1" customWidth="1"/>
  </cols>
  <sheetData>
    <row r="1" spans="1:15" x14ac:dyDescent="0.25">
      <c r="B1" t="s">
        <v>23</v>
      </c>
      <c r="C1">
        <v>5</v>
      </c>
      <c r="D1">
        <v>20</v>
      </c>
      <c r="E1">
        <v>60</v>
      </c>
      <c r="F1">
        <v>252</v>
      </c>
      <c r="I1">
        <v>5</v>
      </c>
      <c r="J1">
        <v>20</v>
      </c>
      <c r="K1">
        <v>60</v>
      </c>
      <c r="L1">
        <v>252</v>
      </c>
    </row>
    <row r="2" spans="1:15" x14ac:dyDescent="0.25">
      <c r="A2">
        <v>1</v>
      </c>
      <c r="B2" t="s">
        <v>26</v>
      </c>
      <c r="C2">
        <v>6.7168173891761098</v>
      </c>
      <c r="D2">
        <v>7.1792437227992698</v>
      </c>
      <c r="E2">
        <v>9.1130225524884398</v>
      </c>
      <c r="F2">
        <v>12.634112118348799</v>
      </c>
      <c r="H2" t="str">
        <f>UPPER(B2)</f>
        <v>ARCH</v>
      </c>
      <c r="I2" s="1">
        <f>C2</f>
        <v>6.7168173891761098</v>
      </c>
      <c r="J2" s="1">
        <f t="shared" ref="J2:L7" si="0">D2</f>
        <v>7.1792437227992698</v>
      </c>
      <c r="K2" s="1">
        <f t="shared" si="0"/>
        <v>9.1130225524884398</v>
      </c>
      <c r="L2" s="1">
        <f t="shared" si="0"/>
        <v>12.634112118348799</v>
      </c>
      <c r="N2">
        <f>SMALL(I2:L2,1)</f>
        <v>6.7168173891761098</v>
      </c>
      <c r="O2">
        <f>INDEX($I$1:$L$1,1,MATCH(N2,$I2:$L2,0))</f>
        <v>5</v>
      </c>
    </row>
    <row r="3" spans="1:15" x14ac:dyDescent="0.25">
      <c r="A3">
        <v>2</v>
      </c>
      <c r="B3" t="s">
        <v>27</v>
      </c>
      <c r="C3">
        <v>1.57809495771756</v>
      </c>
      <c r="D3">
        <v>1.5782312796673501</v>
      </c>
      <c r="E3">
        <v>1.5788546918809601</v>
      </c>
      <c r="F3">
        <v>1.5749666610617701</v>
      </c>
      <c r="H3" t="str">
        <f t="shared" ref="H3:H7" si="1">UPPER(B3)</f>
        <v>GARCH</v>
      </c>
      <c r="I3" s="1">
        <f t="shared" ref="I3:I7" si="2">C3</f>
        <v>1.57809495771756</v>
      </c>
      <c r="J3" s="1">
        <f t="shared" si="0"/>
        <v>1.5782312796673501</v>
      </c>
      <c r="K3" s="1">
        <f t="shared" si="0"/>
        <v>1.5788546918809601</v>
      </c>
      <c r="L3" s="1">
        <f t="shared" si="0"/>
        <v>1.5749666610617701</v>
      </c>
      <c r="N3">
        <f t="shared" ref="N3:N7" si="3">SMALL(I3:L3,1)</f>
        <v>1.5749666610617701</v>
      </c>
      <c r="O3">
        <f t="shared" ref="O3:O7" si="4">INDEX($I$1:$L$1,1,MATCH(N3,$I3:$L3,0))</f>
        <v>252</v>
      </c>
    </row>
    <row r="4" spans="1:15" x14ac:dyDescent="0.25">
      <c r="A4">
        <v>3</v>
      </c>
      <c r="B4" t="s">
        <v>28</v>
      </c>
      <c r="C4">
        <v>1.5762474940842801</v>
      </c>
      <c r="D4">
        <v>1.5781196139384599</v>
      </c>
      <c r="E4">
        <v>1.5796304656539299</v>
      </c>
      <c r="F4">
        <v>1.5781615770907</v>
      </c>
      <c r="H4" t="str">
        <f t="shared" si="1"/>
        <v>EGARCH</v>
      </c>
      <c r="I4" s="1">
        <f t="shared" si="2"/>
        <v>1.5762474940842801</v>
      </c>
      <c r="J4" s="1">
        <f t="shared" si="0"/>
        <v>1.5781196139384599</v>
      </c>
      <c r="K4" s="1">
        <f t="shared" si="0"/>
        <v>1.5796304656539299</v>
      </c>
      <c r="L4" s="1">
        <f t="shared" si="0"/>
        <v>1.5781615770907</v>
      </c>
      <c r="N4">
        <f t="shared" si="3"/>
        <v>1.5762474940842801</v>
      </c>
      <c r="O4">
        <f t="shared" si="4"/>
        <v>5</v>
      </c>
    </row>
    <row r="5" spans="1:15" x14ac:dyDescent="0.25">
      <c r="A5">
        <v>4</v>
      </c>
      <c r="B5" t="s">
        <v>29</v>
      </c>
      <c r="C5">
        <v>1.58965171487111</v>
      </c>
      <c r="D5">
        <v>1.5928469206382201</v>
      </c>
      <c r="E5">
        <v>1.59639466972558</v>
      </c>
      <c r="F5">
        <v>1.5971208904909899</v>
      </c>
      <c r="H5" t="str">
        <f t="shared" si="1"/>
        <v>GJRGARCH</v>
      </c>
      <c r="I5" s="1">
        <f t="shared" si="2"/>
        <v>1.58965171487111</v>
      </c>
      <c r="J5" s="1">
        <f t="shared" si="0"/>
        <v>1.5928469206382201</v>
      </c>
      <c r="K5" s="1">
        <f t="shared" si="0"/>
        <v>1.59639466972558</v>
      </c>
      <c r="L5" s="1">
        <f t="shared" si="0"/>
        <v>1.5971208904909899</v>
      </c>
      <c r="N5">
        <f t="shared" si="3"/>
        <v>1.58965171487111</v>
      </c>
      <c r="O5">
        <f t="shared" si="4"/>
        <v>5</v>
      </c>
    </row>
    <row r="6" spans="1:15" x14ac:dyDescent="0.25">
      <c r="A6">
        <v>5</v>
      </c>
      <c r="B6" t="s">
        <v>30</v>
      </c>
      <c r="C6">
        <v>1.5836378455437601</v>
      </c>
      <c r="D6">
        <v>1.58521379502833</v>
      </c>
      <c r="E6">
        <v>1.5851076320303601</v>
      </c>
      <c r="F6">
        <v>1.58393381996962</v>
      </c>
      <c r="H6" t="str">
        <f t="shared" si="1"/>
        <v>EWMA</v>
      </c>
      <c r="I6" s="1">
        <f t="shared" si="2"/>
        <v>1.5836378455437601</v>
      </c>
      <c r="J6" s="1">
        <f t="shared" si="0"/>
        <v>1.58521379502833</v>
      </c>
      <c r="K6" s="1">
        <f t="shared" si="0"/>
        <v>1.5851076320303601</v>
      </c>
      <c r="L6" s="1">
        <f t="shared" si="0"/>
        <v>1.58393381996962</v>
      </c>
      <c r="N6">
        <f t="shared" si="3"/>
        <v>1.5836378455437601</v>
      </c>
      <c r="O6">
        <f t="shared" si="4"/>
        <v>5</v>
      </c>
    </row>
    <row r="7" spans="1:15" x14ac:dyDescent="0.25">
      <c r="A7">
        <v>6</v>
      </c>
      <c r="B7" t="s">
        <v>31</v>
      </c>
      <c r="C7">
        <v>1.6330306814144</v>
      </c>
      <c r="D7">
        <v>1.6391821548030601</v>
      </c>
      <c r="E7">
        <v>1.6425565147027299</v>
      </c>
      <c r="F7">
        <v>1.6497325649330601</v>
      </c>
      <c r="H7" t="str">
        <f t="shared" si="1"/>
        <v>APARCH</v>
      </c>
      <c r="I7" s="1">
        <f t="shared" si="2"/>
        <v>1.6330306814144</v>
      </c>
      <c r="J7" s="1">
        <f t="shared" si="0"/>
        <v>1.6391821548030601</v>
      </c>
      <c r="K7" s="1">
        <f t="shared" si="0"/>
        <v>1.6425565147027299</v>
      </c>
      <c r="L7" s="1">
        <f t="shared" si="0"/>
        <v>1.6497325649330601</v>
      </c>
      <c r="N7">
        <f t="shared" si="3"/>
        <v>1.6330306814144</v>
      </c>
      <c r="O7">
        <f t="shared" si="4"/>
        <v>5</v>
      </c>
    </row>
    <row r="9" spans="1:15" x14ac:dyDescent="0.25">
      <c r="I9">
        <f>SMALL(I$2:I$7,1)</f>
        <v>1.5762474940842801</v>
      </c>
      <c r="J9">
        <f t="shared" ref="J9:L9" si="5">SMALL(J$2:J$7,1)</f>
        <v>1.5781196139384599</v>
      </c>
      <c r="K9">
        <f t="shared" si="5"/>
        <v>1.5788546918809601</v>
      </c>
      <c r="L9">
        <f t="shared" si="5"/>
        <v>1.5749666610617701</v>
      </c>
    </row>
    <row r="10" spans="1:15" x14ac:dyDescent="0.25">
      <c r="I10" t="str">
        <f>INDEX($H$2:$H$7,MATCH(I9,I$2:I$7,0),1)</f>
        <v>EGARCH</v>
      </c>
      <c r="J10" t="str">
        <f t="shared" ref="J10:L10" si="6">INDEX($H$2:$H$7,MATCH(J9,J$2:J$7,0),1)</f>
        <v>EGARCH</v>
      </c>
      <c r="K10" t="str">
        <f t="shared" si="6"/>
        <v>GARCH</v>
      </c>
      <c r="L10" t="str">
        <f t="shared" si="6"/>
        <v>GARCH</v>
      </c>
    </row>
    <row r="13" spans="1:15" x14ac:dyDescent="0.25">
      <c r="I13">
        <f>SMALL(I2:K7,1)</f>
        <v>1.5762474940842801</v>
      </c>
      <c r="J13" t="b">
        <f>EXACT(I13,I9)</f>
        <v>1</v>
      </c>
    </row>
    <row r="14" spans="1:15" x14ac:dyDescent="0.25">
      <c r="I14">
        <f>SMALL(I3:K8,2)</f>
        <v>1.57809495771756</v>
      </c>
      <c r="J14" t="b">
        <f>EXACT(I14,K9)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/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45</v>
      </c>
    </row>
    <row r="3" spans="1:1" x14ac:dyDescent="0.25">
      <c r="A3" t="s">
        <v>44</v>
      </c>
    </row>
    <row r="4" spans="1:1" x14ac:dyDescent="0.25">
      <c r="A4" t="s">
        <v>43</v>
      </c>
    </row>
    <row r="5" spans="1:1" x14ac:dyDescent="0.25">
      <c r="A5" t="s">
        <v>42</v>
      </c>
    </row>
    <row r="6" spans="1:1" x14ac:dyDescent="0.25">
      <c r="A6" t="s">
        <v>41</v>
      </c>
    </row>
    <row r="7" spans="1:1" x14ac:dyDescent="0.25">
      <c r="A7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K20"/>
  <sheetViews>
    <sheetView workbookViewId="0">
      <selection activeCell="G2" sqref="G2:K14"/>
    </sheetView>
  </sheetViews>
  <sheetFormatPr defaultRowHeight="15" x14ac:dyDescent="0.25"/>
  <cols>
    <col min="2" max="2" width="13.7109375" bestFit="1" customWidth="1"/>
    <col min="3" max="3" width="12.42578125" bestFit="1" customWidth="1"/>
    <col min="4" max="4" width="12" bestFit="1" customWidth="1"/>
    <col min="7" max="7" width="10.28515625" bestFit="1" customWidth="1"/>
  </cols>
  <sheetData>
    <row r="1" spans="1:11" x14ac:dyDescent="0.25">
      <c r="I1" t="s">
        <v>19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G2" t="s">
        <v>17</v>
      </c>
      <c r="H2" t="s">
        <v>18</v>
      </c>
      <c r="I2" t="s">
        <v>20</v>
      </c>
      <c r="J2" t="s">
        <v>21</v>
      </c>
      <c r="K2" t="s">
        <v>22</v>
      </c>
    </row>
    <row r="3" spans="1:11" x14ac:dyDescent="0.25">
      <c r="A3">
        <v>1</v>
      </c>
      <c r="B3" t="s">
        <v>4</v>
      </c>
      <c r="C3">
        <v>31.361400499232701</v>
      </c>
      <c r="D3">
        <v>62.788836583820398</v>
      </c>
      <c r="E3">
        <v>64.871254602071701</v>
      </c>
      <c r="G3" t="str">
        <f>UPPER(MID(B3,1,SEARCH(".",B3)-1))</f>
        <v>ARCH</v>
      </c>
      <c r="H3" t="str">
        <f>PROPER(MID(B3,SEARCH(".",B3)+1,9))</f>
        <v>Norm</v>
      </c>
    </row>
    <row r="4" spans="1:11" x14ac:dyDescent="0.25">
      <c r="A4">
        <v>2</v>
      </c>
      <c r="B4" t="s">
        <v>5</v>
      </c>
      <c r="C4">
        <v>1.29721501876894</v>
      </c>
      <c r="D4">
        <v>1.2996156077435701</v>
      </c>
      <c r="E4">
        <v>1.3016726115125199</v>
      </c>
      <c r="G4" t="str">
        <f t="shared" ref="G4:G14" si="0">UPPER(MID(B4,1,SEARCH(".",B4)-1))</f>
        <v>ARCH</v>
      </c>
      <c r="H4" t="str">
        <f t="shared" ref="H4:H14" si="1">PROPER(MID(B4,SEARCH(".",B4)+1,9))</f>
        <v>Sstd</v>
      </c>
    </row>
    <row r="5" spans="1:11" x14ac:dyDescent="0.25">
      <c r="A5">
        <v>3</v>
      </c>
      <c r="B5" t="s">
        <v>6</v>
      </c>
      <c r="C5">
        <v>1.2096910088883199</v>
      </c>
      <c r="D5">
        <v>1.2128416029160001</v>
      </c>
      <c r="E5">
        <v>1.21674946098947</v>
      </c>
      <c r="G5" t="str">
        <f t="shared" si="0"/>
        <v>GARCH</v>
      </c>
      <c r="H5" t="str">
        <f t="shared" si="1"/>
        <v>Norm</v>
      </c>
    </row>
    <row r="6" spans="1:11" x14ac:dyDescent="0.25">
      <c r="A6">
        <v>4</v>
      </c>
      <c r="B6" t="s">
        <v>7</v>
      </c>
      <c r="C6">
        <v>1.20055358920959</v>
      </c>
      <c r="D6">
        <v>1.2038730064385901</v>
      </c>
      <c r="E6">
        <v>1.2079164983778801</v>
      </c>
      <c r="G6" t="str">
        <f t="shared" si="0"/>
        <v>GARCH</v>
      </c>
      <c r="H6" t="str">
        <f t="shared" si="1"/>
        <v>Sstd</v>
      </c>
    </row>
    <row r="7" spans="1:11" x14ac:dyDescent="0.25">
      <c r="A7">
        <v>5</v>
      </c>
      <c r="B7" t="s">
        <v>8</v>
      </c>
      <c r="C7">
        <v>1.1466102516868999</v>
      </c>
      <c r="D7">
        <v>1.15178071230132</v>
      </c>
      <c r="E7">
        <v>1.16275352020242</v>
      </c>
      <c r="G7" t="str">
        <f t="shared" si="0"/>
        <v>EGARCH</v>
      </c>
      <c r="H7" t="str">
        <f t="shared" si="1"/>
        <v>Norm</v>
      </c>
    </row>
    <row r="8" spans="1:11" x14ac:dyDescent="0.25">
      <c r="A8">
        <v>6</v>
      </c>
      <c r="B8" t="s">
        <v>9</v>
      </c>
      <c r="C8">
        <v>1.14739650578769</v>
      </c>
      <c r="D8">
        <v>1.15396443342767</v>
      </c>
      <c r="E8">
        <v>1.1678266101413901</v>
      </c>
      <c r="G8" t="str">
        <f t="shared" si="0"/>
        <v>EGARCH</v>
      </c>
      <c r="H8" t="str">
        <f t="shared" si="1"/>
        <v>Sstd</v>
      </c>
    </row>
    <row r="9" spans="1:11" x14ac:dyDescent="0.25">
      <c r="A9">
        <v>7</v>
      </c>
      <c r="B9" t="s">
        <v>10</v>
      </c>
      <c r="C9">
        <v>1.1718324223257399</v>
      </c>
      <c r="D9">
        <v>1.1742665403608099</v>
      </c>
      <c r="E9">
        <v>1.17768822594206</v>
      </c>
      <c r="G9" t="str">
        <f t="shared" si="0"/>
        <v>GJRGARCH</v>
      </c>
      <c r="H9" t="str">
        <f t="shared" si="1"/>
        <v>Norm</v>
      </c>
    </row>
    <row r="10" spans="1:11" x14ac:dyDescent="0.25">
      <c r="A10">
        <v>8</v>
      </c>
      <c r="B10" t="s">
        <v>11</v>
      </c>
      <c r="C10" t="s">
        <v>12</v>
      </c>
      <c r="D10" t="s">
        <v>12</v>
      </c>
      <c r="E10" t="s">
        <v>12</v>
      </c>
      <c r="G10" t="str">
        <f t="shared" si="0"/>
        <v>GJRGARCH</v>
      </c>
      <c r="H10" t="str">
        <f t="shared" si="1"/>
        <v>Sstd</v>
      </c>
    </row>
    <row r="11" spans="1:11" x14ac:dyDescent="0.25">
      <c r="A11">
        <v>9</v>
      </c>
      <c r="B11" t="s">
        <v>13</v>
      </c>
      <c r="C11">
        <v>1.14976043908952</v>
      </c>
      <c r="D11">
        <v>1.15085206313593</v>
      </c>
      <c r="E11">
        <v>1.15041419493746</v>
      </c>
      <c r="G11" t="str">
        <f t="shared" si="0"/>
        <v>EWMA</v>
      </c>
      <c r="H11" t="str">
        <f t="shared" si="1"/>
        <v>Norm</v>
      </c>
    </row>
    <row r="12" spans="1:11" x14ac:dyDescent="0.25">
      <c r="A12">
        <v>10</v>
      </c>
      <c r="B12" t="s">
        <v>14</v>
      </c>
      <c r="C12">
        <v>1.14690279505962</v>
      </c>
      <c r="D12">
        <v>1.1475263846272901</v>
      </c>
      <c r="E12">
        <v>1.1472654576351</v>
      </c>
      <c r="G12" t="str">
        <f t="shared" si="0"/>
        <v>EWMA</v>
      </c>
      <c r="H12" t="str">
        <f t="shared" si="1"/>
        <v>Sstd</v>
      </c>
    </row>
    <row r="13" spans="1:11" x14ac:dyDescent="0.25">
      <c r="A13">
        <v>11</v>
      </c>
      <c r="B13" t="s">
        <v>15</v>
      </c>
      <c r="C13">
        <v>1.1768787103864899</v>
      </c>
      <c r="D13">
        <v>1.1796737928454599</v>
      </c>
      <c r="E13">
        <v>1.18686567566495</v>
      </c>
      <c r="G13" t="str">
        <f t="shared" si="0"/>
        <v>APARCH</v>
      </c>
      <c r="H13" t="str">
        <f t="shared" si="1"/>
        <v>Norm</v>
      </c>
    </row>
    <row r="14" spans="1:11" x14ac:dyDescent="0.25">
      <c r="A14">
        <v>12</v>
      </c>
      <c r="B14" t="s">
        <v>16</v>
      </c>
      <c r="C14" t="s">
        <v>12</v>
      </c>
      <c r="D14" t="s">
        <v>12</v>
      </c>
      <c r="E14">
        <v>1.1703412508979301</v>
      </c>
      <c r="G14" t="str">
        <f t="shared" si="0"/>
        <v>APARCH</v>
      </c>
      <c r="H14" t="str">
        <f t="shared" si="1"/>
        <v>Sstd</v>
      </c>
    </row>
    <row r="16" spans="1:11" x14ac:dyDescent="0.25">
      <c r="C16">
        <f>SMALL(C$3:C$14,1)</f>
        <v>1.1466102516868999</v>
      </c>
      <c r="D16">
        <f>SMALL(D$3:D$14,1)</f>
        <v>1.1475263846272901</v>
      </c>
      <c r="E16">
        <f>SMALL(E$3:E$14,1)</f>
        <v>1.1472654576351</v>
      </c>
    </row>
    <row r="17" spans="3:5" x14ac:dyDescent="0.25">
      <c r="C17" t="str">
        <f>INDEX($B$3:$B$14,MATCH(C16,C$3:C$14,0),1)</f>
        <v>eGarch.norm</v>
      </c>
      <c r="D17" t="str">
        <f>INDEX($B$3:$B$14,MATCH(D16,D$3:D$14,0),1)</f>
        <v>EWMA.sstd</v>
      </c>
      <c r="E17" t="str">
        <f>INDEX($B$3:$B$14,MATCH(E16,E$3:E$14,0),1)</f>
        <v>EWMA.sstd</v>
      </c>
    </row>
    <row r="19" spans="3:5" x14ac:dyDescent="0.25">
      <c r="C19">
        <f>SMALL(C$3:C$14,2)</f>
        <v>1.14690279505962</v>
      </c>
      <c r="D19">
        <f>SMALL(D$3:D$14,2)</f>
        <v>1.15085206313593</v>
      </c>
      <c r="E19">
        <f>SMALL(E$3:E$14,2)</f>
        <v>1.15041419493746</v>
      </c>
    </row>
    <row r="20" spans="3:5" x14ac:dyDescent="0.25">
      <c r="C20" t="str">
        <f>INDEX($B$3:$B$14,MATCH(C19,C$3:C$14,0),1)</f>
        <v>EWMA.sstd</v>
      </c>
      <c r="D20" t="str">
        <f>INDEX($B$3:$B$14,MATCH(D19,D$3:D$14,0),1)</f>
        <v>EWMA.norm</v>
      </c>
      <c r="E20" t="str">
        <f>INDEX($B$3:$B$14,MATCH(E19,E$3:E$14,0),1)</f>
        <v>EWMA.norm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E13"/>
  <sheetViews>
    <sheetView workbookViewId="0">
      <selection activeCell="D19" sqref="D1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>
        <v>12.596444418058001</v>
      </c>
      <c r="D2">
        <v>0.51063675128022601</v>
      </c>
      <c r="E2">
        <v>0.49518188981703098</v>
      </c>
    </row>
    <row r="3" spans="1:5" x14ac:dyDescent="0.25">
      <c r="A3">
        <v>2</v>
      </c>
      <c r="B3" t="s">
        <v>5</v>
      </c>
      <c r="C3">
        <v>0.51450223064400102</v>
      </c>
      <c r="D3">
        <v>0.52186409371035503</v>
      </c>
      <c r="E3">
        <v>0.52820175578570405</v>
      </c>
    </row>
    <row r="4" spans="1:5" x14ac:dyDescent="0.25">
      <c r="A4">
        <v>3</v>
      </c>
      <c r="B4" t="s">
        <v>6</v>
      </c>
      <c r="C4">
        <v>0.311056057025207</v>
      </c>
      <c r="D4">
        <v>0.315554135568547</v>
      </c>
      <c r="E4">
        <v>0.32252994311248401</v>
      </c>
    </row>
    <row r="5" spans="1:5" x14ac:dyDescent="0.25">
      <c r="A5">
        <v>4</v>
      </c>
      <c r="B5" t="s">
        <v>7</v>
      </c>
      <c r="C5">
        <v>0.296368082607738</v>
      </c>
      <c r="D5">
        <v>0.30069458226524898</v>
      </c>
      <c r="E5">
        <v>0.30722701188433899</v>
      </c>
    </row>
    <row r="6" spans="1:5" x14ac:dyDescent="0.25">
      <c r="A6">
        <v>5</v>
      </c>
      <c r="B6" t="s">
        <v>8</v>
      </c>
      <c r="C6">
        <v>0.229545813488883</v>
      </c>
      <c r="D6">
        <v>0.234034645219309</v>
      </c>
      <c r="E6">
        <v>0.234530022130473</v>
      </c>
    </row>
    <row r="7" spans="1:5" x14ac:dyDescent="0.25">
      <c r="A7">
        <v>6</v>
      </c>
      <c r="B7" t="s">
        <v>9</v>
      </c>
      <c r="C7">
        <v>0.231014025035332</v>
      </c>
      <c r="D7">
        <v>0.236730058620854</v>
      </c>
      <c r="E7">
        <v>0.23619529541909001</v>
      </c>
    </row>
    <row r="8" spans="1:5" x14ac:dyDescent="0.25">
      <c r="A8">
        <v>7</v>
      </c>
      <c r="B8" t="s">
        <v>10</v>
      </c>
      <c r="C8">
        <v>0.25997676492684102</v>
      </c>
      <c r="D8">
        <v>0.26247068185679101</v>
      </c>
      <c r="E8">
        <v>0.26525046025504401</v>
      </c>
    </row>
    <row r="9" spans="1:5" x14ac:dyDescent="0.25">
      <c r="A9">
        <v>8</v>
      </c>
      <c r="B9" t="s">
        <v>11</v>
      </c>
      <c r="C9" t="s">
        <v>12</v>
      </c>
      <c r="D9" t="s">
        <v>12</v>
      </c>
      <c r="E9" t="s">
        <v>12</v>
      </c>
    </row>
    <row r="10" spans="1:5" x14ac:dyDescent="0.25">
      <c r="A10">
        <v>9</v>
      </c>
      <c r="B10" t="s">
        <v>13</v>
      </c>
      <c r="C10">
        <v>0.22619754274643999</v>
      </c>
      <c r="D10">
        <v>0.22661140443549199</v>
      </c>
      <c r="E10">
        <v>0.225806493828418</v>
      </c>
    </row>
    <row r="11" spans="1:5" x14ac:dyDescent="0.25">
      <c r="A11">
        <v>10</v>
      </c>
      <c r="B11" t="s">
        <v>14</v>
      </c>
      <c r="C11">
        <v>0.22313683438870599</v>
      </c>
      <c r="D11">
        <v>0.22334052170740201</v>
      </c>
      <c r="E11">
        <v>0.22287684189047499</v>
      </c>
    </row>
    <row r="12" spans="1:5" x14ac:dyDescent="0.25">
      <c r="A12">
        <v>11</v>
      </c>
      <c r="B12" t="s">
        <v>15</v>
      </c>
      <c r="C12">
        <v>0.26535952147445901</v>
      </c>
      <c r="D12">
        <v>0.26667148696600101</v>
      </c>
      <c r="E12">
        <v>0.27474080544274698</v>
      </c>
    </row>
    <row r="13" spans="1:5" x14ac:dyDescent="0.25">
      <c r="A13">
        <v>12</v>
      </c>
      <c r="B13" t="s">
        <v>16</v>
      </c>
      <c r="C13" t="s">
        <v>12</v>
      </c>
      <c r="D13" t="s">
        <v>12</v>
      </c>
      <c r="E13">
        <v>0.25638853266676498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K13"/>
  <sheetViews>
    <sheetView workbookViewId="0">
      <selection activeCell="F2" sqref="F2:H7"/>
    </sheetView>
  </sheetViews>
  <sheetFormatPr defaultRowHeight="15" x14ac:dyDescent="0.25"/>
  <sheetData>
    <row r="1" spans="1:11" x14ac:dyDescent="0.25">
      <c r="B1" t="s">
        <v>23</v>
      </c>
      <c r="C1" t="s">
        <v>24</v>
      </c>
      <c r="D1" t="s">
        <v>25</v>
      </c>
      <c r="G1" t="str">
        <f>PROPER(C1)</f>
        <v>Norm</v>
      </c>
      <c r="H1" t="str">
        <f>PROPER(D1)</f>
        <v>Sstd</v>
      </c>
    </row>
    <row r="2" spans="1:11" x14ac:dyDescent="0.25">
      <c r="A2">
        <v>1</v>
      </c>
      <c r="B2" t="s">
        <v>26</v>
      </c>
      <c r="C2">
        <v>7.8714174345263697</v>
      </c>
      <c r="D2">
        <v>2.5507321934143499</v>
      </c>
      <c r="F2" t="str">
        <f>UPPER(B2)</f>
        <v>ARCH</v>
      </c>
      <c r="G2" s="1">
        <f>C2</f>
        <v>7.8714174345263697</v>
      </c>
      <c r="H2" s="1">
        <f>D2</f>
        <v>2.5507321934143499</v>
      </c>
      <c r="J2">
        <f>SMALL(G2:H2,1)</f>
        <v>2.5507321934143499</v>
      </c>
      <c r="K2" t="str">
        <f>INDEX($G$1:$H$1,1,MATCH(J2,$G2:$H2,0))</f>
        <v>Sstd</v>
      </c>
    </row>
    <row r="3" spans="1:11" x14ac:dyDescent="0.25">
      <c r="A3">
        <v>2</v>
      </c>
      <c r="B3" t="s">
        <v>27</v>
      </c>
      <c r="C3">
        <v>2.4337239305584801</v>
      </c>
      <c r="D3">
        <v>2.4374647253991402</v>
      </c>
      <c r="F3" t="str">
        <f t="shared" ref="F3:F7" si="0">UPPER(B3)</f>
        <v>GARCH</v>
      </c>
      <c r="G3" s="1">
        <f t="shared" ref="G3:H7" si="1">C3</f>
        <v>2.4337239305584801</v>
      </c>
      <c r="H3" s="1">
        <f t="shared" si="1"/>
        <v>2.4374647253991402</v>
      </c>
      <c r="J3">
        <f t="shared" ref="J3:J7" si="2">SMALL(G3:H3,1)</f>
        <v>2.4337239305584801</v>
      </c>
      <c r="K3" t="str">
        <f t="shared" ref="K3:K7" si="3">INDEX($G$1:$H$1,1,MATCH(J3,$G3:$H3,0))</f>
        <v>Norm</v>
      </c>
    </row>
    <row r="4" spans="1:11" x14ac:dyDescent="0.25">
      <c r="A4">
        <v>3</v>
      </c>
      <c r="B4" t="s">
        <v>28</v>
      </c>
      <c r="C4">
        <v>2.4453415077576799</v>
      </c>
      <c r="D4">
        <v>2.4536577436334599</v>
      </c>
      <c r="F4" t="str">
        <f t="shared" si="0"/>
        <v>EGARCH</v>
      </c>
      <c r="G4" s="1">
        <f t="shared" si="1"/>
        <v>2.4453415077576799</v>
      </c>
      <c r="H4" s="1">
        <f t="shared" si="1"/>
        <v>2.4536577436334599</v>
      </c>
      <c r="J4">
        <f t="shared" si="2"/>
        <v>2.4453415077576799</v>
      </c>
      <c r="K4" t="str">
        <f t="shared" si="3"/>
        <v>Norm</v>
      </c>
    </row>
    <row r="5" spans="1:11" x14ac:dyDescent="0.25">
      <c r="A5">
        <v>4</v>
      </c>
      <c r="B5" t="s">
        <v>29</v>
      </c>
      <c r="C5">
        <v>2.4470668193670302</v>
      </c>
      <c r="D5">
        <v>2.4463250399510801</v>
      </c>
      <c r="F5" t="str">
        <f t="shared" si="0"/>
        <v>GJRGARCH</v>
      </c>
      <c r="G5" s="1">
        <f t="shared" si="1"/>
        <v>2.4470668193670302</v>
      </c>
      <c r="H5" s="1">
        <f t="shared" si="1"/>
        <v>2.4463250399510801</v>
      </c>
      <c r="J5">
        <f t="shared" si="2"/>
        <v>2.4463250399510801</v>
      </c>
      <c r="K5" t="str">
        <f t="shared" si="3"/>
        <v>Sstd</v>
      </c>
    </row>
    <row r="6" spans="1:11" x14ac:dyDescent="0.25">
      <c r="A6">
        <v>5</v>
      </c>
      <c r="B6" t="s">
        <v>30</v>
      </c>
      <c r="C6">
        <v>2.4602561795129199</v>
      </c>
      <c r="D6">
        <v>2.4555851277951701</v>
      </c>
      <c r="F6" t="str">
        <f t="shared" si="0"/>
        <v>EWMA</v>
      </c>
      <c r="G6" s="1">
        <f t="shared" si="1"/>
        <v>2.4602561795129199</v>
      </c>
      <c r="H6" s="1">
        <f t="shared" si="1"/>
        <v>2.4555851277951701</v>
      </c>
      <c r="J6">
        <f t="shared" si="2"/>
        <v>2.4555851277951701</v>
      </c>
      <c r="K6" t="str">
        <f t="shared" si="3"/>
        <v>Sstd</v>
      </c>
    </row>
    <row r="7" spans="1:11" x14ac:dyDescent="0.25">
      <c r="A7">
        <v>6</v>
      </c>
      <c r="B7" t="s">
        <v>31</v>
      </c>
      <c r="C7">
        <v>2.4587620338422398</v>
      </c>
      <c r="D7">
        <v>2.4608772072926302</v>
      </c>
      <c r="F7" t="str">
        <f t="shared" si="0"/>
        <v>APARCH</v>
      </c>
      <c r="G7" s="1">
        <f t="shared" si="1"/>
        <v>2.4587620338422398</v>
      </c>
      <c r="H7" s="1">
        <f t="shared" si="1"/>
        <v>2.4608772072926302</v>
      </c>
      <c r="J7">
        <f t="shared" si="2"/>
        <v>2.4587620338422398</v>
      </c>
      <c r="K7" t="str">
        <f t="shared" si="3"/>
        <v>Norm</v>
      </c>
    </row>
    <row r="9" spans="1:11" x14ac:dyDescent="0.25">
      <c r="G9">
        <f>SMALL(G$2:G$7,1)</f>
        <v>2.4337239305584801</v>
      </c>
      <c r="H9">
        <f>SMALL(H$2:H$7,1)</f>
        <v>2.4374647253991402</v>
      </c>
    </row>
    <row r="10" spans="1:11" x14ac:dyDescent="0.25">
      <c r="G10" t="str">
        <f>INDEX($F$2:$F$7,MATCH(G9,G$2:G$7,0),1)</f>
        <v>GARCH</v>
      </c>
      <c r="H10" t="str">
        <f>INDEX($F$2:$F$7,MATCH(H9,H$2:H$7,0),1)</f>
        <v>GARCH</v>
      </c>
    </row>
    <row r="12" spans="1:11" x14ac:dyDescent="0.25">
      <c r="G12">
        <f>SMALL(G$2:G$7,2)</f>
        <v>2.4453415077576799</v>
      </c>
      <c r="H12">
        <f>SMALL(H$2:H$7,2)</f>
        <v>2.4463250399510801</v>
      </c>
    </row>
    <row r="13" spans="1:11" x14ac:dyDescent="0.25">
      <c r="G13" t="str">
        <f>INDEX($F$2:$F$7,MATCH(G12,G$2:G$7,0),1)</f>
        <v>EGARCH</v>
      </c>
      <c r="H13" t="str">
        <f>INDEX($F$2:$F$7,MATCH(H12,H$2:H$7,0),1)</f>
        <v>GJRGARCH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K13"/>
  <sheetViews>
    <sheetView workbookViewId="0">
      <selection activeCell="G5" sqref="G5"/>
    </sheetView>
  </sheetViews>
  <sheetFormatPr defaultRowHeight="15" x14ac:dyDescent="0.25"/>
  <sheetData>
    <row r="1" spans="1:11" x14ac:dyDescent="0.25">
      <c r="B1" t="s">
        <v>23</v>
      </c>
      <c r="C1" t="s">
        <v>24</v>
      </c>
      <c r="D1" t="s">
        <v>25</v>
      </c>
      <c r="G1" t="str">
        <f>PROPER(C1)</f>
        <v>Norm</v>
      </c>
      <c r="H1" t="str">
        <f>PROPER(D1)</f>
        <v>Sstd</v>
      </c>
    </row>
    <row r="2" spans="1:11" x14ac:dyDescent="0.25">
      <c r="A2">
        <v>1</v>
      </c>
      <c r="B2" t="s">
        <v>26</v>
      </c>
      <c r="C2">
        <v>7.0980364796368196</v>
      </c>
      <c r="D2">
        <v>1.7295552545621999</v>
      </c>
      <c r="F2" t="str">
        <f>UPPER(B2)</f>
        <v>ARCH</v>
      </c>
      <c r="G2" s="1">
        <f>C2</f>
        <v>7.0980364796368196</v>
      </c>
      <c r="H2" s="1">
        <f>D2</f>
        <v>1.7295552545621999</v>
      </c>
      <c r="J2">
        <f>SMALL(G2:H2,1)</f>
        <v>1.7295552545621999</v>
      </c>
      <c r="K2" t="str">
        <f>INDEX($G$1:$H$1,1,MATCH(J2,$G2:$H2,0))</f>
        <v>Sstd</v>
      </c>
    </row>
    <row r="3" spans="1:11" x14ac:dyDescent="0.25">
      <c r="A3">
        <v>2</v>
      </c>
      <c r="B3" t="s">
        <v>27</v>
      </c>
      <c r="C3">
        <v>1.5818672482052301</v>
      </c>
      <c r="D3">
        <v>1.5805025235341601</v>
      </c>
      <c r="F3" t="str">
        <f t="shared" ref="F3:F7" si="0">UPPER(B3)</f>
        <v>GARCH</v>
      </c>
      <c r="G3" s="1">
        <f t="shared" ref="G3:H7" si="1">C3</f>
        <v>1.5818672482052301</v>
      </c>
      <c r="H3" s="1">
        <f t="shared" si="1"/>
        <v>1.5805025235341601</v>
      </c>
      <c r="J3">
        <f t="shared" ref="J3:J7" si="2">SMALL(G3:H3,1)</f>
        <v>1.5805025235341601</v>
      </c>
      <c r="K3" t="str">
        <f t="shared" ref="K3:K7" si="3">INDEX($G$1:$H$1,1,MATCH(J3,$G3:$H3,0))</f>
        <v>Sstd</v>
      </c>
    </row>
    <row r="4" spans="1:11" x14ac:dyDescent="0.25">
      <c r="A4">
        <v>3</v>
      </c>
      <c r="B4" t="s">
        <v>28</v>
      </c>
      <c r="C4">
        <v>1.5822777012492399</v>
      </c>
      <c r="D4">
        <v>1.58478197333607</v>
      </c>
      <c r="F4" t="str">
        <f t="shared" si="0"/>
        <v>EGARCH</v>
      </c>
      <c r="G4" s="1">
        <f t="shared" si="1"/>
        <v>1.5822777012492399</v>
      </c>
      <c r="H4" s="1">
        <f t="shared" si="1"/>
        <v>1.58478197333607</v>
      </c>
      <c r="J4">
        <f t="shared" si="2"/>
        <v>1.5822777012492399</v>
      </c>
      <c r="K4" t="str">
        <f t="shared" si="3"/>
        <v>Norm</v>
      </c>
    </row>
    <row r="5" spans="1:11" x14ac:dyDescent="0.25">
      <c r="A5">
        <v>4</v>
      </c>
      <c r="B5" t="s">
        <v>29</v>
      </c>
      <c r="C5">
        <v>1.6007125225146599</v>
      </c>
      <c r="D5">
        <v>1.6025483779705301</v>
      </c>
      <c r="F5" t="str">
        <f t="shared" si="0"/>
        <v>GJRGARCH</v>
      </c>
      <c r="G5" s="1">
        <f t="shared" si="1"/>
        <v>1.6007125225146599</v>
      </c>
      <c r="H5" s="1">
        <f t="shared" si="1"/>
        <v>1.6025483779705301</v>
      </c>
      <c r="J5">
        <f t="shared" si="2"/>
        <v>1.6007125225146599</v>
      </c>
      <c r="K5" t="str">
        <f t="shared" si="3"/>
        <v>Norm</v>
      </c>
    </row>
    <row r="6" spans="1:11" x14ac:dyDescent="0.25">
      <c r="A6">
        <v>5</v>
      </c>
      <c r="B6" t="s">
        <v>30</v>
      </c>
      <c r="C6">
        <v>1.58413301483044</v>
      </c>
      <c r="D6">
        <v>1.5845085244121</v>
      </c>
      <c r="F6" t="str">
        <f t="shared" si="0"/>
        <v>EWMA</v>
      </c>
      <c r="G6" s="1">
        <f t="shared" si="1"/>
        <v>1.58413301483044</v>
      </c>
      <c r="H6" s="1">
        <f t="shared" si="1"/>
        <v>1.5845085244121</v>
      </c>
      <c r="J6">
        <f t="shared" si="2"/>
        <v>1.58413301483044</v>
      </c>
      <c r="K6" t="str">
        <f t="shared" si="3"/>
        <v>Norm</v>
      </c>
    </row>
    <row r="7" spans="1:11" x14ac:dyDescent="0.25">
      <c r="A7">
        <v>6</v>
      </c>
      <c r="B7" t="s">
        <v>31</v>
      </c>
      <c r="C7">
        <v>1.64617299191344</v>
      </c>
      <c r="D7">
        <v>1.63811139579021</v>
      </c>
      <c r="F7" t="str">
        <f t="shared" si="0"/>
        <v>APARCH</v>
      </c>
      <c r="G7" s="1">
        <f t="shared" si="1"/>
        <v>1.64617299191344</v>
      </c>
      <c r="H7" s="1">
        <f t="shared" si="1"/>
        <v>1.63811139579021</v>
      </c>
      <c r="J7">
        <f t="shared" si="2"/>
        <v>1.63811139579021</v>
      </c>
      <c r="K7" t="str">
        <f t="shared" si="3"/>
        <v>Sstd</v>
      </c>
    </row>
    <row r="9" spans="1:11" x14ac:dyDescent="0.25">
      <c r="G9">
        <f>SMALL(G$2:G$7,1)</f>
        <v>1.5818672482052301</v>
      </c>
      <c r="H9">
        <f>SMALL(H$2:H$7,1)</f>
        <v>1.5805025235341601</v>
      </c>
    </row>
    <row r="10" spans="1:11" x14ac:dyDescent="0.25">
      <c r="G10" t="str">
        <f>INDEX($F$2:$F$7,MATCH(G9,G$2:G$7,0),1)</f>
        <v>GARCH</v>
      </c>
      <c r="H10" t="str">
        <f>INDEX($F$2:$F$7,MATCH(H9,H$2:H$7,0),1)</f>
        <v>GARCH</v>
      </c>
    </row>
    <row r="12" spans="1:11" x14ac:dyDescent="0.25">
      <c r="G12">
        <f>SMALL(G$2:G$7,2)</f>
        <v>1.5822777012492399</v>
      </c>
      <c r="H12">
        <f>SMALL(H$2:H$7,2)</f>
        <v>1.5845085244121</v>
      </c>
    </row>
    <row r="13" spans="1:11" x14ac:dyDescent="0.25">
      <c r="G13" t="str">
        <f>INDEX($F$2:$F$7,MATCH(G12,G$2:G$7,0),1)</f>
        <v>EGARCH</v>
      </c>
      <c r="H13" t="str">
        <f>INDEX($F$2:$F$7,MATCH(H12,H$2:H$7,0),1)</f>
        <v>EWMA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K13"/>
  <sheetViews>
    <sheetView workbookViewId="0">
      <selection activeCell="J2" sqref="J2:K2"/>
    </sheetView>
  </sheetViews>
  <sheetFormatPr defaultRowHeight="15" x14ac:dyDescent="0.25"/>
  <sheetData>
    <row r="1" spans="1:11" x14ac:dyDescent="0.25">
      <c r="B1" t="s">
        <v>23</v>
      </c>
      <c r="C1" t="s">
        <v>24</v>
      </c>
      <c r="D1" t="s">
        <v>25</v>
      </c>
      <c r="G1" t="str">
        <f>PROPER(C1)</f>
        <v>Norm</v>
      </c>
      <c r="H1" t="str">
        <f>PROPER(D1)</f>
        <v>Sstd</v>
      </c>
    </row>
    <row r="2" spans="1:11" x14ac:dyDescent="0.25">
      <c r="A2">
        <v>1</v>
      </c>
      <c r="B2" t="s">
        <v>26</v>
      </c>
      <c r="C2">
        <v>6.8108860146263099</v>
      </c>
      <c r="D2">
        <v>2.5501145918600501</v>
      </c>
      <c r="F2" t="str">
        <f>UPPER(B2)</f>
        <v>ARCH</v>
      </c>
      <c r="G2" s="1">
        <f>C2</f>
        <v>6.8108860146263099</v>
      </c>
      <c r="H2" s="1">
        <f>D2</f>
        <v>2.5501145918600501</v>
      </c>
      <c r="J2">
        <f>SMALL(G2:H2,1)</f>
        <v>2.5501145918600501</v>
      </c>
      <c r="K2" t="str">
        <f>INDEX($G$1:$H$1,1,MATCH(J2,$G2:$H2,0))</f>
        <v>Sstd</v>
      </c>
    </row>
    <row r="3" spans="1:11" x14ac:dyDescent="0.25">
      <c r="A3">
        <v>2</v>
      </c>
      <c r="B3" t="s">
        <v>27</v>
      </c>
      <c r="C3">
        <v>2.4358071397880501</v>
      </c>
      <c r="D3">
        <v>2.4416746185818901</v>
      </c>
      <c r="F3" t="str">
        <f t="shared" ref="F3:F7" si="0">UPPER(B3)</f>
        <v>GARCH</v>
      </c>
      <c r="G3" s="1">
        <f t="shared" ref="G3:H7" si="1">C3</f>
        <v>2.4358071397880501</v>
      </c>
      <c r="H3" s="1">
        <f t="shared" si="1"/>
        <v>2.4416746185818901</v>
      </c>
      <c r="J3">
        <f t="shared" ref="J3:J7" si="2">SMALL(G3:H3,1)</f>
        <v>2.4358071397880501</v>
      </c>
      <c r="K3" t="str">
        <f t="shared" ref="K3:K7" si="3">INDEX($G$1:$H$1,1,MATCH(J3,$G3:$H3,0))</f>
        <v>Norm</v>
      </c>
    </row>
    <row r="4" spans="1:11" x14ac:dyDescent="0.25">
      <c r="A4">
        <v>3</v>
      </c>
      <c r="B4" t="s">
        <v>28</v>
      </c>
      <c r="C4">
        <v>2.4397148592437898</v>
      </c>
      <c r="D4">
        <v>2.4430739596970001</v>
      </c>
      <c r="F4" t="str">
        <f t="shared" si="0"/>
        <v>EGARCH</v>
      </c>
      <c r="G4" s="1">
        <f t="shared" si="1"/>
        <v>2.4397148592437898</v>
      </c>
      <c r="H4" s="1">
        <f t="shared" si="1"/>
        <v>2.4430739596970001</v>
      </c>
      <c r="J4">
        <f t="shared" si="2"/>
        <v>2.4397148592437898</v>
      </c>
      <c r="K4" t="str">
        <f t="shared" si="3"/>
        <v>Norm</v>
      </c>
    </row>
    <row r="5" spans="1:11" x14ac:dyDescent="0.25">
      <c r="A5">
        <v>4</v>
      </c>
      <c r="B5" t="s">
        <v>29</v>
      </c>
      <c r="C5">
        <v>2.4456553322785402</v>
      </c>
      <c r="D5">
        <v>2.4443266142584399</v>
      </c>
      <c r="F5" t="str">
        <f t="shared" si="0"/>
        <v>GJRGARCH</v>
      </c>
      <c r="G5" s="1">
        <f t="shared" si="1"/>
        <v>2.4456553322785402</v>
      </c>
      <c r="H5" s="1">
        <f t="shared" si="1"/>
        <v>2.4443266142584399</v>
      </c>
      <c r="J5">
        <f t="shared" si="2"/>
        <v>2.4443266142584399</v>
      </c>
      <c r="K5" t="str">
        <f t="shared" si="3"/>
        <v>Sstd</v>
      </c>
    </row>
    <row r="6" spans="1:11" x14ac:dyDescent="0.25">
      <c r="A6">
        <v>5</v>
      </c>
      <c r="B6" t="s">
        <v>30</v>
      </c>
      <c r="C6">
        <v>2.4561651394716901</v>
      </c>
      <c r="D6">
        <v>2.4597763139592299</v>
      </c>
      <c r="F6" t="str">
        <f t="shared" si="0"/>
        <v>EWMA</v>
      </c>
      <c r="G6" s="1">
        <f t="shared" si="1"/>
        <v>2.4561651394716901</v>
      </c>
      <c r="H6" s="1">
        <f t="shared" si="1"/>
        <v>2.4597763139592299</v>
      </c>
      <c r="J6">
        <f t="shared" si="2"/>
        <v>2.4561651394716901</v>
      </c>
      <c r="K6" t="str">
        <f t="shared" si="3"/>
        <v>Norm</v>
      </c>
    </row>
    <row r="7" spans="1:11" x14ac:dyDescent="0.25">
      <c r="A7">
        <v>6</v>
      </c>
      <c r="B7" t="s">
        <v>31</v>
      </c>
      <c r="C7">
        <v>2.4489157208428902</v>
      </c>
      <c r="D7">
        <v>2.44762145379431</v>
      </c>
      <c r="F7" t="str">
        <f t="shared" si="0"/>
        <v>APARCH</v>
      </c>
      <c r="G7" s="1">
        <f t="shared" si="1"/>
        <v>2.4489157208428902</v>
      </c>
      <c r="H7" s="1">
        <f t="shared" si="1"/>
        <v>2.44762145379431</v>
      </c>
      <c r="J7">
        <f t="shared" si="2"/>
        <v>2.44762145379431</v>
      </c>
      <c r="K7" t="str">
        <f t="shared" si="3"/>
        <v>Sstd</v>
      </c>
    </row>
    <row r="9" spans="1:11" x14ac:dyDescent="0.25">
      <c r="G9">
        <f>SMALL(G$2:G$7,1)</f>
        <v>2.4358071397880501</v>
      </c>
      <c r="H9">
        <f>SMALL(H$2:H$7,1)</f>
        <v>2.4416746185818901</v>
      </c>
    </row>
    <row r="10" spans="1:11" x14ac:dyDescent="0.25">
      <c r="G10" t="str">
        <f>INDEX($F$2:$F$7,MATCH(G9,G$2:G$7,0),1)</f>
        <v>GARCH</v>
      </c>
      <c r="H10" t="str">
        <f>INDEX($F$2:$F$7,MATCH(H9,H$2:H$7,0),1)</f>
        <v>GARCH</v>
      </c>
    </row>
    <row r="12" spans="1:11" x14ac:dyDescent="0.25">
      <c r="G12">
        <f>SMALL(G$2:G$7,2)</f>
        <v>2.4397148592437898</v>
      </c>
      <c r="H12">
        <f>SMALL(H$2:H$7,2)</f>
        <v>2.4430739596970001</v>
      </c>
    </row>
    <row r="13" spans="1:11" x14ac:dyDescent="0.25">
      <c r="G13" t="str">
        <f>INDEX($F$2:$F$7,MATCH(G12,G$2:G$7,0),1)</f>
        <v>EGARCH</v>
      </c>
      <c r="H13" t="str">
        <f>INDEX($F$2:$F$7,MATCH(H12,H$2:H$7,0),1)</f>
        <v>EGARCH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O13"/>
  <sheetViews>
    <sheetView workbookViewId="0">
      <selection activeCell="I12" sqref="I12"/>
    </sheetView>
  </sheetViews>
  <sheetFormatPr defaultRowHeight="15" x14ac:dyDescent="0.25"/>
  <cols>
    <col min="2" max="2" width="12" bestFit="1" customWidth="1"/>
    <col min="8" max="8" width="11" bestFit="1" customWidth="1"/>
    <col min="9" max="10" width="14.28515625" bestFit="1" customWidth="1"/>
    <col min="13" max="13" width="14.28515625" bestFit="1" customWidth="1"/>
  </cols>
  <sheetData>
    <row r="1" spans="1:15" x14ac:dyDescent="0.25">
      <c r="B1" t="s">
        <v>23</v>
      </c>
      <c r="C1" t="s">
        <v>32</v>
      </c>
      <c r="D1" t="s">
        <v>33</v>
      </c>
      <c r="E1" t="s">
        <v>34</v>
      </c>
      <c r="H1" t="s">
        <v>35</v>
      </c>
      <c r="I1" t="s">
        <v>36</v>
      </c>
      <c r="J1" t="s">
        <v>37</v>
      </c>
    </row>
    <row r="2" spans="1:15" x14ac:dyDescent="0.25">
      <c r="A2">
        <v>1</v>
      </c>
      <c r="B2" t="s">
        <v>26</v>
      </c>
      <c r="C2">
        <v>7.0980364796368196</v>
      </c>
      <c r="D2">
        <v>6.4112992884879798</v>
      </c>
      <c r="E2">
        <v>6.7168173891761098</v>
      </c>
      <c r="G2" t="str">
        <f>UPPER(B2)</f>
        <v>ARCH</v>
      </c>
      <c r="H2" s="2">
        <f>C2</f>
        <v>7.0980364796368196</v>
      </c>
      <c r="I2" s="2">
        <f t="shared" ref="I2:J7" si="0">D2</f>
        <v>6.4112992884879798</v>
      </c>
      <c r="J2" s="2">
        <f t="shared" si="0"/>
        <v>6.7168173891761098</v>
      </c>
      <c r="L2">
        <f>SMALL(H2:J2,1)</f>
        <v>6.4112992884879798</v>
      </c>
      <c r="M2" t="str">
        <f>INDEX($H$1:$J$1,1,MATCH(L2,$H2:$J2,0))</f>
        <v>Moving 2 years</v>
      </c>
      <c r="O2" s="3">
        <f>(I2-J2)/J2</f>
        <v>-4.5485545160191578E-2</v>
      </c>
    </row>
    <row r="3" spans="1:15" x14ac:dyDescent="0.25">
      <c r="A3">
        <v>2</v>
      </c>
      <c r="B3" t="s">
        <v>27</v>
      </c>
      <c r="C3">
        <v>1.5818672482052301</v>
      </c>
      <c r="D3">
        <v>1.58827665502194</v>
      </c>
      <c r="E3">
        <v>1.57809495771756</v>
      </c>
      <c r="G3" t="str">
        <f t="shared" ref="G3:G7" si="1">UPPER(B3)</f>
        <v>GARCH</v>
      </c>
      <c r="H3" s="2">
        <f t="shared" ref="H3:H7" si="2">C3</f>
        <v>1.5818672482052301</v>
      </c>
      <c r="I3" s="2">
        <f t="shared" si="0"/>
        <v>1.58827665502194</v>
      </c>
      <c r="J3" s="2">
        <f t="shared" si="0"/>
        <v>1.57809495771756</v>
      </c>
      <c r="L3">
        <f t="shared" ref="L3:L7" si="3">SMALL(H3:J3,1)</f>
        <v>1.57809495771756</v>
      </c>
      <c r="M3" t="str">
        <f t="shared" ref="M3:M7" si="4">INDEX($H$1:$J$1,1,MATCH(L3,$H3:$J3,0))</f>
        <v>Moving 5 years</v>
      </c>
      <c r="O3" s="3">
        <f t="shared" ref="O3:O7" si="5">(I3-J3)/J3</f>
        <v>6.45189141159545E-3</v>
      </c>
    </row>
    <row r="4" spans="1:15" x14ac:dyDescent="0.25">
      <c r="A4">
        <v>3</v>
      </c>
      <c r="B4" t="s">
        <v>28</v>
      </c>
      <c r="C4">
        <v>1.5822777012492399</v>
      </c>
      <c r="D4">
        <v>1.60976315380738</v>
      </c>
      <c r="E4">
        <v>1.5762474940842801</v>
      </c>
      <c r="G4" t="str">
        <f t="shared" si="1"/>
        <v>EGARCH</v>
      </c>
      <c r="H4" s="2">
        <f t="shared" si="2"/>
        <v>1.5822777012492399</v>
      </c>
      <c r="I4" s="2">
        <f t="shared" si="0"/>
        <v>1.60976315380738</v>
      </c>
      <c r="J4" s="2">
        <f t="shared" si="0"/>
        <v>1.5762474940842801</v>
      </c>
      <c r="L4">
        <f t="shared" si="3"/>
        <v>1.5762474940842801</v>
      </c>
      <c r="M4" t="str">
        <f t="shared" si="4"/>
        <v>Moving 5 years</v>
      </c>
      <c r="O4" s="3">
        <f t="shared" si="5"/>
        <v>2.1262942430605284E-2</v>
      </c>
    </row>
    <row r="5" spans="1:15" x14ac:dyDescent="0.25">
      <c r="A5">
        <v>4</v>
      </c>
      <c r="B5" t="s">
        <v>29</v>
      </c>
      <c r="C5">
        <v>1.6007125225146599</v>
      </c>
      <c r="D5">
        <v>1.58248310587938</v>
      </c>
      <c r="E5">
        <v>1.58965171487111</v>
      </c>
      <c r="G5" t="str">
        <f t="shared" si="1"/>
        <v>GJRGARCH</v>
      </c>
      <c r="H5" s="2">
        <f t="shared" si="2"/>
        <v>1.6007125225146599</v>
      </c>
      <c r="I5" s="2">
        <f t="shared" si="0"/>
        <v>1.58248310587938</v>
      </c>
      <c r="J5" s="2">
        <f t="shared" si="0"/>
        <v>1.58965171487111</v>
      </c>
      <c r="L5">
        <f t="shared" si="3"/>
        <v>1.58248310587938</v>
      </c>
      <c r="M5" t="str">
        <f t="shared" si="4"/>
        <v>Moving 2 years</v>
      </c>
      <c r="O5" s="3">
        <f t="shared" si="5"/>
        <v>-4.5095469181507045E-3</v>
      </c>
    </row>
    <row r="6" spans="1:15" x14ac:dyDescent="0.25">
      <c r="A6">
        <v>5</v>
      </c>
      <c r="B6" t="s">
        <v>30</v>
      </c>
      <c r="C6">
        <v>1.58413301483044</v>
      </c>
      <c r="D6">
        <v>1.5917502781917201</v>
      </c>
      <c r="E6">
        <v>1.5836378455437601</v>
      </c>
      <c r="G6" t="str">
        <f t="shared" si="1"/>
        <v>EWMA</v>
      </c>
      <c r="H6" s="2">
        <f t="shared" si="2"/>
        <v>1.58413301483044</v>
      </c>
      <c r="I6" s="2">
        <f t="shared" si="0"/>
        <v>1.5917502781917201</v>
      </c>
      <c r="J6" s="2">
        <f t="shared" si="0"/>
        <v>1.5836378455437601</v>
      </c>
      <c r="L6">
        <f t="shared" si="3"/>
        <v>1.5836378455437601</v>
      </c>
      <c r="M6" t="str">
        <f t="shared" si="4"/>
        <v>Moving 5 years</v>
      </c>
      <c r="O6" s="3">
        <f t="shared" si="5"/>
        <v>5.1226564651683515E-3</v>
      </c>
    </row>
    <row r="7" spans="1:15" x14ac:dyDescent="0.25">
      <c r="A7">
        <v>6</v>
      </c>
      <c r="B7" t="s">
        <v>31</v>
      </c>
      <c r="C7">
        <v>1.64617299191344</v>
      </c>
      <c r="D7">
        <v>1.63487784322129</v>
      </c>
      <c r="E7">
        <v>1.6330306814144</v>
      </c>
      <c r="G7" t="str">
        <f t="shared" si="1"/>
        <v>APARCH</v>
      </c>
      <c r="H7" s="2">
        <f t="shared" si="2"/>
        <v>1.64617299191344</v>
      </c>
      <c r="I7" s="2">
        <f t="shared" si="0"/>
        <v>1.63487784322129</v>
      </c>
      <c r="J7" s="2">
        <f t="shared" si="0"/>
        <v>1.6330306814144</v>
      </c>
      <c r="L7">
        <f t="shared" si="3"/>
        <v>1.6330306814144</v>
      </c>
      <c r="M7" t="str">
        <f t="shared" si="4"/>
        <v>Moving 5 years</v>
      </c>
      <c r="O7" s="3">
        <f t="shared" si="5"/>
        <v>1.1311249861455008E-3</v>
      </c>
    </row>
    <row r="9" spans="1:15" x14ac:dyDescent="0.25">
      <c r="H9">
        <f>SMALL(H$2:H$7,1)</f>
        <v>1.5818672482052301</v>
      </c>
      <c r="I9">
        <f t="shared" ref="I9:J9" si="6">SMALL(I$2:I$7,1)</f>
        <v>1.58248310587938</v>
      </c>
      <c r="J9">
        <f t="shared" si="6"/>
        <v>1.5762474940842801</v>
      </c>
    </row>
    <row r="10" spans="1:15" x14ac:dyDescent="0.25">
      <c r="H10" t="str">
        <f>INDEX($G$2:$G$7,MATCH(H9,H$2:H$7,0),1)</f>
        <v>GARCH</v>
      </c>
      <c r="I10" t="str">
        <f t="shared" ref="I10:J10" si="7">INDEX($G$2:$G$7,MATCH(I9,I$2:I$7,0),1)</f>
        <v>GJRGARCH</v>
      </c>
      <c r="J10" t="str">
        <f t="shared" si="7"/>
        <v>EGARCH</v>
      </c>
    </row>
    <row r="12" spans="1:15" x14ac:dyDescent="0.25">
      <c r="H12">
        <f>SMALL(H2:J7,1)</f>
        <v>1.5762474940842801</v>
      </c>
      <c r="I12" t="b">
        <f>EXACT(H12,J9)</f>
        <v>1</v>
      </c>
    </row>
    <row r="13" spans="1:15" x14ac:dyDescent="0.25">
      <c r="H13">
        <f>SMALL(H2:J7,2)</f>
        <v>1.57809495771756</v>
      </c>
      <c r="I13" t="b">
        <f>EXACT(H13,H9)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M10"/>
  <sheetViews>
    <sheetView workbookViewId="0">
      <selection activeCell="I18" sqref="I18"/>
    </sheetView>
  </sheetViews>
  <sheetFormatPr defaultRowHeight="15" x14ac:dyDescent="0.25"/>
  <sheetData>
    <row r="1" spans="1:13" x14ac:dyDescent="0.25">
      <c r="B1" t="s">
        <v>23</v>
      </c>
      <c r="C1" t="s">
        <v>32</v>
      </c>
      <c r="D1" t="s">
        <v>33</v>
      </c>
      <c r="E1" t="s">
        <v>34</v>
      </c>
      <c r="H1" t="s">
        <v>35</v>
      </c>
      <c r="I1" t="s">
        <v>36</v>
      </c>
      <c r="J1" t="s">
        <v>37</v>
      </c>
    </row>
    <row r="2" spans="1:13" x14ac:dyDescent="0.25">
      <c r="A2">
        <v>1</v>
      </c>
      <c r="B2" t="s">
        <v>26</v>
      </c>
      <c r="C2">
        <v>1.7295552545621999</v>
      </c>
      <c r="D2">
        <v>1.6473332697156</v>
      </c>
      <c r="E2">
        <v>1.6726766949883101</v>
      </c>
      <c r="G2" t="str">
        <f>UPPER(B2)</f>
        <v>ARCH</v>
      </c>
      <c r="H2" s="2">
        <f>C2</f>
        <v>1.7295552545621999</v>
      </c>
      <c r="I2" s="2">
        <f t="shared" ref="I2:J7" si="0">D2</f>
        <v>1.6473332697156</v>
      </c>
      <c r="J2" s="2">
        <f t="shared" si="0"/>
        <v>1.6726766949883101</v>
      </c>
      <c r="L2">
        <f>SMALL(H2:J2,1)</f>
        <v>1.6473332697156</v>
      </c>
      <c r="M2" t="str">
        <f>INDEX($H$1:$J$1,1,MATCH(L2,$H2:$J2,0))</f>
        <v>Moving 2 years</v>
      </c>
    </row>
    <row r="3" spans="1:13" x14ac:dyDescent="0.25">
      <c r="A3">
        <v>2</v>
      </c>
      <c r="B3" t="s">
        <v>27</v>
      </c>
      <c r="C3">
        <v>1.5805025235341601</v>
      </c>
      <c r="D3" t="s">
        <v>12</v>
      </c>
      <c r="E3" t="s">
        <v>12</v>
      </c>
      <c r="G3" t="str">
        <f t="shared" ref="G3:G7" si="1">UPPER(B3)</f>
        <v>GARCH</v>
      </c>
      <c r="H3" s="2">
        <f t="shared" ref="H3:H7" si="2">C3</f>
        <v>1.5805025235341601</v>
      </c>
      <c r="I3" s="2" t="str">
        <f t="shared" si="0"/>
        <v>NA</v>
      </c>
      <c r="J3" s="2" t="str">
        <f t="shared" si="0"/>
        <v>NA</v>
      </c>
      <c r="L3">
        <f t="shared" ref="L3:L7" si="3">SMALL(H3:J3,1)</f>
        <v>1.5805025235341601</v>
      </c>
      <c r="M3" t="str">
        <f t="shared" ref="M3:M7" si="4">INDEX($H$1:$J$1,1,MATCH(L3,$H3:$J3,0))</f>
        <v>Expanding</v>
      </c>
    </row>
    <row r="4" spans="1:13" x14ac:dyDescent="0.25">
      <c r="A4">
        <v>3</v>
      </c>
      <c r="B4" t="s">
        <v>28</v>
      </c>
      <c r="C4">
        <v>1.58478197333607</v>
      </c>
      <c r="D4" t="s">
        <v>12</v>
      </c>
      <c r="E4">
        <v>1.5772333202623801</v>
      </c>
      <c r="G4" t="str">
        <f t="shared" si="1"/>
        <v>EGARCH</v>
      </c>
      <c r="H4" s="2">
        <f t="shared" si="2"/>
        <v>1.58478197333607</v>
      </c>
      <c r="I4" s="2" t="str">
        <f t="shared" si="0"/>
        <v>NA</v>
      </c>
      <c r="J4" s="2">
        <f t="shared" si="0"/>
        <v>1.5772333202623801</v>
      </c>
      <c r="L4">
        <f t="shared" si="3"/>
        <v>1.5772333202623801</v>
      </c>
      <c r="M4" t="str">
        <f t="shared" si="4"/>
        <v>Moving 5 years</v>
      </c>
    </row>
    <row r="5" spans="1:13" x14ac:dyDescent="0.25">
      <c r="A5">
        <v>4</v>
      </c>
      <c r="B5" t="s">
        <v>29</v>
      </c>
      <c r="C5">
        <v>1.6025483779705301</v>
      </c>
      <c r="D5" t="s">
        <v>12</v>
      </c>
      <c r="E5" t="s">
        <v>12</v>
      </c>
      <c r="G5" t="str">
        <f t="shared" si="1"/>
        <v>GJRGARCH</v>
      </c>
      <c r="H5" s="2">
        <f t="shared" si="2"/>
        <v>1.6025483779705301</v>
      </c>
      <c r="I5" s="2" t="str">
        <f t="shared" si="0"/>
        <v>NA</v>
      </c>
      <c r="J5" s="2" t="str">
        <f t="shared" si="0"/>
        <v>NA</v>
      </c>
      <c r="L5">
        <f t="shared" si="3"/>
        <v>1.6025483779705301</v>
      </c>
      <c r="M5" t="str">
        <f t="shared" si="4"/>
        <v>Expanding</v>
      </c>
    </row>
    <row r="6" spans="1:13" x14ac:dyDescent="0.25">
      <c r="A6">
        <v>5</v>
      </c>
      <c r="B6" t="s">
        <v>30</v>
      </c>
      <c r="C6">
        <v>1.5845085244121</v>
      </c>
      <c r="D6">
        <v>1.5888179461854</v>
      </c>
      <c r="E6">
        <v>1.58554373563469</v>
      </c>
      <c r="G6" t="str">
        <f t="shared" si="1"/>
        <v>EWMA</v>
      </c>
      <c r="H6" s="2">
        <f t="shared" si="2"/>
        <v>1.5845085244121</v>
      </c>
      <c r="I6" s="2">
        <f t="shared" si="0"/>
        <v>1.5888179461854</v>
      </c>
      <c r="J6" s="2">
        <f t="shared" si="0"/>
        <v>1.58554373563469</v>
      </c>
      <c r="L6">
        <f t="shared" si="3"/>
        <v>1.5845085244121</v>
      </c>
      <c r="M6" t="str">
        <f t="shared" si="4"/>
        <v>Expanding</v>
      </c>
    </row>
    <row r="7" spans="1:13" x14ac:dyDescent="0.25">
      <c r="A7">
        <v>6</v>
      </c>
      <c r="B7" t="s">
        <v>31</v>
      </c>
      <c r="C7">
        <v>1.63811139579021</v>
      </c>
      <c r="D7" t="s">
        <v>12</v>
      </c>
      <c r="E7" t="s">
        <v>12</v>
      </c>
      <c r="G7" t="str">
        <f t="shared" si="1"/>
        <v>APARCH</v>
      </c>
      <c r="H7" s="2">
        <f t="shared" si="2"/>
        <v>1.63811139579021</v>
      </c>
      <c r="I7" s="2" t="str">
        <f t="shared" si="0"/>
        <v>NA</v>
      </c>
      <c r="J7" s="2" t="str">
        <f t="shared" si="0"/>
        <v>NA</v>
      </c>
      <c r="L7">
        <f t="shared" si="3"/>
        <v>1.63811139579021</v>
      </c>
      <c r="M7" t="str">
        <f t="shared" si="4"/>
        <v>Expanding</v>
      </c>
    </row>
    <row r="9" spans="1:13" x14ac:dyDescent="0.25">
      <c r="H9">
        <f>SMALL(H$2:H$7,1)</f>
        <v>1.5805025235341601</v>
      </c>
      <c r="I9">
        <f t="shared" ref="I9:J9" si="5">SMALL(I$2:I$7,1)</f>
        <v>1.5888179461854</v>
      </c>
      <c r="J9">
        <f t="shared" si="5"/>
        <v>1.5772333202623801</v>
      </c>
    </row>
    <row r="10" spans="1:13" x14ac:dyDescent="0.25">
      <c r="H10" t="str">
        <f>INDEX($G$2:$G$7,MATCH(H9,H$2:H$7,0),1)</f>
        <v>GARCH</v>
      </c>
      <c r="I10" t="str">
        <f t="shared" ref="I10:J10" si="6">INDEX($G$2:$G$7,MATCH(I9,I$2:I$7,0),1)</f>
        <v>EWMA</v>
      </c>
      <c r="J10" t="str">
        <f t="shared" si="6"/>
        <v>EGARCH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M14"/>
  <sheetViews>
    <sheetView workbookViewId="0">
      <selection activeCell="G1" sqref="G1:M14"/>
    </sheetView>
  </sheetViews>
  <sheetFormatPr defaultRowHeight="15" x14ac:dyDescent="0.25"/>
  <cols>
    <col min="7" max="7" width="10.28515625" bestFit="1" customWidth="1"/>
    <col min="8" max="8" width="11" bestFit="1" customWidth="1"/>
    <col min="9" max="10" width="14.28515625" bestFit="1" customWidth="1"/>
    <col min="12" max="12" width="12" bestFit="1" customWidth="1"/>
    <col min="13" max="13" width="14.28515625" bestFit="1" customWidth="1"/>
  </cols>
  <sheetData>
    <row r="1" spans="1:13" x14ac:dyDescent="0.25">
      <c r="B1" t="s">
        <v>23</v>
      </c>
      <c r="C1" t="s">
        <v>32</v>
      </c>
      <c r="D1" t="s">
        <v>33</v>
      </c>
      <c r="E1" t="s">
        <v>34</v>
      </c>
      <c r="H1" t="s">
        <v>35</v>
      </c>
      <c r="I1" t="s">
        <v>36</v>
      </c>
      <c r="J1" t="s">
        <v>37</v>
      </c>
    </row>
    <row r="2" spans="1:13" x14ac:dyDescent="0.25">
      <c r="A2">
        <v>1</v>
      </c>
      <c r="B2" t="s">
        <v>26</v>
      </c>
      <c r="C2">
        <v>6.8108860146263099</v>
      </c>
      <c r="D2">
        <v>29.993991108527101</v>
      </c>
      <c r="E2">
        <v>17.975080005711501</v>
      </c>
      <c r="G2" t="str">
        <f>UPPER(B2)</f>
        <v>ARCH</v>
      </c>
      <c r="H2" s="2">
        <f>C2</f>
        <v>6.8108860146263099</v>
      </c>
      <c r="I2" s="2">
        <f t="shared" ref="I2:J7" si="0">D2</f>
        <v>29.993991108527101</v>
      </c>
      <c r="J2" s="2">
        <f t="shared" si="0"/>
        <v>17.975080005711501</v>
      </c>
      <c r="L2">
        <f>SMALL(H2:J2,1)</f>
        <v>6.8108860146263099</v>
      </c>
      <c r="M2" t="str">
        <f>INDEX($H$1:$J$1,1,MATCH(L2,$H2:$J2,0))</f>
        <v>Expanding</v>
      </c>
    </row>
    <row r="3" spans="1:13" x14ac:dyDescent="0.25">
      <c r="A3">
        <v>2</v>
      </c>
      <c r="B3" t="s">
        <v>27</v>
      </c>
      <c r="C3">
        <v>2.4358071397880501</v>
      </c>
      <c r="D3">
        <v>2.4592263553215501</v>
      </c>
      <c r="E3">
        <v>2.4574723108032601</v>
      </c>
      <c r="G3" t="str">
        <f t="shared" ref="G3:G7" si="1">UPPER(B3)</f>
        <v>GARCH</v>
      </c>
      <c r="H3" s="2">
        <f t="shared" ref="H3:H7" si="2">C3</f>
        <v>2.4358071397880501</v>
      </c>
      <c r="I3" s="2">
        <f t="shared" si="0"/>
        <v>2.4592263553215501</v>
      </c>
      <c r="J3" s="2">
        <f t="shared" si="0"/>
        <v>2.4574723108032601</v>
      </c>
      <c r="L3">
        <f t="shared" ref="L3:L7" si="3">SMALL(H3:J3,1)</f>
        <v>2.4358071397880501</v>
      </c>
      <c r="M3" t="str">
        <f t="shared" ref="M3:M7" si="4">INDEX($H$1:$J$1,1,MATCH(L3,$H3:$J3,0))</f>
        <v>Expanding</v>
      </c>
    </row>
    <row r="4" spans="1:13" x14ac:dyDescent="0.25">
      <c r="A4">
        <v>3</v>
      </c>
      <c r="B4" t="s">
        <v>28</v>
      </c>
      <c r="C4">
        <v>2.4397148592437898</v>
      </c>
      <c r="D4">
        <v>2.4741807624063901</v>
      </c>
      <c r="E4">
        <v>2.4367643236937999</v>
      </c>
      <c r="G4" t="str">
        <f t="shared" si="1"/>
        <v>EGARCH</v>
      </c>
      <c r="H4" s="2">
        <f t="shared" si="2"/>
        <v>2.4397148592437898</v>
      </c>
      <c r="I4" s="2">
        <f t="shared" si="0"/>
        <v>2.4741807624063901</v>
      </c>
      <c r="J4" s="2">
        <f t="shared" si="0"/>
        <v>2.4367643236937999</v>
      </c>
      <c r="L4">
        <f t="shared" si="3"/>
        <v>2.4367643236937999</v>
      </c>
      <c r="M4" t="str">
        <f t="shared" si="4"/>
        <v>Moving 5 years</v>
      </c>
    </row>
    <row r="5" spans="1:13" x14ac:dyDescent="0.25">
      <c r="A5">
        <v>4</v>
      </c>
      <c r="B5" t="s">
        <v>29</v>
      </c>
      <c r="C5">
        <v>2.4456553322785402</v>
      </c>
      <c r="D5">
        <v>2.4625036765712101</v>
      </c>
      <c r="E5">
        <v>2.4469675480195798</v>
      </c>
      <c r="G5" t="str">
        <f t="shared" si="1"/>
        <v>GJRGARCH</v>
      </c>
      <c r="H5" s="2">
        <f t="shared" si="2"/>
        <v>2.4456553322785402</v>
      </c>
      <c r="I5" s="2">
        <f t="shared" si="0"/>
        <v>2.4625036765712101</v>
      </c>
      <c r="J5" s="2">
        <f t="shared" si="0"/>
        <v>2.4469675480195798</v>
      </c>
      <c r="L5">
        <f t="shared" si="3"/>
        <v>2.4456553322785402</v>
      </c>
      <c r="M5" t="str">
        <f t="shared" si="4"/>
        <v>Expanding</v>
      </c>
    </row>
    <row r="6" spans="1:13" x14ac:dyDescent="0.25">
      <c r="A6">
        <v>5</v>
      </c>
      <c r="B6" t="s">
        <v>30</v>
      </c>
      <c r="C6">
        <v>2.4561651394716901</v>
      </c>
      <c r="D6">
        <v>2.4685683413375199</v>
      </c>
      <c r="E6">
        <v>2.4643035875364498</v>
      </c>
      <c r="G6" t="str">
        <f t="shared" si="1"/>
        <v>EWMA</v>
      </c>
      <c r="H6" s="2">
        <f t="shared" si="2"/>
        <v>2.4561651394716901</v>
      </c>
      <c r="I6" s="2">
        <f t="shared" si="0"/>
        <v>2.4685683413375199</v>
      </c>
      <c r="J6" s="2">
        <f t="shared" si="0"/>
        <v>2.4643035875364498</v>
      </c>
      <c r="L6">
        <f t="shared" si="3"/>
        <v>2.4561651394716901</v>
      </c>
      <c r="M6" t="str">
        <f t="shared" si="4"/>
        <v>Expanding</v>
      </c>
    </row>
    <row r="7" spans="1:13" x14ac:dyDescent="0.25">
      <c r="A7">
        <v>6</v>
      </c>
      <c r="B7" t="s">
        <v>31</v>
      </c>
      <c r="C7">
        <v>2.4489157208428902</v>
      </c>
      <c r="D7">
        <v>2.4512711612604599</v>
      </c>
      <c r="E7">
        <v>2.4590524564452898</v>
      </c>
      <c r="G7" t="str">
        <f t="shared" si="1"/>
        <v>APARCH</v>
      </c>
      <c r="H7" s="2">
        <f t="shared" si="2"/>
        <v>2.4489157208428902</v>
      </c>
      <c r="I7" s="2">
        <f t="shared" si="0"/>
        <v>2.4512711612604599</v>
      </c>
      <c r="J7" s="2">
        <f t="shared" si="0"/>
        <v>2.4590524564452898</v>
      </c>
      <c r="L7">
        <f t="shared" si="3"/>
        <v>2.4489157208428902</v>
      </c>
      <c r="M7" t="str">
        <f t="shared" si="4"/>
        <v>Expanding</v>
      </c>
    </row>
    <row r="9" spans="1:13" x14ac:dyDescent="0.25">
      <c r="H9">
        <f>SMALL(H$2:H$7,1)</f>
        <v>2.4358071397880501</v>
      </c>
      <c r="I9">
        <f t="shared" ref="I9:J9" si="5">SMALL(I$2:I$7,1)</f>
        <v>2.4512711612604599</v>
      </c>
      <c r="J9">
        <f t="shared" si="5"/>
        <v>2.4367643236937999</v>
      </c>
    </row>
    <row r="10" spans="1:13" x14ac:dyDescent="0.25">
      <c r="H10" t="str">
        <f>INDEX($G$2:$G$7,MATCH(H9,H$2:H$7,0),1)</f>
        <v>GARCH</v>
      </c>
      <c r="I10" t="str">
        <f t="shared" ref="I10:J10" si="6">INDEX($G$2:$G$7,MATCH(I9,I$2:I$7,0),1)</f>
        <v>APARCH</v>
      </c>
      <c r="J10" t="str">
        <f t="shared" si="6"/>
        <v>EGARCH</v>
      </c>
    </row>
    <row r="13" spans="1:13" x14ac:dyDescent="0.25">
      <c r="H13">
        <f>SMALL(H2:J7,1)</f>
        <v>2.4358071397880501</v>
      </c>
      <c r="I13" t="b">
        <f>EXACT(H13,H9)</f>
        <v>1</v>
      </c>
    </row>
    <row r="14" spans="1:13" x14ac:dyDescent="0.25">
      <c r="H14">
        <f>SMALL(H3:J8,2)</f>
        <v>2.4367643236937999</v>
      </c>
      <c r="I14" t="b">
        <f>EXACT(H14,J9)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1" sqref="G1:M14"/>
    </sheetView>
  </sheetViews>
  <sheetFormatPr defaultRowHeight="15" x14ac:dyDescent="0.25"/>
  <cols>
    <col min="10" max="10" width="14.28515625" bestFit="1" customWidth="1"/>
    <col min="13" max="13" width="14.28515625" bestFit="1" customWidth="1"/>
  </cols>
  <sheetData>
    <row r="1" spans="1:13" x14ac:dyDescent="0.25">
      <c r="B1" t="s">
        <v>23</v>
      </c>
      <c r="C1" t="s">
        <v>32</v>
      </c>
      <c r="D1" t="s">
        <v>33</v>
      </c>
      <c r="E1" t="s">
        <v>34</v>
      </c>
      <c r="H1" t="s">
        <v>35</v>
      </c>
      <c r="I1" t="s">
        <v>36</v>
      </c>
      <c r="J1" t="s">
        <v>37</v>
      </c>
    </row>
    <row r="2" spans="1:13" x14ac:dyDescent="0.25">
      <c r="A2">
        <v>1</v>
      </c>
      <c r="B2" t="s">
        <v>26</v>
      </c>
      <c r="C2">
        <v>9.5927308886954794</v>
      </c>
      <c r="D2">
        <v>7.1829090081515297</v>
      </c>
      <c r="E2">
        <v>12.634112118348799</v>
      </c>
      <c r="G2" t="str">
        <f>UPPER(B2)</f>
        <v>ARCH</v>
      </c>
      <c r="H2" s="2">
        <f>C2</f>
        <v>9.5927308886954794</v>
      </c>
      <c r="I2" s="2">
        <f t="shared" ref="I2:J7" si="0">D2</f>
        <v>7.1829090081515297</v>
      </c>
      <c r="J2" s="2">
        <f t="shared" si="0"/>
        <v>12.634112118348799</v>
      </c>
      <c r="L2">
        <f>SMALL(H2:J2,1)</f>
        <v>7.1829090081515297</v>
      </c>
      <c r="M2" t="str">
        <f>INDEX($H$1:$J$1,1,MATCH(L2,$H2:$J2,0))</f>
        <v>Moving 2 years</v>
      </c>
    </row>
    <row r="3" spans="1:13" x14ac:dyDescent="0.25">
      <c r="A3">
        <v>2</v>
      </c>
      <c r="B3" t="s">
        <v>27</v>
      </c>
      <c r="C3">
        <v>1.5820891528410199</v>
      </c>
      <c r="D3">
        <v>1.5893152633657099</v>
      </c>
      <c r="E3">
        <v>1.5749666610617701</v>
      </c>
      <c r="G3" t="str">
        <f t="shared" ref="G3:G7" si="1">UPPER(B3)</f>
        <v>GARCH</v>
      </c>
      <c r="H3" s="2">
        <f t="shared" ref="H3:H7" si="2">C3</f>
        <v>1.5820891528410199</v>
      </c>
      <c r="I3" s="2">
        <f t="shared" si="0"/>
        <v>1.5893152633657099</v>
      </c>
      <c r="J3" s="2">
        <f t="shared" si="0"/>
        <v>1.5749666610617701</v>
      </c>
      <c r="L3">
        <f t="shared" ref="L3:L7" si="3">SMALL(H3:J3,1)</f>
        <v>1.5749666610617701</v>
      </c>
      <c r="M3" t="str">
        <f t="shared" ref="M3:M7" si="4">INDEX($H$1:$J$1,1,MATCH(L3,$H3:$J3,0))</f>
        <v>Moving 5 years</v>
      </c>
    </row>
    <row r="4" spans="1:13" x14ac:dyDescent="0.25">
      <c r="A4">
        <v>3</v>
      </c>
      <c r="B4" t="s">
        <v>28</v>
      </c>
      <c r="C4">
        <v>1.5837088087942801</v>
      </c>
      <c r="D4" t="s">
        <v>38</v>
      </c>
      <c r="E4">
        <v>1.5781615770907</v>
      </c>
      <c r="G4" t="str">
        <f t="shared" si="1"/>
        <v>EGARCH</v>
      </c>
      <c r="H4" s="2">
        <f t="shared" si="2"/>
        <v>1.5837088087942801</v>
      </c>
      <c r="I4" s="2" t="str">
        <f t="shared" si="0"/>
        <v>Inf</v>
      </c>
      <c r="J4" s="2">
        <f t="shared" si="0"/>
        <v>1.5781615770907</v>
      </c>
      <c r="L4">
        <f t="shared" si="3"/>
        <v>1.5781615770907</v>
      </c>
      <c r="M4" t="str">
        <f t="shared" si="4"/>
        <v>Moving 5 years</v>
      </c>
    </row>
    <row r="5" spans="1:13" x14ac:dyDescent="0.25">
      <c r="A5">
        <v>4</v>
      </c>
      <c r="B5" t="s">
        <v>29</v>
      </c>
      <c r="C5">
        <v>1.60241619192962</v>
      </c>
      <c r="D5">
        <v>1.62359252703167</v>
      </c>
      <c r="E5">
        <v>1.5971208904909899</v>
      </c>
      <c r="G5" t="str">
        <f t="shared" si="1"/>
        <v>GJRGARCH</v>
      </c>
      <c r="H5" s="2">
        <f t="shared" si="2"/>
        <v>1.60241619192962</v>
      </c>
      <c r="I5" s="2">
        <f t="shared" si="0"/>
        <v>1.62359252703167</v>
      </c>
      <c r="J5" s="2">
        <f t="shared" si="0"/>
        <v>1.5971208904909899</v>
      </c>
      <c r="L5">
        <f t="shared" si="3"/>
        <v>1.5971208904909899</v>
      </c>
      <c r="M5" t="str">
        <f t="shared" si="4"/>
        <v>Moving 5 years</v>
      </c>
    </row>
    <row r="6" spans="1:13" x14ac:dyDescent="0.25">
      <c r="A6">
        <v>5</v>
      </c>
      <c r="B6" t="s">
        <v>30</v>
      </c>
      <c r="C6">
        <v>1.5846390070096199</v>
      </c>
      <c r="D6">
        <v>1.5949928849917601</v>
      </c>
      <c r="E6">
        <v>1.58393381996962</v>
      </c>
      <c r="G6" t="str">
        <f t="shared" si="1"/>
        <v>EWMA</v>
      </c>
      <c r="H6" s="2">
        <f t="shared" si="2"/>
        <v>1.5846390070096199</v>
      </c>
      <c r="I6" s="2">
        <f t="shared" si="0"/>
        <v>1.5949928849917601</v>
      </c>
      <c r="J6" s="2">
        <f t="shared" si="0"/>
        <v>1.58393381996962</v>
      </c>
      <c r="L6">
        <f t="shared" si="3"/>
        <v>1.58393381996962</v>
      </c>
      <c r="M6" t="str">
        <f t="shared" si="4"/>
        <v>Moving 5 years</v>
      </c>
    </row>
    <row r="7" spans="1:13" x14ac:dyDescent="0.25">
      <c r="A7">
        <v>6</v>
      </c>
      <c r="B7" t="s">
        <v>31</v>
      </c>
      <c r="C7">
        <v>1.65203094955148</v>
      </c>
      <c r="D7">
        <v>1.6341877818649799</v>
      </c>
      <c r="E7">
        <v>1.6497325649330601</v>
      </c>
      <c r="G7" t="str">
        <f t="shared" si="1"/>
        <v>APARCH</v>
      </c>
      <c r="H7" s="2">
        <f t="shared" si="2"/>
        <v>1.65203094955148</v>
      </c>
      <c r="I7" s="2">
        <f t="shared" si="0"/>
        <v>1.6341877818649799</v>
      </c>
      <c r="J7" s="2">
        <f t="shared" si="0"/>
        <v>1.6497325649330601</v>
      </c>
      <c r="L7">
        <f t="shared" si="3"/>
        <v>1.6341877818649799</v>
      </c>
      <c r="M7" t="str">
        <f t="shared" si="4"/>
        <v>Moving 2 years</v>
      </c>
    </row>
    <row r="9" spans="1:13" x14ac:dyDescent="0.25">
      <c r="H9">
        <f>SMALL(H$2:H$7,1)</f>
        <v>1.5820891528410199</v>
      </c>
      <c r="I9">
        <f t="shared" ref="I9:J9" si="5">SMALL(I$2:I$7,1)</f>
        <v>1.5893152633657099</v>
      </c>
      <c r="J9">
        <f t="shared" si="5"/>
        <v>1.5749666610617701</v>
      </c>
    </row>
    <row r="10" spans="1:13" x14ac:dyDescent="0.25">
      <c r="H10" t="str">
        <f>INDEX($G$2:$G$7,MATCH(H9,H$2:H$7,0),1)</f>
        <v>GARCH</v>
      </c>
      <c r="I10" t="str">
        <f t="shared" ref="I10:J10" si="6">INDEX($G$2:$G$7,MATCH(I9,I$2:I$7,0),1)</f>
        <v>GARCH</v>
      </c>
      <c r="J10" t="str">
        <f t="shared" si="6"/>
        <v>GARCH</v>
      </c>
    </row>
    <row r="13" spans="1:13" x14ac:dyDescent="0.25">
      <c r="H13">
        <f>SMALL(H2:J7,1)</f>
        <v>1.5749666610617701</v>
      </c>
      <c r="I13" t="b">
        <f>EXACT(H13,H9)</f>
        <v>0</v>
      </c>
    </row>
    <row r="14" spans="1:13" x14ac:dyDescent="0.25">
      <c r="H14">
        <f>SMALL(H3:J8,2)</f>
        <v>1.5781615770907</v>
      </c>
      <c r="I14" t="b">
        <f>EXACT(H14,J9)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9" sqref="I9"/>
    </sheetView>
  </sheetViews>
  <sheetFormatPr defaultRowHeight="15" x14ac:dyDescent="0.25"/>
  <cols>
    <col min="8" max="8" width="12" bestFit="1" customWidth="1"/>
    <col min="9" max="10" width="14.28515625" bestFit="1" customWidth="1"/>
    <col min="13" max="13" width="14.28515625" bestFit="1" customWidth="1"/>
  </cols>
  <sheetData>
    <row r="1" spans="1:13" x14ac:dyDescent="0.25">
      <c r="B1" t="s">
        <v>23</v>
      </c>
      <c r="C1" t="s">
        <v>32</v>
      </c>
      <c r="D1" t="s">
        <v>33</v>
      </c>
      <c r="E1" t="s">
        <v>34</v>
      </c>
      <c r="H1" t="s">
        <v>35</v>
      </c>
      <c r="I1" t="s">
        <v>36</v>
      </c>
      <c r="J1" t="s">
        <v>37</v>
      </c>
    </row>
    <row r="2" spans="1:13" x14ac:dyDescent="0.25">
      <c r="A2">
        <v>1</v>
      </c>
      <c r="B2" t="s">
        <v>26</v>
      </c>
      <c r="C2">
        <v>7.8714174345263697</v>
      </c>
      <c r="D2">
        <v>8.7016662871941808</v>
      </c>
      <c r="E2">
        <v>26.382793655040398</v>
      </c>
      <c r="G2" t="str">
        <f>UPPER(B2)</f>
        <v>ARCH</v>
      </c>
      <c r="H2" s="2">
        <f>C2</f>
        <v>7.8714174345263697</v>
      </c>
      <c r="I2" s="2">
        <f t="shared" ref="I2:J7" si="0">D2</f>
        <v>8.7016662871941808</v>
      </c>
      <c r="J2" s="2">
        <f t="shared" si="0"/>
        <v>26.382793655040398</v>
      </c>
      <c r="L2">
        <f>SMALL(H2:J2,1)</f>
        <v>7.8714174345263697</v>
      </c>
      <c r="M2" t="str">
        <f>INDEX($H$1:$J$1,1,MATCH(L2,$H2:$J2,0))</f>
        <v>Expanding</v>
      </c>
    </row>
    <row r="3" spans="1:13" x14ac:dyDescent="0.25">
      <c r="A3">
        <v>2</v>
      </c>
      <c r="B3" t="s">
        <v>27</v>
      </c>
      <c r="C3">
        <v>2.4337239305584801</v>
      </c>
      <c r="D3">
        <v>2.4269042851053602</v>
      </c>
      <c r="E3">
        <v>2.4353379799773398</v>
      </c>
      <c r="G3" t="str">
        <f t="shared" ref="G3:G7" si="1">UPPER(B3)</f>
        <v>GARCH</v>
      </c>
      <c r="H3" s="2">
        <f t="shared" ref="H3:H7" si="2">C3</f>
        <v>2.4337239305584801</v>
      </c>
      <c r="I3" s="2">
        <f t="shared" si="0"/>
        <v>2.4269042851053602</v>
      </c>
      <c r="J3" s="2">
        <f t="shared" si="0"/>
        <v>2.4353379799773398</v>
      </c>
      <c r="L3">
        <f t="shared" ref="L3:L7" si="3">SMALL(H3:J3,1)</f>
        <v>2.4269042851053602</v>
      </c>
      <c r="M3" t="str">
        <f t="shared" ref="M3:M7" si="4">INDEX($H$1:$J$1,1,MATCH(L3,$H3:$J3,0))</f>
        <v>Moving 2 years</v>
      </c>
    </row>
    <row r="4" spans="1:13" x14ac:dyDescent="0.25">
      <c r="A4">
        <v>3</v>
      </c>
      <c r="B4" t="s">
        <v>28</v>
      </c>
      <c r="C4">
        <v>2.4453415077576799</v>
      </c>
      <c r="D4" t="s">
        <v>38</v>
      </c>
      <c r="E4">
        <v>2.4451458535600201</v>
      </c>
      <c r="G4" t="str">
        <f t="shared" si="1"/>
        <v>EGARCH</v>
      </c>
      <c r="H4" s="2">
        <f t="shared" si="2"/>
        <v>2.4453415077576799</v>
      </c>
      <c r="I4" s="2" t="str">
        <f t="shared" si="0"/>
        <v>Inf</v>
      </c>
      <c r="J4" s="2">
        <f t="shared" si="0"/>
        <v>2.4451458535600201</v>
      </c>
      <c r="L4">
        <f t="shared" si="3"/>
        <v>2.4451458535600201</v>
      </c>
      <c r="M4" t="str">
        <f t="shared" si="4"/>
        <v>Moving 5 years</v>
      </c>
    </row>
    <row r="5" spans="1:13" x14ac:dyDescent="0.25">
      <c r="A5">
        <v>4</v>
      </c>
      <c r="B5" t="s">
        <v>29</v>
      </c>
      <c r="C5">
        <v>2.4470668193670302</v>
      </c>
      <c r="D5">
        <v>2.5557713089584801</v>
      </c>
      <c r="E5">
        <v>2.4473496391799001</v>
      </c>
      <c r="G5" t="str">
        <f t="shared" si="1"/>
        <v>GJRGARCH</v>
      </c>
      <c r="H5" s="2">
        <f t="shared" si="2"/>
        <v>2.4470668193670302</v>
      </c>
      <c r="I5" s="2">
        <f t="shared" si="0"/>
        <v>2.5557713089584801</v>
      </c>
      <c r="J5" s="2">
        <f t="shared" si="0"/>
        <v>2.4473496391799001</v>
      </c>
      <c r="L5">
        <f t="shared" si="3"/>
        <v>2.4470668193670302</v>
      </c>
      <c r="M5" t="str">
        <f t="shared" si="4"/>
        <v>Expanding</v>
      </c>
    </row>
    <row r="6" spans="1:13" x14ac:dyDescent="0.25">
      <c r="A6">
        <v>5</v>
      </c>
      <c r="B6" t="s">
        <v>30</v>
      </c>
      <c r="C6">
        <v>2.4602561795129199</v>
      </c>
      <c r="D6">
        <v>2.4443506118367102</v>
      </c>
      <c r="E6">
        <v>2.4562882450311299</v>
      </c>
      <c r="G6" t="str">
        <f t="shared" si="1"/>
        <v>EWMA</v>
      </c>
      <c r="H6" s="2">
        <f t="shared" si="2"/>
        <v>2.4602561795129199</v>
      </c>
      <c r="I6" s="2">
        <f t="shared" si="0"/>
        <v>2.4443506118367102</v>
      </c>
      <c r="J6" s="2">
        <f t="shared" si="0"/>
        <v>2.4562882450311299</v>
      </c>
      <c r="L6">
        <f t="shared" si="3"/>
        <v>2.4443506118367102</v>
      </c>
      <c r="M6" t="str">
        <f t="shared" si="4"/>
        <v>Moving 2 years</v>
      </c>
    </row>
    <row r="7" spans="1:13" x14ac:dyDescent="0.25">
      <c r="A7">
        <v>6</v>
      </c>
      <c r="B7" t="s">
        <v>31</v>
      </c>
      <c r="C7">
        <v>2.4587620338422398</v>
      </c>
      <c r="D7">
        <v>2.4241413161853398</v>
      </c>
      <c r="E7">
        <v>2.4598498753725702</v>
      </c>
      <c r="G7" t="str">
        <f t="shared" si="1"/>
        <v>APARCH</v>
      </c>
      <c r="H7" s="2">
        <f t="shared" si="2"/>
        <v>2.4587620338422398</v>
      </c>
      <c r="I7" s="2">
        <f t="shared" si="0"/>
        <v>2.4241413161853398</v>
      </c>
      <c r="J7" s="2">
        <f t="shared" si="0"/>
        <v>2.4598498753725702</v>
      </c>
      <c r="L7">
        <f t="shared" si="3"/>
        <v>2.4241413161853398</v>
      </c>
      <c r="M7" t="str">
        <f t="shared" si="4"/>
        <v>Moving 2 years</v>
      </c>
    </row>
    <row r="9" spans="1:13" x14ac:dyDescent="0.25">
      <c r="H9">
        <f>SMALL(H$2:H$7,1)</f>
        <v>2.4337239305584801</v>
      </c>
      <c r="I9">
        <f t="shared" ref="I9:J9" si="5">SMALL(I$2:I$7,1)</f>
        <v>2.4241413161853398</v>
      </c>
      <c r="J9">
        <f t="shared" si="5"/>
        <v>2.4353379799773398</v>
      </c>
    </row>
    <row r="10" spans="1:13" x14ac:dyDescent="0.25">
      <c r="H10" t="str">
        <f>INDEX($G$2:$G$7,MATCH(H9,H$2:H$7,0),1)</f>
        <v>GARCH</v>
      </c>
      <c r="I10" t="str">
        <f t="shared" ref="I10:J10" si="6">INDEX($G$2:$G$7,MATCH(I9,I$2:I$7,0),1)</f>
        <v>APARCH</v>
      </c>
      <c r="J10" t="str">
        <f t="shared" si="6"/>
        <v>GARCH</v>
      </c>
    </row>
    <row r="13" spans="1:13" x14ac:dyDescent="0.25">
      <c r="H13">
        <f>SMALL(H2:J7,1)</f>
        <v>2.4241413161853398</v>
      </c>
      <c r="I13" t="b">
        <f>EXACT(H13,H9)</f>
        <v>0</v>
      </c>
    </row>
    <row r="14" spans="1:13" x14ac:dyDescent="0.25">
      <c r="H14">
        <f>SMALL(H3:J8,2)</f>
        <v>2.4269042851053602</v>
      </c>
      <c r="I14" t="b">
        <f>EXACT(H14,J9)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Table1_MSE</vt:lpstr>
      <vt:lpstr>Table1_QL</vt:lpstr>
      <vt:lpstr>Table1_MSE_5</vt:lpstr>
      <vt:lpstr>Table1_QL_5</vt:lpstr>
      <vt:lpstr>Table2_MSE</vt:lpstr>
      <vt:lpstr>Table2_MSE_sstd</vt:lpstr>
      <vt:lpstr>Table2_QL</vt:lpstr>
      <vt:lpstr>Table2_MSE_252</vt:lpstr>
      <vt:lpstr>Table2_QL_252</vt:lpstr>
      <vt:lpstr>Table4_MSE</vt:lpstr>
      <vt:lpstr>Table4_QL</vt:lpstr>
      <vt:lpstr>Table1_HF_QL</vt:lpstr>
      <vt:lpstr>Table1_HF_MSE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Tebaldi</cp:lastModifiedBy>
  <dcterms:created xsi:type="dcterms:W3CDTF">2019-11-16T12:43:39Z</dcterms:created>
  <dcterms:modified xsi:type="dcterms:W3CDTF">2019-11-16T16:48:30Z</dcterms:modified>
</cp:coreProperties>
</file>