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Github\POF\doc\report_v1\"/>
    </mc:Choice>
  </mc:AlternateContent>
  <xr:revisionPtr revIDLastSave="0" documentId="8_{841BFE36-499D-4777-BB60-11432AC802C5}" xr6:coauthVersionLast="47" xr6:coauthVersionMax="47" xr10:uidLastSave="{00000000-0000-0000-0000-000000000000}"/>
  <bookViews>
    <workbookView xWindow="-120" yWindow="-120" windowWidth="29040" windowHeight="15840" activeTab="5" xr2:uid="{6B4B3EDE-8589-4706-B525-18B05CAE4843}"/>
  </bookViews>
  <sheets>
    <sheet name="X1 Grafico 1" sheetId="1" r:id="rId1"/>
    <sheet name="X2 Gasto com refri" sheetId="3" r:id="rId2"/>
    <sheet name="X3 Idade" sheetId="4" r:id="rId3"/>
    <sheet name="X4 Genero" sheetId="5" r:id="rId4"/>
    <sheet name="X5 Estudo" sheetId="7" r:id="rId5"/>
    <sheet name="X6 Gasto em categorias" sheetId="2" r:id="rId6"/>
    <sheet name="X8 Regional" sheetId="6" r:id="rId7"/>
    <sheet name="X9 Preco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2" i="8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P87" i="7"/>
  <c r="O87" i="7"/>
  <c r="P86" i="7"/>
  <c r="O86" i="7"/>
  <c r="P85" i="7"/>
  <c r="O85" i="7"/>
  <c r="P84" i="7"/>
  <c r="O84" i="7"/>
  <c r="P83" i="7"/>
  <c r="O83" i="7"/>
  <c r="P82" i="7"/>
  <c r="O82" i="7"/>
  <c r="P81" i="7"/>
  <c r="O81" i="7"/>
  <c r="P80" i="7"/>
  <c r="O80" i="7"/>
  <c r="P79" i="7"/>
  <c r="O79" i="7"/>
  <c r="P78" i="7"/>
  <c r="O78" i="7"/>
  <c r="P77" i="7"/>
  <c r="O77" i="7"/>
  <c r="P76" i="7"/>
  <c r="O76" i="7"/>
  <c r="P75" i="7"/>
  <c r="O75" i="7"/>
  <c r="P74" i="7"/>
  <c r="O74" i="7"/>
  <c r="P73" i="7"/>
  <c r="O73" i="7"/>
  <c r="P72" i="7"/>
  <c r="O72" i="7"/>
  <c r="P71" i="7"/>
  <c r="O71" i="7"/>
  <c r="L71" i="7"/>
  <c r="K71" i="7"/>
  <c r="K24" i="5"/>
  <c r="L24" i="5"/>
  <c r="L23" i="5"/>
  <c r="K23" i="5"/>
  <c r="M49" i="2"/>
  <c r="M50" i="2"/>
  <c r="M51" i="2"/>
  <c r="M52" i="2"/>
  <c r="M53" i="2"/>
  <c r="M54" i="2"/>
  <c r="M55" i="2"/>
  <c r="M56" i="2"/>
  <c r="L49" i="2"/>
  <c r="N49" i="2" s="1"/>
  <c r="L50" i="2"/>
  <c r="N50" i="2" s="1"/>
  <c r="L51" i="2"/>
  <c r="N51" i="2" s="1"/>
  <c r="L52" i="2"/>
  <c r="N52" i="2" s="1"/>
  <c r="L53" i="2"/>
  <c r="N53" i="2" s="1"/>
  <c r="L54" i="2"/>
  <c r="N54" i="2" s="1"/>
  <c r="L55" i="2"/>
  <c r="N55" i="2" s="1"/>
  <c r="L56" i="2"/>
  <c r="N56" i="2" s="1"/>
  <c r="M48" i="2"/>
  <c r="L48" i="2"/>
  <c r="H37" i="2"/>
  <c r="I48" i="2" s="1"/>
  <c r="H38" i="2"/>
  <c r="I49" i="2" s="1"/>
  <c r="H39" i="2"/>
  <c r="I50" i="2" s="1"/>
  <c r="H40" i="2"/>
  <c r="I51" i="2" s="1"/>
  <c r="H41" i="2"/>
  <c r="I52" i="2" s="1"/>
  <c r="H42" i="2"/>
  <c r="I53" i="2" s="1"/>
  <c r="H43" i="2"/>
  <c r="I54" i="2" s="1"/>
  <c r="H44" i="2"/>
  <c r="I55" i="2" s="1"/>
  <c r="H45" i="2"/>
  <c r="I56" i="2" s="1"/>
  <c r="G38" i="2"/>
  <c r="H49" i="2" s="1"/>
  <c r="J49" i="2" s="1"/>
  <c r="G39" i="2"/>
  <c r="H50" i="2" s="1"/>
  <c r="J50" i="2" s="1"/>
  <c r="G40" i="2"/>
  <c r="H51" i="2" s="1"/>
  <c r="G41" i="2"/>
  <c r="H52" i="2" s="1"/>
  <c r="G42" i="2"/>
  <c r="H53" i="2" s="1"/>
  <c r="J53" i="2" s="1"/>
  <c r="G43" i="2"/>
  <c r="H54" i="2" s="1"/>
  <c r="G44" i="2"/>
  <c r="H55" i="2" s="1"/>
  <c r="G45" i="2"/>
  <c r="H56" i="2" s="1"/>
  <c r="G37" i="2"/>
  <c r="H48" i="2" s="1"/>
  <c r="K72" i="7"/>
  <c r="M72" i="7" s="1"/>
  <c r="L72" i="7"/>
  <c r="K73" i="7"/>
  <c r="L73" i="7"/>
  <c r="M73" i="7" s="1"/>
  <c r="K74" i="7"/>
  <c r="L74" i="7"/>
  <c r="M74" i="7" s="1"/>
  <c r="K75" i="7"/>
  <c r="L75" i="7"/>
  <c r="M75" i="7" s="1"/>
  <c r="K76" i="7"/>
  <c r="L76" i="7"/>
  <c r="M76" i="7" s="1"/>
  <c r="K77" i="7"/>
  <c r="L77" i="7"/>
  <c r="M77" i="7" s="1"/>
  <c r="K78" i="7"/>
  <c r="L78" i="7"/>
  <c r="M78" i="7" s="1"/>
  <c r="K79" i="7"/>
  <c r="L79" i="7"/>
  <c r="M79" i="7" s="1"/>
  <c r="K80" i="7"/>
  <c r="L80" i="7"/>
  <c r="M80" i="7" s="1"/>
  <c r="K81" i="7"/>
  <c r="L81" i="7"/>
  <c r="M81" i="7" s="1"/>
  <c r="K82" i="7"/>
  <c r="L82" i="7"/>
  <c r="M82" i="7" s="1"/>
  <c r="K83" i="7"/>
  <c r="L83" i="7"/>
  <c r="M83" i="7" s="1"/>
  <c r="K84" i="7"/>
  <c r="L84" i="7"/>
  <c r="M84" i="7" s="1"/>
  <c r="K85" i="7"/>
  <c r="L85" i="7"/>
  <c r="M85" i="7" s="1"/>
  <c r="K86" i="7"/>
  <c r="L86" i="7"/>
  <c r="M86" i="7" s="1"/>
  <c r="K87" i="7"/>
  <c r="M87" i="7" s="1"/>
  <c r="L87" i="7"/>
  <c r="M7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51" i="7"/>
  <c r="L21" i="5"/>
  <c r="M21" i="5" s="1"/>
  <c r="M20" i="5"/>
  <c r="L20" i="5"/>
  <c r="K21" i="5"/>
  <c r="K20" i="5"/>
  <c r="J15" i="5"/>
  <c r="J14" i="5"/>
  <c r="I15" i="5"/>
  <c r="I14" i="5"/>
  <c r="J30" i="4"/>
  <c r="M46" i="4"/>
  <c r="N46" i="4" s="1"/>
  <c r="M44" i="4"/>
  <c r="N44" i="4" s="1"/>
  <c r="O44" i="4" s="1"/>
  <c r="M45" i="4"/>
  <c r="M47" i="4"/>
  <c r="M48" i="4"/>
  <c r="M49" i="4"/>
  <c r="M50" i="4"/>
  <c r="N50" i="4" s="1"/>
  <c r="O50" i="4" s="1"/>
  <c r="M51" i="4"/>
  <c r="M43" i="4"/>
  <c r="N43" i="4" s="1"/>
  <c r="O43" i="4" s="1"/>
  <c r="N47" i="4"/>
  <c r="O47" i="4" s="1"/>
  <c r="N51" i="4"/>
  <c r="K31" i="4"/>
  <c r="K32" i="4"/>
  <c r="K33" i="4"/>
  <c r="K34" i="4"/>
  <c r="K35" i="4"/>
  <c r="K36" i="4"/>
  <c r="K37" i="4"/>
  <c r="K38" i="4"/>
  <c r="K30" i="4"/>
  <c r="L55" i="4"/>
  <c r="M55" i="4"/>
  <c r="N55" i="4"/>
  <c r="L56" i="4"/>
  <c r="N56" i="4" s="1"/>
  <c r="M56" i="4"/>
  <c r="L57" i="4"/>
  <c r="M57" i="4"/>
  <c r="N57" i="4"/>
  <c r="L58" i="4"/>
  <c r="N58" i="4" s="1"/>
  <c r="M58" i="4"/>
  <c r="L59" i="4"/>
  <c r="M59" i="4"/>
  <c r="N59" i="4"/>
  <c r="L60" i="4"/>
  <c r="N60" i="4" s="1"/>
  <c r="M60" i="4"/>
  <c r="L61" i="4"/>
  <c r="M61" i="4"/>
  <c r="N61" i="4"/>
  <c r="L62" i="4"/>
  <c r="N62" i="4" s="1"/>
  <c r="M62" i="4"/>
  <c r="N54" i="4"/>
  <c r="M54" i="4"/>
  <c r="L54" i="4"/>
  <c r="L44" i="4"/>
  <c r="L45" i="4"/>
  <c r="N45" i="4"/>
  <c r="L46" i="4"/>
  <c r="L47" i="4"/>
  <c r="L48" i="4"/>
  <c r="N48" i="4"/>
  <c r="L49" i="4"/>
  <c r="N49" i="4"/>
  <c r="L50" i="4"/>
  <c r="L51" i="4"/>
  <c r="L43" i="4"/>
  <c r="O15" i="3"/>
  <c r="N15" i="3"/>
  <c r="O14" i="3"/>
  <c r="N14" i="3"/>
  <c r="M15" i="3"/>
  <c r="M14" i="3"/>
  <c r="K14" i="3"/>
  <c r="K15" i="3"/>
  <c r="K13" i="3"/>
  <c r="K12" i="3"/>
  <c r="J14" i="3"/>
  <c r="J15" i="3"/>
  <c r="J13" i="3"/>
  <c r="J12" i="3"/>
  <c r="I14" i="3"/>
  <c r="I15" i="3"/>
  <c r="I13" i="3"/>
  <c r="I12" i="3"/>
  <c r="J31" i="4"/>
  <c r="J32" i="4"/>
  <c r="J33" i="4"/>
  <c r="J34" i="4"/>
  <c r="J35" i="4"/>
  <c r="J36" i="4"/>
  <c r="J37" i="4"/>
  <c r="J38" i="4"/>
  <c r="D16" i="3"/>
  <c r="D15" i="3"/>
  <c r="D14" i="3"/>
  <c r="K3" i="6"/>
  <c r="K4" i="6"/>
  <c r="K5" i="6"/>
  <c r="K6" i="6"/>
  <c r="K7" i="6"/>
  <c r="K8" i="6"/>
  <c r="K9" i="6"/>
  <c r="K2" i="6"/>
  <c r="K16" i="4"/>
  <c r="K17" i="4"/>
  <c r="K18" i="4"/>
  <c r="K19" i="4"/>
  <c r="K20" i="4"/>
  <c r="K21" i="4"/>
  <c r="K22" i="4"/>
  <c r="K23" i="4"/>
  <c r="K15" i="4"/>
  <c r="K3" i="4"/>
  <c r="K4" i="4"/>
  <c r="K5" i="4"/>
  <c r="K6" i="4"/>
  <c r="K7" i="4"/>
  <c r="K8" i="4"/>
  <c r="K9" i="4"/>
  <c r="K10" i="4"/>
  <c r="K11" i="4"/>
  <c r="K2" i="4"/>
  <c r="D5" i="3"/>
  <c r="D4" i="3"/>
  <c r="D3" i="3"/>
  <c r="H22" i="2"/>
  <c r="H23" i="2"/>
  <c r="H24" i="2"/>
  <c r="H25" i="2"/>
  <c r="H26" i="2"/>
  <c r="H27" i="2"/>
  <c r="H28" i="2"/>
  <c r="H29" i="2"/>
  <c r="H21" i="2"/>
  <c r="G22" i="2"/>
  <c r="G23" i="2"/>
  <c r="G24" i="2"/>
  <c r="G25" i="2"/>
  <c r="G26" i="2"/>
  <c r="G27" i="2"/>
  <c r="G28" i="2"/>
  <c r="G29" i="2"/>
  <c r="G21" i="2"/>
  <c r="D9" i="1"/>
  <c r="D8" i="1"/>
  <c r="C13" i="1"/>
  <c r="B13" i="1"/>
  <c r="C11" i="1"/>
  <c r="C10" i="1"/>
  <c r="C8" i="1"/>
  <c r="B8" i="1"/>
  <c r="C9" i="1"/>
  <c r="B9" i="1"/>
  <c r="J56" i="2" l="1"/>
  <c r="N48" i="2"/>
  <c r="J51" i="2"/>
  <c r="J55" i="2"/>
  <c r="J54" i="2"/>
  <c r="J52" i="2"/>
  <c r="J48" i="2"/>
  <c r="M24" i="5"/>
  <c r="M23" i="5"/>
  <c r="O49" i="4"/>
  <c r="O46" i="4"/>
  <c r="O51" i="4"/>
  <c r="O45" i="4"/>
  <c r="O48" i="4"/>
</calcChain>
</file>

<file path=xl/sharedStrings.xml><?xml version="1.0" encoding="utf-8"?>
<sst xmlns="http://schemas.openxmlformats.org/spreadsheetml/2006/main" count="302" uniqueCount="81">
  <si>
    <t>POF  2007</t>
  </si>
  <si>
    <t>POF  2017</t>
  </si>
  <si>
    <t>Desc</t>
  </si>
  <si>
    <t>Total de Domicilios</t>
  </si>
  <si>
    <t>Domicilios com consumo de produtos selecionados</t>
  </si>
  <si>
    <t>Domicilios com consumo de refrigerante</t>
  </si>
  <si>
    <t>Grupo_FIPE</t>
  </si>
  <si>
    <t>GastoTotal_mean</t>
  </si>
  <si>
    <t>GastoTotal_sd</t>
  </si>
  <si>
    <t>QtdTotal_mean</t>
  </si>
  <si>
    <t>QtdTotal_sd</t>
  </si>
  <si>
    <t>TotalDomiciliosNaClasse</t>
  </si>
  <si>
    <t>Água</t>
  </si>
  <si>
    <t>Bebida Adoçada</t>
  </si>
  <si>
    <t>Bebida Adoçada a Base de Leite</t>
  </si>
  <si>
    <t>Café e Chá</t>
  </si>
  <si>
    <t>Isotônico e Energético</t>
  </si>
  <si>
    <t>Leite</t>
  </si>
  <si>
    <t>Refrigerante</t>
  </si>
  <si>
    <t>Refrigerante Dietético</t>
  </si>
  <si>
    <t>Suco Natural</t>
  </si>
  <si>
    <t>IPCA</t>
  </si>
  <si>
    <t>CORRECAO IPCA</t>
  </si>
  <si>
    <t>Gasto médio total [R$]</t>
  </si>
  <si>
    <t>Gasto médio com refrigerantes [R$]</t>
  </si>
  <si>
    <t>Média de consumo de refrigerante[L]</t>
  </si>
  <si>
    <t>(dados semanais)</t>
  </si>
  <si>
    <t>2007_corrigido</t>
  </si>
  <si>
    <t>(100,110]</t>
  </si>
  <si>
    <t>(90,100]</t>
  </si>
  <si>
    <t>(80,90]</t>
  </si>
  <si>
    <t>(70,80]</t>
  </si>
  <si>
    <t>(60,70]</t>
  </si>
  <si>
    <t>(50,60]</t>
  </si>
  <si>
    <t>(40,50]</t>
  </si>
  <si>
    <t>(30,40]</t>
  </si>
  <si>
    <t>(20,30]</t>
  </si>
  <si>
    <t>(13,20]</t>
  </si>
  <si>
    <t>IdadeMediaDaClasse</t>
  </si>
  <si>
    <t>QtdComRefri_sd</t>
  </si>
  <si>
    <t>QtdComRefri_mean</t>
  </si>
  <si>
    <t>GastoComRefri_sd</t>
  </si>
  <si>
    <t>GastoComRefri_mean</t>
  </si>
  <si>
    <t>Mulher</t>
  </si>
  <si>
    <t>Homem</t>
  </si>
  <si>
    <t>Idade_Classe</t>
  </si>
  <si>
    <t>(15,20]</t>
  </si>
  <si>
    <t>Domicilios Com Refrigerante</t>
  </si>
  <si>
    <t>Domicilios Com Produtos Selecionados</t>
  </si>
  <si>
    <t>Domicilios Total</t>
  </si>
  <si>
    <t>Descriao</t>
  </si>
  <si>
    <t>CO</t>
  </si>
  <si>
    <t>S</t>
  </si>
  <si>
    <t>SE</t>
  </si>
  <si>
    <t>NE</t>
  </si>
  <si>
    <t>N</t>
  </si>
  <si>
    <t>Nao Det.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</si>
  <si>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</si>
  <si>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</si>
  <si>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</si>
  <si>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</si>
  <si>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</si>
  <si>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</si>
  <si>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</si>
  <si>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</si>
  <si>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</si>
  <si>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</si>
  <si>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</si>
  <si>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</si>
  <si>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</si>
  <si>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</si>
  <si>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</si>
  <si>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0</t>
  </si>
  <si>
    <t>AnosEstudoMedioDaClasse</t>
  </si>
  <si>
    <t>COMPESOS</t>
  </si>
  <si>
    <t>(90,110]</t>
  </si>
  <si>
    <t>COM PESOS</t>
  </si>
  <si>
    <t>2007(ajustado)</t>
  </si>
  <si>
    <t>&gt;</t>
  </si>
  <si>
    <t>Preco_sd</t>
  </si>
  <si>
    <t>Preco_mean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</si>
</sst>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00000000000000%"/>
    <numFmt numFmtId="168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9" fontId="0" fillId="0" borderId="0" xfId="3" applyFont="1"/>
    <xf numFmtId="9" fontId="0" fillId="0" borderId="0" xfId="0" applyNumberFormat="1"/>
    <xf numFmtId="166" fontId="0" fillId="0" borderId="0" xfId="0" applyNumberFormat="1"/>
    <xf numFmtId="3" fontId="0" fillId="0" borderId="0" xfId="0" applyNumberFormat="1"/>
    <xf numFmtId="44" fontId="0" fillId="0" borderId="0" xfId="2" applyFont="1"/>
    <xf numFmtId="44" fontId="0" fillId="0" borderId="0" xfId="0" applyNumberFormat="1"/>
    <xf numFmtId="0" fontId="0" fillId="2" borderId="0" xfId="0" applyFill="1"/>
    <xf numFmtId="43" fontId="0" fillId="2" borderId="0" xfId="1" applyFont="1" applyFill="1"/>
    <xf numFmtId="44" fontId="0" fillId="2" borderId="0" xfId="0" applyNumberFormat="1" applyFill="1"/>
    <xf numFmtId="43" fontId="0" fillId="0" borderId="0" xfId="0" applyNumberFormat="1"/>
    <xf numFmtId="43" fontId="0" fillId="2" borderId="0" xfId="0" applyNumberFormat="1" applyFill="1"/>
    <xf numFmtId="0" fontId="0" fillId="3" borderId="0" xfId="0" applyFill="1"/>
    <xf numFmtId="43" fontId="0" fillId="3" borderId="0" xfId="1" applyFont="1" applyFill="1"/>
    <xf numFmtId="44" fontId="0" fillId="3" borderId="0" xfId="0" applyNumberFormat="1" applyFill="1"/>
    <xf numFmtId="44" fontId="2" fillId="0" borderId="0" xfId="2" applyFont="1" applyAlignment="1">
      <alignment horizontal="center"/>
    </xf>
    <xf numFmtId="43" fontId="2" fillId="0" borderId="0" xfId="1" applyFont="1" applyAlignment="1">
      <alignment horizontal="center"/>
    </xf>
    <xf numFmtId="164" fontId="0" fillId="2" borderId="0" xfId="1" applyNumberFormat="1" applyFont="1" applyFill="1"/>
    <xf numFmtId="43" fontId="0" fillId="4" borderId="0" xfId="1" applyFont="1" applyFill="1"/>
    <xf numFmtId="0" fontId="0" fillId="0" borderId="0" xfId="0" applyFill="1"/>
    <xf numFmtId="44" fontId="0" fillId="0" borderId="0" xfId="0" applyNumberFormat="1" applyFill="1"/>
    <xf numFmtId="164" fontId="0" fillId="0" borderId="0" xfId="1" applyNumberFormat="1" applyFont="1" applyFill="1"/>
    <xf numFmtId="43" fontId="0" fillId="0" borderId="0" xfId="0" applyNumberFormat="1" applyFill="1"/>
    <xf numFmtId="168" fontId="0" fillId="0" borderId="0" xfId="2" applyNumberFormat="1" applyFont="1"/>
    <xf numFmtId="2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168" fontId="0" fillId="2" borderId="0" xfId="2" applyNumberFormat="1" applyFont="1" applyFill="1"/>
    <xf numFmtId="2" fontId="0" fillId="2" borderId="0" xfId="1" applyNumberFormat="1" applyFont="1" applyFill="1"/>
    <xf numFmtId="2" fontId="2" fillId="0" borderId="0" xfId="1" applyNumberFormat="1" applyFont="1" applyAlignment="1">
      <alignment horizontal="center"/>
    </xf>
    <xf numFmtId="168" fontId="0" fillId="0" borderId="0" xfId="0" applyNumberFormat="1"/>
    <xf numFmtId="168" fontId="2" fillId="0" borderId="0" xfId="0" applyNumberFormat="1" applyFont="1" applyAlignment="1">
      <alignment horizontal="center"/>
    </xf>
    <xf numFmtId="168" fontId="0" fillId="3" borderId="0" xfId="2" applyNumberFormat="1" applyFont="1" applyFill="1"/>
    <xf numFmtId="2" fontId="2" fillId="0" borderId="0" xfId="0" applyNumberFormat="1" applyFont="1" applyAlignment="1">
      <alignment horizontal="center"/>
    </xf>
    <xf numFmtId="2" fontId="0" fillId="3" borderId="0" xfId="1" applyNumberFormat="1" applyFont="1" applyFill="1"/>
    <xf numFmtId="168" fontId="2" fillId="0" borderId="0" xfId="2" applyNumberFormat="1" applyFont="1" applyAlignment="1">
      <alignment horizontal="center"/>
    </xf>
    <xf numFmtId="168" fontId="0" fillId="0" borderId="0" xfId="2" applyNumberFormat="1" applyFont="1" applyFill="1"/>
    <xf numFmtId="2" fontId="0" fillId="0" borderId="0" xfId="1" applyNumberFormat="1" applyFont="1" applyFill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  <a:r>
              <a:rPr lang="pt-BR" baseline="0"/>
              <a:t> de domicilios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'X1 Grafico 1'!$B$3</c:f>
              <c:strCache>
                <c:ptCount val="1"/>
                <c:pt idx="0">
                  <c:v>POF  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'X1 Grafico 1'!$A$4:$A$6</c:f>
              <c:strCache>
                <c:ptCount val="3"/>
                <c:pt idx="0">
                  <c:v>Total de Domicilios</c:v>
                </c:pt>
                <c:pt idx="1">
                  <c:v>Domicilios com consumo de produtos selecionados</c:v>
                </c:pt>
                <c:pt idx="2">
                  <c:v>Domicilios com consumo de refrigerante</c:v>
                </c:pt>
              </c:strCache>
            </c:strRef>
          </c:cat>
          <c:val>
            <c:numRef>
              <c:f>'X1 Grafico 1'!$B$4:$B$6</c:f>
              <c:numCache>
                <c:formatCode>_-* #,##0_-;\-* #,##0_-;_-* "-"??_-;_-@_-</c:formatCode>
                <c:ptCount val="3"/>
                <c:pt idx="0">
                  <c:v>51256</c:v>
                </c:pt>
                <c:pt idx="1">
                  <c:v>40115</c:v>
                </c:pt>
                <c:pt idx="2">
                  <c:v>16934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2-4040-90B6-F9091851EECF}"/>
            </c:ext>
          </c:extLst>
        </c:ser>
        <c:ser>
          <c:idx val="1"/>
          <c:order val="1"/>
          <c:tx>
            <c:strRef>
              <c:f>'X1 Grafico 1'!$C$3</c:f>
              <c:strCache>
                <c:ptCount val="1"/>
                <c:pt idx="0">
                  <c:v>POF 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'X1 Grafico 1'!$A$4:$A$6</c:f>
              <c:strCache>
                <c:ptCount val="3"/>
                <c:pt idx="0">
                  <c:v>Total de Domicilios</c:v>
                </c:pt>
                <c:pt idx="1">
                  <c:v>Domicilios com consumo de produtos selecionados</c:v>
                </c:pt>
                <c:pt idx="2">
                  <c:v>Domicilios com consumo de refrigerante</c:v>
                </c:pt>
              </c:strCache>
            </c:strRef>
          </c:cat>
          <c:val>
            <c:numRef>
              <c:f>'X1 Grafico 1'!$C$4:$C$6</c:f>
              <c:numCache>
                <c:formatCode>_-* #,##0_-;\-* #,##0_-;_-* "-"??_-;_-@_-</c:formatCode>
                <c:ptCount val="3"/>
                <c:pt idx="0">
                  <c:v>50320</c:v>
                </c:pt>
                <c:pt idx="1">
                  <c:v>34193</c:v>
                </c:pt>
                <c:pt idx="2">
                  <c:v>10965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2-4040-90B6-F9091851EE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5307200"/>
        <c:axId val="1255306368"/>
      </c:barChart>
      <c:catAx>
        <c:axId val="12553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5306368"/>
        <c:crosses val="autoZero"/>
        <c:auto val="1"/>
        <c:lblAlgn val="ctr"/>
        <c:lblOffset val="100"/>
        <c:noMultiLvlLbl val="0"/>
      </c:catAx>
      <c:valAx>
        <c:axId val="12553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domicilios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53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'X9 Preco'!$A$1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'X9 Preco'!$A$2:$A$10</c:f>
              <c:strCache>
                <c:ptCount val="9"/>
                <c:pt idx="0">
                  <c:v>Água</c:v>
                </c:pt>
                <c:pt idx="1">
                  <c:v>Bebida Adoçada</c:v>
                </c:pt>
                <c:pt idx="2">
                  <c:v>Bebida Adoçada a Base de Leite</c:v>
                </c:pt>
                <c:pt idx="3">
                  <c:v>Café e Chá</c:v>
                </c:pt>
                <c:pt idx="4">
                  <c:v>Isotônico e Energético</c:v>
                </c:pt>
                <c:pt idx="5">
                  <c:v>Leite</c:v>
                </c:pt>
                <c:pt idx="6">
                  <c:v>Refrigerante</c:v>
                </c:pt>
                <c:pt idx="7">
                  <c:v>Refrigerante Dietético</c:v>
                </c:pt>
                <c:pt idx="8">
                  <c:v>Suco Natural</c:v>
                </c:pt>
              </c:strCache>
            </c:strRef>
          </c:cat>
          <c:val>
            <c:numRef>
              <c:f>'X9 Preco'!$E$2:$E$10</c:f>
              <c:numCache>
                <c:formatCode>_("R$"* #,##0.00_);_("R$"* \(#,##0.00\);_("R$"* "-"??_);_(@_)</c:formatCode>
                <c:ptCount val="9"/>
                <c:pt idx="0">
                  <c:v>1.0180880849350096</c:v>
                </c:pt>
                <c:pt idx="1">
                  <c:v>23.235618914202302</c:v>
                </c:pt>
                <c:pt idx="2">
                  <c:v>10.742492110922409</c:v>
                </c:pt>
                <c:pt idx="3">
                  <c:v>23.247035036827612</c:v>
                </c:pt>
                <c:pt idx="4">
                  <c:v>12.745529229614689</c:v>
                </c:pt>
                <c:pt idx="5">
                  <c:v>5.8951783086724499</c:v>
                </c:pt>
                <c:pt idx="6">
                  <c:v>2.5656291282706736</c:v>
                </c:pt>
                <c:pt idx="7">
                  <c:v>3.1276530023816056</c:v>
                </c:pt>
                <c:pt idx="8">
                  <c:v>8.2191491184913712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C-4A53-A151-841A47DF0892}"/>
            </c:ext>
          </c:extLst>
        </c:ser>
        <c:ser>
          <c:idx val="1"/>
          <c:order val="1"/>
          <c:tx>
            <c:strRef>
              <c:f>'X9 Preco'!$B$14:$B$22</c:f>
              <c:strCache>
                <c:ptCount val="9"/>
                <c:pt idx="0">
                  <c:v> R$ 1,00 </c:v>
                </c:pt>
                <c:pt idx="1">
                  <c:v> R$ 24,60 </c:v>
                </c:pt>
                <c:pt idx="2">
                  <c:v> R$ 10,30 </c:v>
                </c:pt>
                <c:pt idx="3">
                  <c:v> R$ 27,04 </c:v>
                </c:pt>
                <c:pt idx="4">
                  <c:v> R$ 9,29 </c:v>
                </c:pt>
                <c:pt idx="5">
                  <c:v> R$ 5,88 </c:v>
                </c:pt>
                <c:pt idx="6">
                  <c:v> R$ 3,10 </c:v>
                </c:pt>
                <c:pt idx="7">
                  <c:v> R$ 3,68 </c:v>
                </c:pt>
                <c:pt idx="8">
                  <c:v> R$ 9,23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'X9 Preco'!$A$2:$A$10</c:f>
              <c:strCache>
                <c:ptCount val="9"/>
                <c:pt idx="0">
                  <c:v>Água</c:v>
                </c:pt>
                <c:pt idx="1">
                  <c:v>Bebida Adoçada</c:v>
                </c:pt>
                <c:pt idx="2">
                  <c:v>Bebida Adoçada a Base de Leite</c:v>
                </c:pt>
                <c:pt idx="3">
                  <c:v>Café e Chá</c:v>
                </c:pt>
                <c:pt idx="4">
                  <c:v>Isotônico e Energético</c:v>
                </c:pt>
                <c:pt idx="5">
                  <c:v>Leite</c:v>
                </c:pt>
                <c:pt idx="6">
                  <c:v>Refrigerante</c:v>
                </c:pt>
                <c:pt idx="7">
                  <c:v>Refrigerante Dietético</c:v>
                </c:pt>
                <c:pt idx="8">
                  <c:v>Suco Natural</c:v>
                </c:pt>
              </c:strCache>
            </c:strRef>
          </c:cat>
          <c:val>
            <c:numRef>
              <c:f>'X9 Preco'!$B$14:$B$22</c:f>
              <c:numCache>
                <c:formatCode>_("R$"* #,##0.00_);_("R$"* \(#,##0.00\);_("R$"* "-"??_);_(@_)</c:formatCode>
                <c:ptCount val="9"/>
                <c:pt idx="0">
                  <c:v>1.0010522679914751</c:v>
                </c:pt>
                <c:pt idx="1">
                  <c:v>24.598493591062351</c:v>
                </c:pt>
                <c:pt idx="2">
                  <c:v>10.30404972625991</c:v>
                </c:pt>
                <c:pt idx="3">
                  <c:v>27.0423973522262</c:v>
                </c:pt>
                <c:pt idx="4">
                  <c:v>9.2903200203208858</c:v>
                </c:pt>
                <c:pt idx="5">
                  <c:v>5.883466208000951</c:v>
                </c:pt>
                <c:pt idx="6">
                  <c:v>3.0969054841706729</c:v>
                </c:pt>
                <c:pt idx="7">
                  <c:v>3.6845384843139382</c:v>
                </c:pt>
                <c:pt idx="8">
                  <c:v>9.2317684684907917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C-4A53-A151-841A47DF08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2802303"/>
        <c:axId val="2022800639"/>
      </c:barChart>
      <c:catAx>
        <c:axId val="202280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2800639"/>
        <c:crosses val="autoZero"/>
        <c:auto val="1"/>
        <c:lblAlgn val="ctr"/>
        <c:lblOffset val="100"/>
        <c:noMultiLvlLbl val="0"/>
      </c:catAx>
      <c:valAx>
        <c:axId val="20228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280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  <a:r>
              <a:rPr lang="pt-BR" baseline="0"/>
              <a:t> de domicilios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'X1 Grafico 1'!$B$3</c:f>
              <c:strCache>
                <c:ptCount val="1"/>
                <c:pt idx="0">
                  <c:v>POF  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'X1 Grafico 1'!$A$4:$A$6</c:f>
              <c:strCache>
                <c:ptCount val="3"/>
                <c:pt idx="0">
                  <c:v>Total de Domicilios</c:v>
                </c:pt>
                <c:pt idx="1">
                  <c:v>Domicilios com consumo de produtos selecionados</c:v>
                </c:pt>
                <c:pt idx="2">
                  <c:v>Domicilios com consumo de refrigerante</c:v>
                </c:pt>
              </c:strCache>
            </c:strRef>
          </c:cat>
          <c:val>
            <c:numRef>
              <c:f>'X1 Grafico 1'!$B$4:$B$6</c:f>
              <c:numCache>
                <c:formatCode>_-* #,##0_-;\-* #,##0_-;_-* "-"??_-;_-@_-</c:formatCode>
                <c:ptCount val="3"/>
                <c:pt idx="0">
                  <c:v>51256</c:v>
                </c:pt>
                <c:pt idx="1">
                  <c:v>40115</c:v>
                </c:pt>
                <c:pt idx="2">
                  <c:v>16934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8-499F-8185-1B7684B05938}"/>
            </c:ext>
          </c:extLst>
        </c:ser>
        <c:ser>
          <c:idx val="1"/>
          <c:order val="1"/>
          <c:tx>
            <c:strRef>
              <c:f>'X1 Grafico 1'!$C$3</c:f>
              <c:strCache>
                <c:ptCount val="1"/>
                <c:pt idx="0">
                  <c:v>POF 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'X1 Grafico 1'!$A$4:$A$6</c:f>
              <c:strCache>
                <c:ptCount val="3"/>
                <c:pt idx="0">
                  <c:v>Total de Domicilios</c:v>
                </c:pt>
                <c:pt idx="1">
                  <c:v>Domicilios com consumo de produtos selecionados</c:v>
                </c:pt>
                <c:pt idx="2">
                  <c:v>Domicilios com consumo de refrigerante</c:v>
                </c:pt>
              </c:strCache>
            </c:strRef>
          </c:cat>
          <c:val>
            <c:numRef>
              <c:f>'X1 Grafico 1'!$C$4:$C$6</c:f>
              <c:numCache>
                <c:formatCode>_-* #,##0_-;\-* #,##0_-;_-* "-"??_-;_-@_-</c:formatCode>
                <c:ptCount val="3"/>
                <c:pt idx="0">
                  <c:v>50320</c:v>
                </c:pt>
                <c:pt idx="1">
                  <c:v>34193</c:v>
                </c:pt>
                <c:pt idx="2">
                  <c:v>10965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8-499F-8185-1B7684B059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5307200"/>
        <c:axId val="1255306368"/>
      </c:barChart>
      <c:catAx>
        <c:axId val="12553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5306368"/>
        <c:crosses val="autoZero"/>
        <c:auto val="1"/>
        <c:lblAlgn val="ctr"/>
        <c:lblOffset val="100"/>
        <c:noMultiLvlLbl val="0"/>
      </c:catAx>
      <c:valAx>
        <c:axId val="1255306368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2553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 médio em refrigerante</a:t>
            </a:r>
            <a:r>
              <a:rPr lang="pt-BR" baseline="0"/>
              <a:t> por 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'X3 Idade'!$A$29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'X3 Idade'!$A$30:$A$38</c:f>
              <c:strCache>
                <c:ptCount val="9"/>
                <c:pt idx="0">
                  <c:v>(13,20]</c:v>
                </c:pt>
                <c:pt idx="1">
                  <c:v>(20,30]</c:v>
                </c:pt>
                <c:pt idx="2">
                  <c:v>(30,40]</c:v>
                </c:pt>
                <c:pt idx="3">
                  <c:v>(40,50]</c:v>
                </c:pt>
                <c:pt idx="4">
                  <c:v>(50,60]</c:v>
                </c:pt>
                <c:pt idx="5">
                  <c:v>(60,70]</c:v>
                </c:pt>
                <c:pt idx="6">
                  <c:v>(70,80]</c:v>
                </c:pt>
                <c:pt idx="7">
                  <c:v>(80,90]</c:v>
                </c:pt>
                <c:pt idx="8">
                  <c:v>(90,110]</c:v>
                </c:pt>
              </c:strCache>
            </c:strRef>
          </c:cat>
          <c:val>
            <c:numRef>
              <c:f>'X3 Idade'!$J$30:$J$37</c:f>
              <c:numCache>
                <c:formatCode>_("R$"* #,##0.00_);_("R$"* \(#,##0.00\);_("R$"* "-"??_);_(@_)</c:formatCode>
                <c:ptCount val="8"/>
                <c:pt idx="0">
                  <c:v>9.6256900334544522</c:v>
                </c:pt>
                <c:pt idx="1">
                  <c:v>9.7168544908964964</c:v>
                </c:pt>
                <c:pt idx="2">
                  <c:v>10.332996740474508</c:v>
                </c:pt>
                <c:pt idx="3">
                  <c:v>11.640221092702806</c:v>
                </c:pt>
                <c:pt idx="4">
                  <c:v>11.18375727717193</c:v>
                </c:pt>
                <c:pt idx="5">
                  <c:v>10.496510416696996</c:v>
                </c:pt>
                <c:pt idx="6">
                  <c:v>9.2024059732795696</c:v>
                </c:pt>
                <c:pt idx="7">
                  <c:v>10.662788488284523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B-4C54-A1F9-46666D73702D}"/>
            </c:ext>
          </c:extLst>
        </c:ser>
        <c:ser>
          <c:idx val="1"/>
          <c:order val="1"/>
          <c:tx>
            <c:strRef>
              <c:f>'X3 Idade'!$A$42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'X3 Idade'!$A$30:$A$38</c:f>
              <c:strCache>
                <c:ptCount val="9"/>
                <c:pt idx="0">
                  <c:v>(13,20]</c:v>
                </c:pt>
                <c:pt idx="1">
                  <c:v>(20,30]</c:v>
                </c:pt>
                <c:pt idx="2">
                  <c:v>(30,40]</c:v>
                </c:pt>
                <c:pt idx="3">
                  <c:v>(40,50]</c:v>
                </c:pt>
                <c:pt idx="4">
                  <c:v>(50,60]</c:v>
                </c:pt>
                <c:pt idx="5">
                  <c:v>(60,70]</c:v>
                </c:pt>
                <c:pt idx="6">
                  <c:v>(70,80]</c:v>
                </c:pt>
                <c:pt idx="7">
                  <c:v>(80,90]</c:v>
                </c:pt>
                <c:pt idx="8">
                  <c:v>(90,110]</c:v>
                </c:pt>
              </c:strCache>
            </c:strRef>
          </c:cat>
          <c:val>
            <c:numRef>
              <c:f>'X3 Idade'!$D$43:$D$50</c:f>
              <c:numCache>
                <c:formatCode>"R$"\ #,##0.00</c:formatCode>
                <c:ptCount val="8"/>
                <c:pt idx="0">
                  <c:v>10.40440528446817</c:v>
                </c:pt>
                <c:pt idx="1">
                  <c:v>9.3988078835872901</c:v>
                </c:pt>
                <c:pt idx="2">
                  <c:v>10.28899749210877</c:v>
                </c:pt>
                <c:pt idx="3">
                  <c:v>10.378589489460911</c:v>
                </c:pt>
                <c:pt idx="4">
                  <c:v>11.132918125684631</c:v>
                </c:pt>
                <c:pt idx="5">
                  <c:v>11.410833558952859</c:v>
                </c:pt>
                <c:pt idx="6">
                  <c:v>9.8631878381391669</c:v>
                </c:pt>
                <c:pt idx="7">
                  <c:v>10.6486622291618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8B-4C54-A1F9-46666D737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594448"/>
        <c:axId val="941592784"/>
      </c:barChart>
      <c:catAx>
        <c:axId val="9415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1592784"/>
        <c:crosses val="autoZero"/>
        <c:auto val="1"/>
        <c:lblAlgn val="ctr"/>
        <c:lblOffset val="100"/>
        <c:noMultiLvlLbl val="0"/>
      </c:catAx>
      <c:valAx>
        <c:axId val="941592784"/>
        <c:scaling>
          <c:orientation val="minMax"/>
          <c:max val="12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15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</a:t>
            </a:r>
            <a:r>
              <a:rPr lang="pt-BR" baseline="0"/>
              <a:t> média de </a:t>
            </a:r>
            <a:r>
              <a:rPr lang="pt-BR"/>
              <a:t>refrigerante</a:t>
            </a:r>
            <a:r>
              <a:rPr lang="pt-BR" baseline="0"/>
              <a:t> adquidrida por 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'X3 Idade'!$A$29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'X3 Idade'!$A$30:$A$38</c:f>
              <c:strCache>
                <c:ptCount val="9"/>
                <c:pt idx="0">
                  <c:v>(13,20]</c:v>
                </c:pt>
                <c:pt idx="1">
                  <c:v>(20,30]</c:v>
                </c:pt>
                <c:pt idx="2">
                  <c:v>(30,40]</c:v>
                </c:pt>
                <c:pt idx="3">
                  <c:v>(40,50]</c:v>
                </c:pt>
                <c:pt idx="4">
                  <c:v>(50,60]</c:v>
                </c:pt>
                <c:pt idx="5">
                  <c:v>(60,70]</c:v>
                </c:pt>
                <c:pt idx="6">
                  <c:v>(70,80]</c:v>
                </c:pt>
                <c:pt idx="7">
                  <c:v>(80,90]</c:v>
                </c:pt>
                <c:pt idx="8">
                  <c:v>(90,110]</c:v>
                </c:pt>
              </c:strCache>
            </c:strRef>
          </c:cat>
          <c:val>
            <c:numRef>
              <c:f>'X3 Idade'!$F$30:$F$37</c:f>
              <c:numCache>
                <c:formatCode>0.00</c:formatCode>
                <c:ptCount val="8"/>
                <c:pt idx="0">
                  <c:v>3.883951668040087</c:v>
                </c:pt>
                <c:pt idx="1">
                  <c:v>3.911797896049805</c:v>
                </c:pt>
                <c:pt idx="2">
                  <c:v>4.2838371993373494</c:v>
                </c:pt>
                <c:pt idx="3">
                  <c:v>4.8480646531678762</c:v>
                </c:pt>
                <c:pt idx="4">
                  <c:v>4.7878488572875844</c:v>
                </c:pt>
                <c:pt idx="5">
                  <c:v>4.4145622747012352</c:v>
                </c:pt>
                <c:pt idx="6">
                  <c:v>3.80957273214996</c:v>
                </c:pt>
                <c:pt idx="7">
                  <c:v>4.1122560010592304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E-4500-B1B5-620117F948FB}"/>
            </c:ext>
          </c:extLst>
        </c:ser>
        <c:ser>
          <c:idx val="1"/>
          <c:order val="1"/>
          <c:tx>
            <c:strRef>
              <c:f>'X3 Idade'!$A$42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'X3 Idade'!$A$30:$A$38</c:f>
              <c:strCache>
                <c:ptCount val="9"/>
                <c:pt idx="0">
                  <c:v>(13,20]</c:v>
                </c:pt>
                <c:pt idx="1">
                  <c:v>(20,30]</c:v>
                </c:pt>
                <c:pt idx="2">
                  <c:v>(30,40]</c:v>
                </c:pt>
                <c:pt idx="3">
                  <c:v>(40,50]</c:v>
                </c:pt>
                <c:pt idx="4">
                  <c:v>(50,60]</c:v>
                </c:pt>
                <c:pt idx="5">
                  <c:v>(60,70]</c:v>
                </c:pt>
                <c:pt idx="6">
                  <c:v>(70,80]</c:v>
                </c:pt>
                <c:pt idx="7">
                  <c:v>(80,90]</c:v>
                </c:pt>
                <c:pt idx="8">
                  <c:v>(90,110]</c:v>
                </c:pt>
              </c:strCache>
            </c:strRef>
          </c:cat>
          <c:val>
            <c:numRef>
              <c:f>'X3 Idade'!$F$43:$F$50</c:f>
              <c:numCache>
                <c:formatCode>0.00</c:formatCode>
                <c:ptCount val="8"/>
                <c:pt idx="0">
                  <c:v>3.9176464672931881</c:v>
                </c:pt>
                <c:pt idx="1">
                  <c:v>3.4661568497102979</c:v>
                </c:pt>
                <c:pt idx="2">
                  <c:v>3.6955961512080839</c:v>
                </c:pt>
                <c:pt idx="3">
                  <c:v>3.8464070496952441</c:v>
                </c:pt>
                <c:pt idx="4">
                  <c:v>4.0569569593092369</c:v>
                </c:pt>
                <c:pt idx="5">
                  <c:v>4.0555566792788413</c:v>
                </c:pt>
                <c:pt idx="6">
                  <c:v>3.9213698210866932</c:v>
                </c:pt>
                <c:pt idx="7">
                  <c:v>3.6108127453797358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E-4500-B1B5-620117F94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594448"/>
        <c:axId val="941592784"/>
      </c:barChart>
      <c:catAx>
        <c:axId val="9415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1592784"/>
        <c:crosses val="autoZero"/>
        <c:auto val="1"/>
        <c:lblAlgn val="ctr"/>
        <c:lblOffset val="100"/>
        <c:noMultiLvlLbl val="0"/>
      </c:catAx>
      <c:valAx>
        <c:axId val="941592784"/>
        <c:scaling>
          <c:orientation val="minMax"/>
          <c:max val="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15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[L] de refrigerante adquirida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'X4 Genero'!$A$13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'X4 Genero'!$A$14:$A$15</c:f>
              <c:strCache>
                <c:ptCount val="2"/>
                <c:pt idx="0">
                  <c:v>Homem</c:v>
                </c:pt>
                <c:pt idx="1">
                  <c:v>Mulher</c:v>
                </c:pt>
              </c:strCache>
            </c:strRef>
          </c:cat>
          <c:val>
            <c:numRef>
              <c:f>'X4 Genero'!$F$14:$F$15</c:f>
              <c:numCache>
                <c:formatCode>0.00</c:formatCode>
                <c:ptCount val="2"/>
                <c:pt idx="0">
                  <c:v>4.6095961258275322</c:v>
                </c:pt>
                <c:pt idx="1">
                  <c:v>4.0418458240143806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3-4455-A257-4DC1CEB3E5FB}"/>
            </c:ext>
          </c:extLst>
        </c:ser>
        <c:ser>
          <c:idx val="1"/>
          <c:order val="1"/>
          <c:tx>
            <c:strRef>
              <c:f>'X4 Genero'!$A$19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'X4 Genero'!$F$20:$F$21</c:f>
              <c:numCache>
                <c:formatCode>0.00</c:formatCode>
                <c:ptCount val="2"/>
                <c:pt idx="0">
                  <c:v>3.9825310879588831</c:v>
                </c:pt>
                <c:pt idx="1">
                  <c:v>3.6296229567837179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3-4455-A257-4DC1CEB3E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64672"/>
        <c:axId val="134259264"/>
      </c:barChart>
      <c:catAx>
        <c:axId val="1342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259264"/>
        <c:crosses val="autoZero"/>
        <c:auto val="1"/>
        <c:lblAlgn val="ctr"/>
        <c:lblOffset val="100"/>
        <c:noMultiLvlLbl val="0"/>
      </c:catAx>
      <c:valAx>
        <c:axId val="1342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2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[R$]</a:t>
            </a:r>
            <a:r>
              <a:rPr lang="pt-BR" baseline="0"/>
              <a:t> gasto em refrigerante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'X4 Genero'!$A$13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'X4 Genero'!$A$14:$A$15</c:f>
              <c:strCache>
                <c:ptCount val="2"/>
                <c:pt idx="0">
                  <c:v>Homem</c:v>
                </c:pt>
                <c:pt idx="1">
                  <c:v>Mulher</c:v>
                </c:pt>
              </c:strCache>
            </c:strRef>
          </c:cat>
          <c:val>
            <c:numRef>
              <c:f>'X4 Genero'!$I$14:$I$15</c:f>
              <c:numCache>
                <c:formatCode>_("R$"* #,##0.00_);_("R$"* \(#,##0.00\);_("R$"* "-"??_);_(@_)</c:formatCode>
                <c:ptCount val="2"/>
                <c:pt idx="0">
                  <c:v>10.995012461059412</c:v>
                </c:pt>
                <c:pt idx="1">
                  <c:v>9.9708711494931119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E-43F6-923B-471498E14DAF}"/>
            </c:ext>
          </c:extLst>
        </c:ser>
        <c:ser>
          <c:idx val="1"/>
          <c:order val="1"/>
          <c:tx>
            <c:strRef>
              <c:f>'X4 Genero'!$A$19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'X4 Genero'!$D$20:$D$21</c:f>
              <c:numCache>
                <c:formatCode>"R$"\ #,##0.00</c:formatCode>
                <c:ptCount val="2"/>
                <c:pt idx="0">
                  <c:v>10.845424848776499</c:v>
                </c:pt>
                <c:pt idx="1">
                  <c:v>10.021202093558349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E-43F6-923B-471498E14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64672"/>
        <c:axId val="134259264"/>
      </c:barChart>
      <c:catAx>
        <c:axId val="1342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259264"/>
        <c:crosses val="autoZero"/>
        <c:auto val="1"/>
        <c:lblAlgn val="ctr"/>
        <c:lblOffset val="100"/>
        <c:noMultiLvlLbl val="0"/>
      </c:catAx>
      <c:valAx>
        <c:axId val="13425926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2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consumida</a:t>
            </a:r>
            <a:r>
              <a:rPr lang="pt-BR" baseline="0"/>
              <a:t> por semana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'X5 Estudo'!$A$50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'X5 Estudo'!$A$51:$A$66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'X5 Estudo'!$F$51:$F$66</c:f>
              <c:numCache>
                <c:formatCode>0.00</c:formatCode>
                <c:ptCount val="16"/>
                <c:pt idx="0">
                  <c:v>3.6303408549427312</c:v>
                </c:pt>
                <c:pt idx="1">
                  <c:v>3.7595563668217249</c:v>
                </c:pt>
                <c:pt idx="2">
                  <c:v>3.736931974983186</c:v>
                </c:pt>
                <c:pt idx="3">
                  <c:v>4.3441016541315447</c:v>
                </c:pt>
                <c:pt idx="4">
                  <c:v>4.6287882043006547</c:v>
                </c:pt>
                <c:pt idx="5">
                  <c:v>4.3517183344861232</c:v>
                </c:pt>
                <c:pt idx="6">
                  <c:v>4.0086205206294583</c:v>
                </c:pt>
                <c:pt idx="7">
                  <c:v>4.1810857953571023</c:v>
                </c:pt>
                <c:pt idx="8">
                  <c:v>4.271837097080331</c:v>
                </c:pt>
                <c:pt idx="9">
                  <c:v>4.1185102230135913</c:v>
                </c:pt>
                <c:pt idx="10">
                  <c:v>4.4945392933637782</c:v>
                </c:pt>
                <c:pt idx="11">
                  <c:v>4.6990509096706177</c:v>
                </c:pt>
                <c:pt idx="12">
                  <c:v>5.1273070456958303</c:v>
                </c:pt>
                <c:pt idx="13">
                  <c:v>5.8175005358540286</c:v>
                </c:pt>
                <c:pt idx="14">
                  <c:v>4.5788249039994948</c:v>
                </c:pt>
                <c:pt idx="15">
                  <c:v>4.9926272678312467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1-46A9-A176-0FB1BD278395}"/>
            </c:ext>
          </c:extLst>
        </c:ser>
        <c:ser>
          <c:idx val="1"/>
          <c:order val="1"/>
          <c:tx>
            <c:strRef>
              <c:f>'X5 Estudo'!$A$70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'X5 Estudo'!$F$71:$F$86</c:f>
              <c:numCache>
                <c:formatCode>0.00</c:formatCode>
                <c:ptCount val="16"/>
                <c:pt idx="0">
                  <c:v>3.2725483481337281</c:v>
                </c:pt>
                <c:pt idx="1">
                  <c:v>3.6884262492167128</c:v>
                </c:pt>
                <c:pt idx="2">
                  <c:v>3.6719965062115492</c:v>
                </c:pt>
                <c:pt idx="3">
                  <c:v>3.137882635635767</c:v>
                </c:pt>
                <c:pt idx="4">
                  <c:v>4.0597071964850251</c:v>
                </c:pt>
                <c:pt idx="5">
                  <c:v>3.5871438268945899</c:v>
                </c:pt>
                <c:pt idx="6">
                  <c:v>3.497941653358128</c:v>
                </c:pt>
                <c:pt idx="7">
                  <c:v>3.508023600530402</c:v>
                </c:pt>
                <c:pt idx="8">
                  <c:v>3.283025203909423</c:v>
                </c:pt>
                <c:pt idx="9">
                  <c:v>3.7409020329007072</c:v>
                </c:pt>
                <c:pt idx="10">
                  <c:v>3.7541217242167861</c:v>
                </c:pt>
                <c:pt idx="11">
                  <c:v>3.8212908079700578</c:v>
                </c:pt>
                <c:pt idx="12">
                  <c:v>3.832120481382121</c:v>
                </c:pt>
                <c:pt idx="13">
                  <c:v>3.698212952202288</c:v>
                </c:pt>
                <c:pt idx="14">
                  <c:v>4.4991472552902376</c:v>
                </c:pt>
                <c:pt idx="15">
                  <c:v>4.8371638182744396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E1-46A9-A176-0FB1BD278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032207"/>
        <c:axId val="1911032623"/>
      </c:barChart>
      <c:catAx>
        <c:axId val="1911032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 de estudo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1032623"/>
        <c:crosses val="autoZero"/>
        <c:auto val="1"/>
        <c:lblAlgn val="ctr"/>
        <c:lblOffset val="100"/>
        <c:noMultiLvlLbl val="0"/>
      </c:catAx>
      <c:valAx>
        <c:axId val="19110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Quantidade[L]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103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'X6 Gasto em categorias'!$A$36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'X6 Gasto em categorias'!$A$37:$A$45</c:f>
              <c:strCache>
                <c:ptCount val="9"/>
                <c:pt idx="0">
                  <c:v>Água</c:v>
                </c:pt>
                <c:pt idx="1">
                  <c:v>Bebida Adoçada</c:v>
                </c:pt>
                <c:pt idx="2">
                  <c:v>Bebida Adoçada a Base de Leite</c:v>
                </c:pt>
                <c:pt idx="3">
                  <c:v>Café e Chá</c:v>
                </c:pt>
                <c:pt idx="4">
                  <c:v>Isotônico e Energético</c:v>
                </c:pt>
                <c:pt idx="5">
                  <c:v>Leite</c:v>
                </c:pt>
                <c:pt idx="6">
                  <c:v>Refrigerante</c:v>
                </c:pt>
                <c:pt idx="7">
                  <c:v>Refrigerante Dietético</c:v>
                </c:pt>
                <c:pt idx="8">
                  <c:v>Suco Natural</c:v>
                </c:pt>
              </c:strCache>
            </c:strRef>
          </c:cat>
          <c:val>
            <c:numRef>
              <c:f>'X6 Gasto em categorias'!$G$37:$G$45</c:f>
              <c:numCache>
                <c:formatCode>_("R$"* #,##0.00_);_("R$"* \(#,##0.00\);_("R$"* "-"??_);_(@_)</c:formatCode>
                <c:ptCount val="9"/>
                <c:pt idx="0">
                  <c:v>9.2419112699083215</c:v>
                </c:pt>
                <c:pt idx="1">
                  <c:v>7.4078459867833617</c:v>
                </c:pt>
                <c:pt idx="2">
                  <c:v>10.769897625694842</c:v>
                </c:pt>
                <c:pt idx="3">
                  <c:v>11.042215884933007</c:v>
                </c:pt>
                <c:pt idx="4">
                  <c:v>10.541369152947</c:v>
                </c:pt>
                <c:pt idx="5">
                  <c:v>15.27318125969639</c:v>
                </c:pt>
                <c:pt idx="6">
                  <c:v>10.720505704680805</c:v>
                </c:pt>
                <c:pt idx="7">
                  <c:v>8.2166034060381783</c:v>
                </c:pt>
                <c:pt idx="8">
                  <c:v>11.639868197230586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5-40F0-AC4A-A856F8131031}"/>
            </c:ext>
          </c:extLst>
        </c:ser>
        <c:ser>
          <c:idx val="1"/>
          <c:order val="1"/>
          <c:tx>
            <c:strRef>
              <c:f>'X6 Gasto em categorias'!$A$47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'X6 Gasto em categorias'!$A$37:$A$45</c:f>
              <c:strCache>
                <c:ptCount val="9"/>
                <c:pt idx="0">
                  <c:v>Água</c:v>
                </c:pt>
                <c:pt idx="1">
                  <c:v>Bebida Adoçada</c:v>
                </c:pt>
                <c:pt idx="2">
                  <c:v>Bebida Adoçada a Base de Leite</c:v>
                </c:pt>
                <c:pt idx="3">
                  <c:v>Café e Chá</c:v>
                </c:pt>
                <c:pt idx="4">
                  <c:v>Isotônico e Energético</c:v>
                </c:pt>
                <c:pt idx="5">
                  <c:v>Leite</c:v>
                </c:pt>
                <c:pt idx="6">
                  <c:v>Refrigerante</c:v>
                </c:pt>
                <c:pt idx="7">
                  <c:v>Refrigerante Dietético</c:v>
                </c:pt>
                <c:pt idx="8">
                  <c:v>Suco Natural</c:v>
                </c:pt>
              </c:strCache>
            </c:strRef>
          </c:cat>
          <c:val>
            <c:numRef>
              <c:f>'X6 Gasto em categorias'!$B$48:$B$56</c:f>
              <c:numCache>
                <c:formatCode>"R$"\ #,##0.00</c:formatCode>
                <c:ptCount val="9"/>
                <c:pt idx="0">
                  <c:v>9.2557846983798964</c:v>
                </c:pt>
                <c:pt idx="1">
                  <c:v>8.5988785599138868</c:v>
                </c:pt>
                <c:pt idx="2">
                  <c:v>10.63358092621163</c:v>
                </c:pt>
                <c:pt idx="3">
                  <c:v>12.87847007212152</c:v>
                </c:pt>
                <c:pt idx="4">
                  <c:v>10.980417261462399</c:v>
                </c:pt>
                <c:pt idx="5">
                  <c:v>13.645097919264311</c:v>
                </c:pt>
                <c:pt idx="6">
                  <c:v>10.52798076775589</c:v>
                </c:pt>
                <c:pt idx="7">
                  <c:v>8.5050468968960118</c:v>
                </c:pt>
                <c:pt idx="8">
                  <c:v>13.90061624068149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5-40F0-AC4A-A856F8131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430512"/>
        <c:axId val="298425936"/>
      </c:barChart>
      <c:catAx>
        <c:axId val="2984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425936"/>
        <c:crosses val="autoZero"/>
        <c:auto val="1"/>
        <c:lblAlgn val="ctr"/>
        <c:lblOffset val="100"/>
        <c:noMultiLvlLbl val="0"/>
      </c:catAx>
      <c:valAx>
        <c:axId val="2984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4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'X6 Gasto em categorias'!$A$36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'X6 Gasto em categorias'!$A$37:$A$45</c:f>
              <c:strCache>
                <c:ptCount val="9"/>
                <c:pt idx="0">
                  <c:v>Água</c:v>
                </c:pt>
                <c:pt idx="1">
                  <c:v>Bebida Adoçada</c:v>
                </c:pt>
                <c:pt idx="2">
                  <c:v>Bebida Adoçada a Base de Leite</c:v>
                </c:pt>
                <c:pt idx="3">
                  <c:v>Café e Chá</c:v>
                </c:pt>
                <c:pt idx="4">
                  <c:v>Isotônico e Energético</c:v>
                </c:pt>
                <c:pt idx="5">
                  <c:v>Leite</c:v>
                </c:pt>
                <c:pt idx="6">
                  <c:v>Refrigerante</c:v>
                </c:pt>
                <c:pt idx="7">
                  <c:v>Refrigerante Dietético</c:v>
                </c:pt>
                <c:pt idx="8">
                  <c:v>Suco Natural</c:v>
                </c:pt>
              </c:strCache>
            </c:strRef>
          </c:cat>
          <c:val>
            <c:numRef>
              <c:f>'X6 Gasto em categorias'!$D$37:$D$45</c:f>
              <c:numCache>
                <c:formatCode>0.00</c:formatCode>
                <c:ptCount val="9"/>
                <c:pt idx="0">
                  <c:v>20.556416825750361</c:v>
                </c:pt>
                <c:pt idx="1">
                  <c:v>0.7308064428666462</c:v>
                </c:pt>
                <c:pt idx="2">
                  <c:v>1.280632661436971</c:v>
                </c:pt>
                <c:pt idx="3">
                  <c:v>0.75533560536894784</c:v>
                </c:pt>
                <c:pt idx="4">
                  <c:v>0.84127399377772139</c:v>
                </c:pt>
                <c:pt idx="5">
                  <c:v>4.9401887806628348</c:v>
                </c:pt>
                <c:pt idx="6">
                  <c:v>4.4574185971763862</c:v>
                </c:pt>
                <c:pt idx="7">
                  <c:v>3.1131105754867781</c:v>
                </c:pt>
                <c:pt idx="8">
                  <c:v>1.923127374710117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2-466B-8A68-1B36858BFF79}"/>
            </c:ext>
          </c:extLst>
        </c:ser>
        <c:ser>
          <c:idx val="1"/>
          <c:order val="1"/>
          <c:tx>
            <c:strRef>
              <c:f>'X6 Gasto em categorias'!$A$47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'X6 Gasto em categorias'!$A$37:$A$45</c:f>
              <c:strCache>
                <c:ptCount val="9"/>
                <c:pt idx="0">
                  <c:v>Água</c:v>
                </c:pt>
                <c:pt idx="1">
                  <c:v>Bebida Adoçada</c:v>
                </c:pt>
                <c:pt idx="2">
                  <c:v>Bebida Adoçada a Base de Leite</c:v>
                </c:pt>
                <c:pt idx="3">
                  <c:v>Café e Chá</c:v>
                </c:pt>
                <c:pt idx="4">
                  <c:v>Isotônico e Energético</c:v>
                </c:pt>
                <c:pt idx="5">
                  <c:v>Leite</c:v>
                </c:pt>
                <c:pt idx="6">
                  <c:v>Refrigerante</c:v>
                </c:pt>
                <c:pt idx="7">
                  <c:v>Refrigerante Dietético</c:v>
                </c:pt>
                <c:pt idx="8">
                  <c:v>Suco Natural</c:v>
                </c:pt>
              </c:strCache>
            </c:strRef>
          </c:cat>
          <c:val>
            <c:numRef>
              <c:f>'X6 Gasto em categorias'!$D$48:$D$56</c:f>
              <c:numCache>
                <c:formatCode>0.00</c:formatCode>
                <c:ptCount val="9"/>
                <c:pt idx="0">
                  <c:v>21.320531285737228</c:v>
                </c:pt>
                <c:pt idx="1">
                  <c:v>0.98526626478428281</c:v>
                </c:pt>
                <c:pt idx="2">
                  <c:v>1.2456475590618841</c:v>
                </c:pt>
                <c:pt idx="3">
                  <c:v>0.78657080496521137</c:v>
                </c:pt>
                <c:pt idx="4">
                  <c:v>1.3552673719310839</c:v>
                </c:pt>
                <c:pt idx="5">
                  <c:v>4.4424410847231481</c:v>
                </c:pt>
                <c:pt idx="6">
                  <c:v>3.8466107961732598</c:v>
                </c:pt>
                <c:pt idx="7">
                  <c:v>2.7836295974900098</c:v>
                </c:pt>
                <c:pt idx="8">
                  <c:v>1.8240878731148471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2-466B-8A68-1B36858BF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430512"/>
        <c:axId val="298425936"/>
      </c:barChart>
      <c:catAx>
        <c:axId val="2984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425936"/>
        <c:crosses val="autoZero"/>
        <c:auto val="1"/>
        <c:lblAlgn val="ctr"/>
        <c:lblOffset val="100"/>
        <c:noMultiLvlLbl val="0"/>
      </c:catAx>
      <c:valAx>
        <c:axId val="2984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4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4761</xdr:rowOff>
    </xdr:from>
    <xdr:to>
      <xdr:col>11</xdr:col>
      <xdr:colOff>342900</xdr:colOff>
      <xdr:row>15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8B6A99-682E-4368-AA1E-6432029D7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16</xdr:row>
      <xdr:rowOff>133350</xdr:rowOff>
    </xdr:from>
    <xdr:to>
      <xdr:col>11</xdr:col>
      <xdr:colOff>361950</xdr:colOff>
      <xdr:row>31</xdr:row>
      <xdr:rowOff>42863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3202C2-98CF-4FFB-928F-FA2BA4335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39</xdr:row>
      <xdr:rowOff>33337</xdr:rowOff>
    </xdr:from>
    <xdr:to>
      <xdr:col>18</xdr:col>
      <xdr:colOff>381000</xdr:colOff>
      <xdr:row>53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E414DD-10A6-4DD5-8171-056363FD0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95250</xdr:rowOff>
    </xdr:from>
    <xdr:to>
      <xdr:col>17</xdr:col>
      <xdr:colOff>304800</xdr:colOff>
      <xdr:row>37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0DA342-9A2E-489C-8D21-D3951AB84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22</xdr:row>
      <xdr:rowOff>52387</xdr:rowOff>
    </xdr:from>
    <xdr:to>
      <xdr:col>5</xdr:col>
      <xdr:colOff>80962</xdr:colOff>
      <xdr:row>36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6DFDBE-EC77-4E47-9B21-A882E8B1A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22</xdr:row>
      <xdr:rowOff>28575</xdr:rowOff>
    </xdr:from>
    <xdr:to>
      <xdr:col>9</xdr:col>
      <xdr:colOff>409575</xdr:colOff>
      <xdr:row>36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54E2FC-55EB-4F04-95A4-D2D9391C6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43</xdr:row>
      <xdr:rowOff>42862</xdr:rowOff>
    </xdr:from>
    <xdr:to>
      <xdr:col>18</xdr:col>
      <xdr:colOff>504825</xdr:colOff>
      <xdr:row>57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69D718-2D73-48B2-AC94-115401868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147636</xdr:colOff>
      <xdr:row>24</xdr:row>
      <xdr:rowOff>157162</xdr:rowOff>
    </xdr:from>
    <xdr:to>
      <xdr:col>17</xdr:col>
      <xdr:colOff>76199</xdr:colOff>
      <xdr:row>42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6540A6-2025-40A2-B32D-9B5A41B48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40</xdr:row>
      <xdr:rowOff>161925</xdr:rowOff>
    </xdr:from>
    <xdr:to>
      <xdr:col>17</xdr:col>
      <xdr:colOff>109538</xdr:colOff>
      <xdr:row>57</xdr:row>
      <xdr:rowOff>23813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98D84E-03A1-4EB1-9429-C32A6D24B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2</xdr:row>
      <xdr:rowOff>166686</xdr:rowOff>
    </xdr:from>
    <xdr:to>
      <xdr:col>18</xdr:col>
      <xdr:colOff>390524</xdr:colOff>
      <xdr:row>21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ADB066-6B31-4B61-8388-7919B2A4C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CAA68-6FBD-4DD4-BD25-7FEECBE71454}">
  <dimension ref="A3:D13"/>
  <sheetViews>
    <sheetView workbookViewId="0">
      <selection activeCell="Q13" sqref="Q13"/>
    </sheetView>
  </sheetViews>
  <sheetFormatPr defaultRowHeight="15" x14ac:dyDescent="0.25"/>
  <cols>
    <col min="1" max="1" width="47.28515625" bestFit="1" customWidth="1"/>
    <col min="2" max="3" width="10.5703125" bestFit="1" customWidth="1"/>
    <col min="4" max="4" width="21.140625" bestFit="1" customWidth="1"/>
  </cols>
  <sheetData>
    <row r="3" spans="1:4" x14ac:dyDescent="0.25">
      <c r="A3" s="1" t="s">
        <v>2</v>
      </c>
      <c r="B3" t="s">
        <v>0</v>
      </c>
      <c r="C3" t="s">
        <v>1</v>
      </c>
    </row>
    <row r="4" spans="1:4" x14ac:dyDescent="0.25">
      <c r="A4" t="s">
        <v>3</v>
      </c>
      <c r="B4" s="4">
        <v>51256</v>
      </c>
      <c r="C4" s="4">
        <v>50320</v>
      </c>
    </row>
    <row r="5" spans="1:4" x14ac:dyDescent="0.25">
      <c r="A5" t="s">
        <v>4</v>
      </c>
      <c r="B5" s="4">
        <v>40115</v>
      </c>
      <c r="C5" s="4">
        <v>34193</v>
      </c>
    </row>
    <row r="6" spans="1:4" x14ac:dyDescent="0.25">
      <c r="A6" t="s">
        <v>5</v>
      </c>
      <c r="B6" s="4">
        <v>16934</v>
      </c>
      <c r="C6" s="4">
        <v>10965</v>
      </c>
    </row>
    <row r="8" spans="1:4" x14ac:dyDescent="0.25">
      <c r="B8" s="5">
        <f>B5/B4</f>
        <v>0.78264008116122985</v>
      </c>
      <c r="C8" s="5">
        <f>C5/C4</f>
        <v>0.67951112877583464</v>
      </c>
      <c r="D8" s="7">
        <f>C8-B8</f>
        <v>-0.10312895238539521</v>
      </c>
    </row>
    <row r="9" spans="1:4" x14ac:dyDescent="0.25">
      <c r="B9" s="5">
        <f>B6/B4</f>
        <v>0.33038083346339941</v>
      </c>
      <c r="C9" s="5">
        <f>C6/C4</f>
        <v>0.2179054054054054</v>
      </c>
      <c r="D9" s="7">
        <f>C9-B9</f>
        <v>-0.11247542805799401</v>
      </c>
    </row>
    <row r="10" spans="1:4" x14ac:dyDescent="0.25">
      <c r="C10" s="6">
        <f>C9-B9</f>
        <v>-0.11247542805799401</v>
      </c>
    </row>
    <row r="11" spans="1:4" x14ac:dyDescent="0.25">
      <c r="C11" s="6">
        <f>C8-B8</f>
        <v>-0.10312895238539521</v>
      </c>
    </row>
    <row r="13" spans="1:4" x14ac:dyDescent="0.25">
      <c r="B13" s="5">
        <f>B6/B5</f>
        <v>0.42213635797083388</v>
      </c>
      <c r="C13" s="5">
        <f>C6/C5</f>
        <v>0.32067967127774688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3F4DD-D0BA-4A3A-B521-0BD73557FB7F}">
  <dimension ref="A1:O16"/>
  <sheetViews>
    <sheetView workbookViewId="0">
      <selection activeCell="O15" sqref="O15"/>
    </sheetView>
  </sheetViews>
  <sheetFormatPr defaultRowHeight="15" x14ac:dyDescent="0.25"/>
  <cols>
    <col min="1" max="1" width="37.5703125" bestFit="1" customWidth="1"/>
    <col min="2" max="3" width="10.5703125" bestFit="1" customWidth="1"/>
    <col min="4" max="4" width="14.140625" bestFit="1" customWidth="1"/>
    <col min="9" max="11" width="10.5703125" bestFit="1" customWidth="1"/>
  </cols>
  <sheetData>
    <row r="1" spans="1:15" s="1" customFormat="1" x14ac:dyDescent="0.25">
      <c r="A1" s="1" t="s">
        <v>2</v>
      </c>
      <c r="B1" s="1">
        <v>2007</v>
      </c>
      <c r="C1" s="1">
        <v>2017</v>
      </c>
      <c r="D1" s="1" t="s">
        <v>27</v>
      </c>
    </row>
    <row r="2" spans="1:15" x14ac:dyDescent="0.25">
      <c r="A2" t="s">
        <v>5</v>
      </c>
    </row>
    <row r="3" spans="1:15" x14ac:dyDescent="0.25">
      <c r="A3" t="s">
        <v>23</v>
      </c>
      <c r="B3">
        <v>111.2450726349356</v>
      </c>
      <c r="C3">
        <v>181.9697546739626</v>
      </c>
      <c r="D3">
        <f>B3*B8</f>
        <v>196.72672090623024</v>
      </c>
    </row>
    <row r="4" spans="1:15" x14ac:dyDescent="0.25">
      <c r="A4" t="s">
        <v>24</v>
      </c>
      <c r="B4">
        <v>5.9104192748316997</v>
      </c>
      <c r="C4">
        <v>9.9708472412220708</v>
      </c>
      <c r="D4">
        <f>B4*B8</f>
        <v>10.452035093134286</v>
      </c>
    </row>
    <row r="5" spans="1:15" x14ac:dyDescent="0.25">
      <c r="A5" t="s">
        <v>25</v>
      </c>
      <c r="B5">
        <v>4.2235728711468052</v>
      </c>
      <c r="C5">
        <v>3.5933132694938439</v>
      </c>
      <c r="D5">
        <f>B5</f>
        <v>4.2235728711468052</v>
      </c>
    </row>
    <row r="6" spans="1:15" x14ac:dyDescent="0.25">
      <c r="A6" t="s">
        <v>26</v>
      </c>
    </row>
    <row r="8" spans="1:15" x14ac:dyDescent="0.25">
      <c r="A8" t="s">
        <v>21</v>
      </c>
      <c r="B8" s="8">
        <v>1.7684084</v>
      </c>
    </row>
    <row r="11" spans="1:15" x14ac:dyDescent="0.25">
      <c r="A11" s="1" t="s">
        <v>74</v>
      </c>
    </row>
    <row r="12" spans="1:15" x14ac:dyDescent="0.25">
      <c r="A12" s="1" t="s">
        <v>2</v>
      </c>
      <c r="B12" s="1">
        <v>2007</v>
      </c>
      <c r="C12" s="1">
        <v>2017</v>
      </c>
      <c r="D12" s="1" t="s">
        <v>77</v>
      </c>
      <c r="H12" t="s">
        <v>5</v>
      </c>
      <c r="I12">
        <f>B12</f>
        <v>2007</v>
      </c>
      <c r="J12" t="str">
        <f>D12</f>
        <v>2007(ajustado)</v>
      </c>
      <c r="K12">
        <f>C12</f>
        <v>2017</v>
      </c>
    </row>
    <row r="13" spans="1:15" x14ac:dyDescent="0.25">
      <c r="A13" t="s">
        <v>5</v>
      </c>
      <c r="H13" t="s">
        <v>23</v>
      </c>
      <c r="I13" s="10">
        <f>B14</f>
        <v>112.6306691197526</v>
      </c>
      <c r="J13" s="10">
        <f>D14</f>
        <v>199.17702136899109</v>
      </c>
      <c r="K13" s="10">
        <f>C14</f>
        <v>188.61309705814821</v>
      </c>
    </row>
    <row r="14" spans="1:15" x14ac:dyDescent="0.25">
      <c r="A14" t="s">
        <v>23</v>
      </c>
      <c r="B14" s="9">
        <v>112.6306691197526</v>
      </c>
      <c r="C14" s="9">
        <v>188.61309705814821</v>
      </c>
      <c r="D14" s="9">
        <f>B14*$B$8</f>
        <v>199.17702136899109</v>
      </c>
      <c r="H14" t="s">
        <v>24</v>
      </c>
      <c r="I14" s="10">
        <f t="shared" ref="I14:I15" si="0">B15</f>
        <v>6.0622340997027644</v>
      </c>
      <c r="J14" s="10">
        <f t="shared" ref="J14:J15" si="1">D15</f>
        <v>10.720505704680805</v>
      </c>
      <c r="K14" s="10">
        <f>C15</f>
        <v>10.52798076775589</v>
      </c>
      <c r="M14" s="10">
        <f>K14-J14</f>
        <v>-0.19252493692491512</v>
      </c>
      <c r="N14">
        <f>K14/J14</f>
        <v>0.98204143141858924</v>
      </c>
      <c r="O14">
        <f>1-N14</f>
        <v>1.7958568581410761E-2</v>
      </c>
    </row>
    <row r="15" spans="1:15" x14ac:dyDescent="0.25">
      <c r="A15" t="s">
        <v>24</v>
      </c>
      <c r="B15" s="9">
        <v>6.0622340997027644</v>
      </c>
      <c r="C15" s="9">
        <v>10.52798076775589</v>
      </c>
      <c r="D15" s="9">
        <f t="shared" ref="D15" si="2">B15*$B$8</f>
        <v>10.720505704680805</v>
      </c>
      <c r="H15" t="s">
        <v>25</v>
      </c>
      <c r="I15" s="2">
        <f t="shared" si="0"/>
        <v>4.4574185971763862</v>
      </c>
      <c r="J15" s="2">
        <f t="shared" si="1"/>
        <v>4.4574185971763862</v>
      </c>
      <c r="K15" s="2">
        <f>C16</f>
        <v>3.8466107961732598</v>
      </c>
      <c r="M15" s="10">
        <f>K15-J15</f>
        <v>-0.61080780100312637</v>
      </c>
      <c r="N15">
        <f>K15/J15</f>
        <v>0.8629682656706168</v>
      </c>
      <c r="O15">
        <f>1-N15</f>
        <v>0.1370317343293832</v>
      </c>
    </row>
    <row r="16" spans="1:15" x14ac:dyDescent="0.25">
      <c r="A16" t="s">
        <v>25</v>
      </c>
      <c r="B16" s="2">
        <v>4.4574185971763862</v>
      </c>
      <c r="C16" s="2">
        <v>3.8466107961732598</v>
      </c>
      <c r="D16" s="2">
        <f>B16</f>
        <v>4.4574185971763862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18D9-1457-4268-800F-AAD865FB35E2}">
  <dimension ref="A1:O62"/>
  <sheetViews>
    <sheetView topLeftCell="A22" workbookViewId="0">
      <selection activeCell="B43" sqref="B43:I51"/>
    </sheetView>
  </sheetViews>
  <sheetFormatPr defaultRowHeight="15" x14ac:dyDescent="0.25"/>
  <cols>
    <col min="1" max="1" width="12.5703125" bestFit="1" customWidth="1"/>
    <col min="2" max="2" width="16.7109375" bestFit="1" customWidth="1"/>
    <col min="3" max="3" width="13.7109375" bestFit="1" customWidth="1"/>
    <col min="4" max="4" width="20.7109375" bestFit="1" customWidth="1"/>
    <col min="5" max="5" width="17.7109375" bestFit="1" customWidth="1"/>
    <col min="6" max="6" width="18.85546875" bestFit="1" customWidth="1"/>
    <col min="7" max="7" width="15.7109375" bestFit="1" customWidth="1"/>
    <col min="8" max="8" width="23.140625" bestFit="1" customWidth="1"/>
    <col min="9" max="9" width="19.85546875" bestFit="1" customWidth="1"/>
    <col min="10" max="10" width="9.5703125" bestFit="1" customWidth="1"/>
    <col min="12" max="12" width="8.5703125" bestFit="1" customWidth="1"/>
    <col min="13" max="13" width="9.5703125" bestFit="1" customWidth="1"/>
  </cols>
  <sheetData>
    <row r="1" spans="1:11" s="1" customFormat="1" x14ac:dyDescent="0.25">
      <c r="A1" s="1">
        <v>2007</v>
      </c>
      <c r="B1" s="1" t="s">
        <v>7</v>
      </c>
      <c r="C1" s="1" t="s">
        <v>8</v>
      </c>
      <c r="D1" s="1" t="s">
        <v>42</v>
      </c>
      <c r="E1" s="1" t="s">
        <v>41</v>
      </c>
      <c r="F1" s="1" t="s">
        <v>40</v>
      </c>
      <c r="G1" s="1" t="s">
        <v>39</v>
      </c>
      <c r="H1" s="1" t="s">
        <v>11</v>
      </c>
      <c r="I1" s="1" t="s">
        <v>38</v>
      </c>
    </row>
    <row r="2" spans="1:11" x14ac:dyDescent="0.25">
      <c r="A2" t="s">
        <v>37</v>
      </c>
      <c r="B2">
        <v>73.379075144508676</v>
      </c>
      <c r="C2">
        <v>62.462724179548623</v>
      </c>
      <c r="D2">
        <v>5.4526011560693641</v>
      </c>
      <c r="E2">
        <v>4.5802736344832979</v>
      </c>
      <c r="F2">
        <v>3.9117456647398838</v>
      </c>
      <c r="G2">
        <v>3.955881224268353</v>
      </c>
      <c r="H2">
        <v>173</v>
      </c>
      <c r="I2">
        <v>18.849710982658959</v>
      </c>
      <c r="K2">
        <f>H2*D2</f>
        <v>943.3</v>
      </c>
    </row>
    <row r="3" spans="1:11" x14ac:dyDescent="0.25">
      <c r="A3" t="s">
        <v>36</v>
      </c>
      <c r="B3">
        <v>83.395641711229942</v>
      </c>
      <c r="C3">
        <v>76.692532255075562</v>
      </c>
      <c r="D3">
        <v>5.2405538579067992</v>
      </c>
      <c r="E3">
        <v>5.0010126867818956</v>
      </c>
      <c r="F3">
        <v>3.6334262796027499</v>
      </c>
      <c r="G3">
        <v>3.6919646077647301</v>
      </c>
      <c r="H3">
        <v>2618</v>
      </c>
      <c r="I3">
        <v>26.467914438502682</v>
      </c>
      <c r="K3">
        <f t="shared" ref="K3:K11" si="0">H3*D3</f>
        <v>13719.77</v>
      </c>
    </row>
    <row r="4" spans="1:11" x14ac:dyDescent="0.25">
      <c r="A4" t="s">
        <v>35</v>
      </c>
      <c r="B4">
        <v>103.10279125059439</v>
      </c>
      <c r="C4">
        <v>93.324023475867719</v>
      </c>
      <c r="D4">
        <v>5.6928720874940559</v>
      </c>
      <c r="E4">
        <v>5.651907983485672</v>
      </c>
      <c r="F4">
        <v>4.0526645268663817</v>
      </c>
      <c r="G4">
        <v>4.2117658970857246</v>
      </c>
      <c r="H4">
        <v>4206</v>
      </c>
      <c r="I4">
        <v>35.561816452686642</v>
      </c>
      <c r="K4">
        <f t="shared" si="0"/>
        <v>23944.219999999998</v>
      </c>
    </row>
    <row r="5" spans="1:11" x14ac:dyDescent="0.25">
      <c r="A5" t="s">
        <v>34</v>
      </c>
      <c r="B5">
        <v>122.02789951151431</v>
      </c>
      <c r="C5">
        <v>113.3729954464215</v>
      </c>
      <c r="D5">
        <v>6.4243754361479413</v>
      </c>
      <c r="E5">
        <v>7.4335739352873489</v>
      </c>
      <c r="F5">
        <v>4.6115317515701326</v>
      </c>
      <c r="G5">
        <v>5.3916114186071047</v>
      </c>
      <c r="H5">
        <v>4299</v>
      </c>
      <c r="I5">
        <v>45.315887415678063</v>
      </c>
      <c r="K5">
        <f t="shared" si="0"/>
        <v>27618.39</v>
      </c>
    </row>
    <row r="6" spans="1:11" x14ac:dyDescent="0.25">
      <c r="A6" t="s">
        <v>33</v>
      </c>
      <c r="B6">
        <v>125.3093980514962</v>
      </c>
      <c r="C6">
        <v>114.3520352631885</v>
      </c>
      <c r="D6">
        <v>6.1120146137787064</v>
      </c>
      <c r="E6">
        <v>5.6748586123257114</v>
      </c>
      <c r="F6">
        <v>4.446739387613083</v>
      </c>
      <c r="G6">
        <v>4.3974614529298544</v>
      </c>
      <c r="H6">
        <v>2874</v>
      </c>
      <c r="I6">
        <v>55.095337508698677</v>
      </c>
      <c r="K6">
        <f t="shared" si="0"/>
        <v>17565.93</v>
      </c>
    </row>
    <row r="7" spans="1:11" x14ac:dyDescent="0.25">
      <c r="A7" t="s">
        <v>32</v>
      </c>
      <c r="B7">
        <v>122.7828111971412</v>
      </c>
      <c r="C7">
        <v>115.99650431503611</v>
      </c>
      <c r="D7">
        <v>5.9140678975580707</v>
      </c>
      <c r="E7">
        <v>6.9000515154258233</v>
      </c>
      <c r="F7">
        <v>4.2797063728409768</v>
      </c>
      <c r="G7">
        <v>4.7315787475979922</v>
      </c>
      <c r="H7">
        <v>1679</v>
      </c>
      <c r="I7">
        <v>65.064919594997022</v>
      </c>
      <c r="K7">
        <f t="shared" si="0"/>
        <v>9929.7200000000012</v>
      </c>
    </row>
    <row r="8" spans="1:11" x14ac:dyDescent="0.25">
      <c r="A8" t="s">
        <v>31</v>
      </c>
      <c r="B8">
        <v>114.6653128689492</v>
      </c>
      <c r="C8">
        <v>99.474089349347167</v>
      </c>
      <c r="D8">
        <v>5.7585596221959863</v>
      </c>
      <c r="E8">
        <v>7.1555999696198427</v>
      </c>
      <c r="F8">
        <v>4.1141948051948054</v>
      </c>
      <c r="G8">
        <v>5.296187424018111</v>
      </c>
      <c r="H8">
        <v>847</v>
      </c>
      <c r="I8">
        <v>74.741440377804011</v>
      </c>
      <c r="K8">
        <f t="shared" si="0"/>
        <v>4877.5</v>
      </c>
    </row>
    <row r="9" spans="1:11" x14ac:dyDescent="0.25">
      <c r="A9" t="s">
        <v>30</v>
      </c>
      <c r="B9">
        <v>132.75225961538459</v>
      </c>
      <c r="C9">
        <v>131.90905830894101</v>
      </c>
      <c r="D9">
        <v>6.2278846153846157</v>
      </c>
      <c r="E9">
        <v>5.7752829444167801</v>
      </c>
      <c r="F9">
        <v>4.2765336538461538</v>
      </c>
      <c r="G9">
        <v>4.328228779305884</v>
      </c>
      <c r="H9">
        <v>208</v>
      </c>
      <c r="I9">
        <v>84.447115384615387</v>
      </c>
      <c r="K9">
        <f t="shared" si="0"/>
        <v>1295.4000000000001</v>
      </c>
    </row>
    <row r="10" spans="1:11" x14ac:dyDescent="0.25">
      <c r="A10" t="s">
        <v>29</v>
      </c>
      <c r="B10">
        <v>121.4377777777778</v>
      </c>
      <c r="C10">
        <v>112.45910936641449</v>
      </c>
      <c r="D10">
        <v>6.3048148148148151</v>
      </c>
      <c r="E10">
        <v>7.8310080745959816</v>
      </c>
      <c r="F10">
        <v>3.950407407407408</v>
      </c>
      <c r="G10">
        <v>3.2045145349270001</v>
      </c>
      <c r="H10">
        <v>27</v>
      </c>
      <c r="I10">
        <v>92.888888888888886</v>
      </c>
      <c r="K10">
        <f t="shared" si="0"/>
        <v>170.23000000000002</v>
      </c>
    </row>
    <row r="11" spans="1:11" x14ac:dyDescent="0.25">
      <c r="A11" t="s">
        <v>28</v>
      </c>
      <c r="B11">
        <v>82.350000000000009</v>
      </c>
      <c r="C11">
        <v>45.304252559776337</v>
      </c>
      <c r="D11">
        <v>7.5266666666666664</v>
      </c>
      <c r="E11">
        <v>5.5587888369080307</v>
      </c>
      <c r="F11">
        <v>5.333333333333333</v>
      </c>
      <c r="G11">
        <v>3.055050463303894</v>
      </c>
      <c r="H11">
        <v>3</v>
      </c>
      <c r="I11">
        <v>101.3333333333333</v>
      </c>
      <c r="K11">
        <f t="shared" si="0"/>
        <v>22.58</v>
      </c>
    </row>
    <row r="14" spans="1:11" x14ac:dyDescent="0.25">
      <c r="A14" s="1" t="s">
        <v>45</v>
      </c>
      <c r="B14" s="1" t="s">
        <v>7</v>
      </c>
      <c r="C14" s="1" t="s">
        <v>8</v>
      </c>
      <c r="D14" s="1" t="s">
        <v>42</v>
      </c>
      <c r="E14" s="1" t="s">
        <v>41</v>
      </c>
      <c r="F14" s="1" t="s">
        <v>40</v>
      </c>
      <c r="G14" s="1" t="s">
        <v>39</v>
      </c>
      <c r="H14" s="1" t="s">
        <v>11</v>
      </c>
      <c r="I14" s="1" t="s">
        <v>38</v>
      </c>
    </row>
    <row r="15" spans="1:11" x14ac:dyDescent="0.25">
      <c r="A15" t="s">
        <v>46</v>
      </c>
      <c r="B15">
        <v>120.888256880734</v>
      </c>
      <c r="C15">
        <v>129.4895161410835</v>
      </c>
      <c r="D15">
        <v>9.8098165137614686</v>
      </c>
      <c r="E15">
        <v>15.433131147082831</v>
      </c>
      <c r="F15">
        <v>3.480247706422019</v>
      </c>
      <c r="G15">
        <v>5.5574515211826734</v>
      </c>
      <c r="H15">
        <v>109</v>
      </c>
      <c r="I15">
        <v>18.954128440366969</v>
      </c>
      <c r="K15">
        <f>D15*H15</f>
        <v>1069.27</v>
      </c>
    </row>
    <row r="16" spans="1:11" x14ac:dyDescent="0.25">
      <c r="A16" t="s">
        <v>36</v>
      </c>
      <c r="B16">
        <v>143.84582089552239</v>
      </c>
      <c r="C16">
        <v>129.27866926881171</v>
      </c>
      <c r="D16">
        <v>9.1898673300165843</v>
      </c>
      <c r="E16">
        <v>8.0948046029010214</v>
      </c>
      <c r="F16">
        <v>3.2884742951907131</v>
      </c>
      <c r="G16">
        <v>3.0327526111741339</v>
      </c>
      <c r="H16">
        <v>1206</v>
      </c>
      <c r="I16">
        <v>26.553067993366501</v>
      </c>
      <c r="K16">
        <f t="shared" ref="K16:K23" si="1">D16*H16</f>
        <v>11082.980000000001</v>
      </c>
    </row>
    <row r="17" spans="1:11" x14ac:dyDescent="0.25">
      <c r="A17" t="s">
        <v>35</v>
      </c>
      <c r="B17">
        <v>169.55455542499021</v>
      </c>
      <c r="C17">
        <v>144.6671020162089</v>
      </c>
      <c r="D17">
        <v>9.8694751273012145</v>
      </c>
      <c r="E17">
        <v>8.7213855744841808</v>
      </c>
      <c r="F17">
        <v>3.5568119858989422</v>
      </c>
      <c r="G17">
        <v>3.4644049452267351</v>
      </c>
      <c r="H17">
        <v>2553</v>
      </c>
      <c r="I17">
        <v>35.717195456325889</v>
      </c>
      <c r="K17">
        <f t="shared" si="1"/>
        <v>25196.77</v>
      </c>
    </row>
    <row r="18" spans="1:11" x14ac:dyDescent="0.25">
      <c r="A18" t="s">
        <v>34</v>
      </c>
      <c r="B18">
        <v>184.4388511646269</v>
      </c>
      <c r="C18">
        <v>153.66843226423751</v>
      </c>
      <c r="D18">
        <v>9.7804934859849979</v>
      </c>
      <c r="E18">
        <v>8.7401379422333143</v>
      </c>
      <c r="F18">
        <v>3.5456565337544408</v>
      </c>
      <c r="G18">
        <v>3.4376751476381431</v>
      </c>
      <c r="H18">
        <v>2533</v>
      </c>
      <c r="I18">
        <v>45.36162652980655</v>
      </c>
      <c r="K18">
        <f t="shared" si="1"/>
        <v>24773.989999999998</v>
      </c>
    </row>
    <row r="19" spans="1:11" x14ac:dyDescent="0.25">
      <c r="A19" t="s">
        <v>33</v>
      </c>
      <c r="B19">
        <v>200.72067699115041</v>
      </c>
      <c r="C19">
        <v>169.44857626715549</v>
      </c>
      <c r="D19">
        <v>10.512026548672569</v>
      </c>
      <c r="E19">
        <v>9.6201257451756401</v>
      </c>
      <c r="F19">
        <v>3.7753323008849562</v>
      </c>
      <c r="G19">
        <v>3.5974302281997019</v>
      </c>
      <c r="H19">
        <v>2260</v>
      </c>
      <c r="I19">
        <v>55.109292035398227</v>
      </c>
      <c r="K19">
        <f t="shared" si="1"/>
        <v>23757.180000000008</v>
      </c>
    </row>
    <row r="20" spans="1:11" x14ac:dyDescent="0.25">
      <c r="A20" t="s">
        <v>32</v>
      </c>
      <c r="B20">
        <v>199.91086411149831</v>
      </c>
      <c r="C20">
        <v>164.4010033702811</v>
      </c>
      <c r="D20">
        <v>10.4614425087108</v>
      </c>
      <c r="E20">
        <v>10.04434041722104</v>
      </c>
      <c r="F20">
        <v>3.752052961672474</v>
      </c>
      <c r="G20">
        <v>3.6402935558722902</v>
      </c>
      <c r="H20">
        <v>1435</v>
      </c>
      <c r="I20">
        <v>65.007665505226484</v>
      </c>
      <c r="K20">
        <f t="shared" si="1"/>
        <v>15012.169999999998</v>
      </c>
    </row>
    <row r="21" spans="1:11" x14ac:dyDescent="0.25">
      <c r="A21" t="s">
        <v>31</v>
      </c>
      <c r="B21">
        <v>190.24963358778629</v>
      </c>
      <c r="C21">
        <v>156.87109007329221</v>
      </c>
      <c r="D21">
        <v>9.5640152671755718</v>
      </c>
      <c r="E21">
        <v>8.966420156779467</v>
      </c>
      <c r="F21">
        <v>3.5551557251908399</v>
      </c>
      <c r="G21">
        <v>4.4680798737922309</v>
      </c>
      <c r="H21">
        <v>655</v>
      </c>
      <c r="I21">
        <v>74.746564885496184</v>
      </c>
      <c r="K21">
        <f t="shared" si="1"/>
        <v>6264.4299999999994</v>
      </c>
    </row>
    <row r="22" spans="1:11" x14ac:dyDescent="0.25">
      <c r="A22" t="s">
        <v>30</v>
      </c>
      <c r="B22">
        <v>200.13276381909549</v>
      </c>
      <c r="C22">
        <v>157.27008417259799</v>
      </c>
      <c r="D22">
        <v>10.142512562814071</v>
      </c>
      <c r="E22">
        <v>7.6463680371922269</v>
      </c>
      <c r="F22">
        <v>3.4889195979899501</v>
      </c>
      <c r="G22">
        <v>2.6280477052324631</v>
      </c>
      <c r="H22">
        <v>199</v>
      </c>
      <c r="I22">
        <v>84.005025125628137</v>
      </c>
      <c r="K22">
        <f t="shared" si="1"/>
        <v>2018.3600000000001</v>
      </c>
    </row>
    <row r="23" spans="1:11" x14ac:dyDescent="0.25">
      <c r="A23" t="s">
        <v>29</v>
      </c>
      <c r="B23">
        <v>243.08933333333329</v>
      </c>
      <c r="C23">
        <v>235.90705356337349</v>
      </c>
      <c r="D23">
        <v>10.346</v>
      </c>
      <c r="E23">
        <v>6.8996343588420883</v>
      </c>
      <c r="F23">
        <v>3.625</v>
      </c>
      <c r="G23">
        <v>3.1182080705797319</v>
      </c>
      <c r="H23">
        <v>15</v>
      </c>
      <c r="I23">
        <v>93.733333333333334</v>
      </c>
      <c r="K23">
        <f t="shared" si="1"/>
        <v>155.19</v>
      </c>
    </row>
    <row r="27" spans="1:11" x14ac:dyDescent="0.25">
      <c r="A27" t="s">
        <v>21</v>
      </c>
      <c r="B27" s="8">
        <v>1.7684084</v>
      </c>
    </row>
    <row r="28" spans="1:11" x14ac:dyDescent="0.25">
      <c r="B28" s="8"/>
    </row>
    <row r="29" spans="1:11" x14ac:dyDescent="0.25">
      <c r="A29" s="1">
        <v>2007</v>
      </c>
      <c r="B29" s="1" t="s">
        <v>7</v>
      </c>
      <c r="C29" s="1" t="s">
        <v>8</v>
      </c>
      <c r="D29" s="1" t="s">
        <v>42</v>
      </c>
      <c r="E29" s="1" t="s">
        <v>41</v>
      </c>
      <c r="F29" s="1" t="s">
        <v>40</v>
      </c>
      <c r="G29" s="1" t="s">
        <v>39</v>
      </c>
      <c r="H29" s="1" t="s">
        <v>11</v>
      </c>
      <c r="I29" s="1" t="s">
        <v>38</v>
      </c>
    </row>
    <row r="30" spans="1:11" x14ac:dyDescent="0.25">
      <c r="A30" t="s">
        <v>37</v>
      </c>
      <c r="B30" s="27">
        <v>79.467262634650169</v>
      </c>
      <c r="C30" s="27">
        <v>63.90198797185603</v>
      </c>
      <c r="D30" s="27">
        <v>5.4431374751751074</v>
      </c>
      <c r="E30" s="27">
        <v>4.1853671172634916</v>
      </c>
      <c r="F30" s="28">
        <v>3.883951668040087</v>
      </c>
      <c r="G30" s="28">
        <v>3.1151110883083191</v>
      </c>
      <c r="H30">
        <v>173</v>
      </c>
      <c r="I30" s="28">
        <v>18.914063202154189</v>
      </c>
      <c r="J30" s="9">
        <f>D30*$B$27</f>
        <v>9.6256900334544522</v>
      </c>
      <c r="K30" s="10">
        <f>E30*$B$27</f>
        <v>7.4014383672525437</v>
      </c>
    </row>
    <row r="31" spans="1:11" x14ac:dyDescent="0.25">
      <c r="A31" t="s">
        <v>36</v>
      </c>
      <c r="B31" s="27">
        <v>84.209390538626778</v>
      </c>
      <c r="C31" s="27">
        <v>80.496474375446269</v>
      </c>
      <c r="D31" s="27">
        <v>5.4946891741163952</v>
      </c>
      <c r="E31" s="27">
        <v>6.2031435618074413</v>
      </c>
      <c r="F31" s="28">
        <v>3.911797896049805</v>
      </c>
      <c r="G31" s="28">
        <v>4.6428135196333171</v>
      </c>
      <c r="H31">
        <v>2618</v>
      </c>
      <c r="I31" s="28">
        <v>26.517652920514848</v>
      </c>
      <c r="J31" s="9">
        <f t="shared" ref="J31:J38" si="2">D31*$B$27</f>
        <v>9.7168544908964964</v>
      </c>
      <c r="K31" s="10">
        <f t="shared" ref="K31:K38" si="3">E31*$B$27</f>
        <v>10.969691181106198</v>
      </c>
    </row>
    <row r="32" spans="1:11" x14ac:dyDescent="0.25">
      <c r="A32" t="s">
        <v>35</v>
      </c>
      <c r="B32" s="27">
        <v>103.34378322887</v>
      </c>
      <c r="C32" s="27">
        <v>91.548092997489661</v>
      </c>
      <c r="D32" s="27">
        <v>5.8431054390346189</v>
      </c>
      <c r="E32" s="27">
        <v>5.8260904636075681</v>
      </c>
      <c r="F32" s="28">
        <v>4.2838371993373494</v>
      </c>
      <c r="G32" s="28">
        <v>4.2869160687427268</v>
      </c>
      <c r="H32">
        <v>4206</v>
      </c>
      <c r="I32" s="28">
        <v>35.627616004511758</v>
      </c>
      <c r="J32" s="9">
        <f t="shared" si="2"/>
        <v>10.332996740474508</v>
      </c>
      <c r="K32" s="10">
        <f t="shared" si="3"/>
        <v>10.302907315003518</v>
      </c>
    </row>
    <row r="33" spans="1:15" x14ac:dyDescent="0.25">
      <c r="A33" t="s">
        <v>34</v>
      </c>
      <c r="B33" s="27">
        <v>121.72146055592221</v>
      </c>
      <c r="C33" s="27">
        <v>111.9466871791514</v>
      </c>
      <c r="D33" s="27">
        <v>6.5823149746986083</v>
      </c>
      <c r="E33" s="27">
        <v>7.9593669735079384</v>
      </c>
      <c r="F33" s="28">
        <v>4.8480646531678762</v>
      </c>
      <c r="G33" s="28">
        <v>5.5791897224434468</v>
      </c>
      <c r="H33">
        <v>4299</v>
      </c>
      <c r="I33" s="28">
        <v>45.471118318772049</v>
      </c>
      <c r="J33" s="9">
        <f t="shared" si="2"/>
        <v>11.640221092702806</v>
      </c>
      <c r="K33" s="10">
        <f t="shared" si="3"/>
        <v>14.075411414634015</v>
      </c>
    </row>
    <row r="34" spans="1:15" x14ac:dyDescent="0.25">
      <c r="A34" t="s">
        <v>33</v>
      </c>
      <c r="B34" s="27">
        <v>128.5220595102943</v>
      </c>
      <c r="C34" s="27">
        <v>115.7028992908014</v>
      </c>
      <c r="D34" s="27">
        <v>6.3241937084057787</v>
      </c>
      <c r="E34" s="27">
        <v>5.6314718168736544</v>
      </c>
      <c r="F34" s="28">
        <v>4.7878488572875844</v>
      </c>
      <c r="G34" s="28">
        <v>4.575252826392493</v>
      </c>
      <c r="H34">
        <v>2874</v>
      </c>
      <c r="I34" s="28">
        <v>55.090832011100922</v>
      </c>
      <c r="J34" s="9">
        <f t="shared" si="2"/>
        <v>11.18375727717193</v>
      </c>
      <c r="K34" s="10">
        <f t="shared" si="3"/>
        <v>9.9587420653226317</v>
      </c>
    </row>
    <row r="35" spans="1:15" x14ac:dyDescent="0.25">
      <c r="A35" t="s">
        <v>32</v>
      </c>
      <c r="B35" s="27">
        <v>120.79667337549679</v>
      </c>
      <c r="C35" s="27">
        <v>110.449175348956</v>
      </c>
      <c r="D35" s="27">
        <v>5.9355691913118012</v>
      </c>
      <c r="E35" s="27">
        <v>6.1011961318448602</v>
      </c>
      <c r="F35" s="28">
        <v>4.4145622747012352</v>
      </c>
      <c r="G35" s="28">
        <v>4.5477068104324099</v>
      </c>
      <c r="H35">
        <v>1679</v>
      </c>
      <c r="I35" s="28">
        <v>65.030612057822637</v>
      </c>
      <c r="J35" s="9">
        <f t="shared" si="2"/>
        <v>10.496510416696996</v>
      </c>
      <c r="K35" s="10">
        <f t="shared" si="3"/>
        <v>10.789406489601959</v>
      </c>
    </row>
    <row r="36" spans="1:15" x14ac:dyDescent="0.25">
      <c r="A36" t="s">
        <v>31</v>
      </c>
      <c r="B36" s="27">
        <v>111.1817084858629</v>
      </c>
      <c r="C36" s="27">
        <v>89.470309534722333</v>
      </c>
      <c r="D36" s="27">
        <v>5.203778704783109</v>
      </c>
      <c r="E36" s="27">
        <v>5.3381133629380804</v>
      </c>
      <c r="F36" s="28">
        <v>3.80957273214996</v>
      </c>
      <c r="G36" s="28">
        <v>3.9032018243214641</v>
      </c>
      <c r="H36">
        <v>847</v>
      </c>
      <c r="I36" s="28">
        <v>74.849293799921838</v>
      </c>
      <c r="J36" s="9">
        <f t="shared" si="2"/>
        <v>9.2024059732795696</v>
      </c>
      <c r="K36" s="10">
        <f t="shared" si="3"/>
        <v>9.4399645111719508</v>
      </c>
    </row>
    <row r="37" spans="1:15" x14ac:dyDescent="0.25">
      <c r="A37" t="s">
        <v>30</v>
      </c>
      <c r="B37" s="27">
        <v>132.4381176476009</v>
      </c>
      <c r="C37" s="27">
        <v>116.6647798051996</v>
      </c>
      <c r="D37" s="27">
        <v>6.0295961545333778</v>
      </c>
      <c r="E37" s="27">
        <v>6.0838011914024337</v>
      </c>
      <c r="F37" s="28">
        <v>4.1122560010592304</v>
      </c>
      <c r="G37" s="28">
        <v>4.3309272114040551</v>
      </c>
      <c r="H37">
        <v>208</v>
      </c>
      <c r="I37" s="28">
        <v>84.263320957183467</v>
      </c>
      <c r="J37" s="9">
        <f t="shared" si="2"/>
        <v>10.662788488284523</v>
      </c>
      <c r="K37" s="10">
        <f t="shared" si="3"/>
        <v>10.758645130806071</v>
      </c>
    </row>
    <row r="38" spans="1:15" x14ac:dyDescent="0.25">
      <c r="A38" t="s">
        <v>75</v>
      </c>
      <c r="B38" s="27">
        <v>175.29757204219189</v>
      </c>
      <c r="C38" s="27">
        <v>158.0871926889613</v>
      </c>
      <c r="D38" s="27">
        <v>10.130173828095289</v>
      </c>
      <c r="E38" s="27">
        <v>12.71094204227817</v>
      </c>
      <c r="F38" s="28">
        <v>4.9219044962138634</v>
      </c>
      <c r="G38" s="28">
        <v>4.0634241102237896</v>
      </c>
      <c r="H38">
        <v>30</v>
      </c>
      <c r="I38" s="28">
        <v>93.522174523305793</v>
      </c>
      <c r="J38" s="9">
        <f t="shared" si="2"/>
        <v>17.914284491063867</v>
      </c>
      <c r="K38" s="10">
        <f t="shared" si="3"/>
        <v>22.478136679477871</v>
      </c>
    </row>
    <row r="39" spans="1:15" x14ac:dyDescent="0.25">
      <c r="B39" s="34"/>
      <c r="C39" s="34"/>
      <c r="D39" s="34"/>
      <c r="E39" s="34"/>
      <c r="F39" s="29"/>
      <c r="G39" s="29"/>
      <c r="I39" s="29"/>
    </row>
    <row r="40" spans="1:15" x14ac:dyDescent="0.25">
      <c r="B40" s="34"/>
      <c r="C40" s="34"/>
      <c r="D40" s="34"/>
      <c r="E40" s="34"/>
      <c r="F40" s="29"/>
      <c r="G40" s="29"/>
      <c r="I40" s="29"/>
    </row>
    <row r="41" spans="1:15" x14ac:dyDescent="0.25">
      <c r="B41" s="34"/>
      <c r="C41" s="34"/>
      <c r="D41" s="34"/>
      <c r="E41" s="34"/>
      <c r="F41" s="29"/>
      <c r="G41" s="29"/>
      <c r="I41" s="29"/>
    </row>
    <row r="42" spans="1:15" x14ac:dyDescent="0.25">
      <c r="A42" s="1">
        <v>2017</v>
      </c>
      <c r="B42" s="35" t="s">
        <v>7</v>
      </c>
      <c r="C42" s="35" t="s">
        <v>8</v>
      </c>
      <c r="D42" s="35" t="s">
        <v>42</v>
      </c>
      <c r="E42" s="35" t="s">
        <v>41</v>
      </c>
      <c r="F42" s="37" t="s">
        <v>40</v>
      </c>
      <c r="G42" s="37" t="s">
        <v>39</v>
      </c>
      <c r="H42" s="1" t="s">
        <v>11</v>
      </c>
      <c r="I42" s="37" t="s">
        <v>38</v>
      </c>
    </row>
    <row r="43" spans="1:15" x14ac:dyDescent="0.25">
      <c r="A43" t="s">
        <v>37</v>
      </c>
      <c r="B43" s="27">
        <v>112.8149989020463</v>
      </c>
      <c r="C43" s="27">
        <v>136.95776246817749</v>
      </c>
      <c r="D43" s="27">
        <v>10.40440528446817</v>
      </c>
      <c r="E43" s="27">
        <v>21.45195210238046</v>
      </c>
      <c r="F43" s="28">
        <v>3.9176464672931881</v>
      </c>
      <c r="G43" s="28">
        <v>7.8783546610250186</v>
      </c>
      <c r="H43">
        <v>109</v>
      </c>
      <c r="I43" s="28">
        <v>18.96925923222101</v>
      </c>
      <c r="L43" s="10">
        <f>J30-D43</f>
        <v>-0.7787152510137183</v>
      </c>
      <c r="M43" s="10">
        <f>SQRT(K30^2/H30+E43^2/H43)</f>
        <v>2.1303865958140706</v>
      </c>
      <c r="N43">
        <f>SQRT(M43)</f>
        <v>1.4595843914669924</v>
      </c>
      <c r="O43" s="2">
        <f>L43/N43</f>
        <v>-0.53351848345750719</v>
      </c>
    </row>
    <row r="44" spans="1:15" x14ac:dyDescent="0.25">
      <c r="A44" t="s">
        <v>36</v>
      </c>
      <c r="B44" s="27">
        <v>147.39387910363561</v>
      </c>
      <c r="C44" s="27">
        <v>126.2548315969856</v>
      </c>
      <c r="D44" s="27">
        <v>9.3988078835872901</v>
      </c>
      <c r="E44" s="27">
        <v>7.6062322244876484</v>
      </c>
      <c r="F44" s="28">
        <v>3.4661568497102979</v>
      </c>
      <c r="G44" s="28">
        <v>3.3371957989896961</v>
      </c>
      <c r="H44">
        <v>1206</v>
      </c>
      <c r="I44" s="28">
        <v>26.699554460540909</v>
      </c>
      <c r="L44" s="10">
        <f t="shared" ref="L44:L51" si="4">J31-D44</f>
        <v>0.31804660730920631</v>
      </c>
      <c r="M44" s="10">
        <f t="shared" ref="M44:M51" si="5">SQRT(K31^2/H31+E44^2/H44)</f>
        <v>0.30649076219606719</v>
      </c>
      <c r="N44">
        <f t="shared" ref="N44:N51" si="6">SQRT(M44)</f>
        <v>0.55361607833955395</v>
      </c>
      <c r="O44" s="2">
        <f t="shared" ref="O44:O51" si="7">L44/N44</f>
        <v>0.57448946978403348</v>
      </c>
    </row>
    <row r="45" spans="1:15" x14ac:dyDescent="0.25">
      <c r="A45" t="s">
        <v>35</v>
      </c>
      <c r="B45" s="27">
        <v>172.63755630758129</v>
      </c>
      <c r="C45" s="27">
        <v>148.07393009092951</v>
      </c>
      <c r="D45" s="27">
        <v>10.28899749210877</v>
      </c>
      <c r="E45" s="27">
        <v>9.1209816056397752</v>
      </c>
      <c r="F45" s="28">
        <v>3.6955961512080839</v>
      </c>
      <c r="G45" s="28">
        <v>3.5411362736136649</v>
      </c>
      <c r="H45">
        <v>2553</v>
      </c>
      <c r="I45" s="28">
        <v>35.694913831613427</v>
      </c>
      <c r="L45" s="10">
        <f t="shared" si="4"/>
        <v>4.3999248365738097E-2</v>
      </c>
      <c r="M45" s="10">
        <f t="shared" si="5"/>
        <v>0.24046585731231623</v>
      </c>
      <c r="N45">
        <f t="shared" si="6"/>
        <v>0.49037318168137645</v>
      </c>
      <c r="O45" s="2">
        <f t="shared" si="7"/>
        <v>8.9726049485159096E-2</v>
      </c>
    </row>
    <row r="46" spans="1:15" s="11" customFormat="1" x14ac:dyDescent="0.25">
      <c r="A46" s="11" t="s">
        <v>34</v>
      </c>
      <c r="B46" s="31">
        <v>191.38160139045129</v>
      </c>
      <c r="C46" s="31">
        <v>154.81866140139959</v>
      </c>
      <c r="D46" s="31">
        <v>10.378589489460911</v>
      </c>
      <c r="E46" s="31">
        <v>9.9013125279426948</v>
      </c>
      <c r="F46" s="32">
        <v>3.8464070496952441</v>
      </c>
      <c r="G46" s="32">
        <v>3.978231003123442</v>
      </c>
      <c r="H46" s="11">
        <v>2533</v>
      </c>
      <c r="I46" s="32">
        <v>45.411412967795677</v>
      </c>
      <c r="L46" s="13">
        <f t="shared" si="4"/>
        <v>1.261631603241895</v>
      </c>
      <c r="M46" s="13">
        <f>SQRT(K33^2/H33+E46^2/H46)</f>
        <v>0.29118378364483827</v>
      </c>
      <c r="N46" s="11">
        <f t="shared" si="6"/>
        <v>0.53961447686736341</v>
      </c>
      <c r="O46" s="12">
        <f t="shared" si="7"/>
        <v>2.3380240103380374</v>
      </c>
    </row>
    <row r="47" spans="1:15" x14ac:dyDescent="0.25">
      <c r="A47" t="s">
        <v>33</v>
      </c>
      <c r="B47" s="27">
        <v>210.0554242716405</v>
      </c>
      <c r="C47" s="27">
        <v>172.75014188889281</v>
      </c>
      <c r="D47" s="27">
        <v>11.132918125684631</v>
      </c>
      <c r="E47" s="27">
        <v>10.13510791320952</v>
      </c>
      <c r="F47" s="28">
        <v>4.0569569593092369</v>
      </c>
      <c r="G47" s="28">
        <v>3.9277426187736499</v>
      </c>
      <c r="H47">
        <v>2260</v>
      </c>
      <c r="I47" s="28">
        <v>55.138668698730022</v>
      </c>
      <c r="L47" s="10">
        <f t="shared" si="4"/>
        <v>5.0839151487299006E-2</v>
      </c>
      <c r="M47" s="10">
        <f t="shared" si="5"/>
        <v>0.28277146570692946</v>
      </c>
      <c r="N47">
        <f t="shared" si="6"/>
        <v>0.53176260277207299</v>
      </c>
      <c r="O47" s="2">
        <f t="shared" si="7"/>
        <v>9.5604977150094861E-2</v>
      </c>
    </row>
    <row r="48" spans="1:15" s="16" customFormat="1" x14ac:dyDescent="0.25">
      <c r="A48" s="16" t="s">
        <v>32</v>
      </c>
      <c r="B48" s="36">
        <v>204.95479961153151</v>
      </c>
      <c r="C48" s="36">
        <v>170.79356890823311</v>
      </c>
      <c r="D48" s="36">
        <v>11.410833558952859</v>
      </c>
      <c r="E48" s="36">
        <v>11.96469278861939</v>
      </c>
      <c r="F48" s="38">
        <v>4.0555566792788413</v>
      </c>
      <c r="G48" s="38">
        <v>4.2365051769455402</v>
      </c>
      <c r="H48" s="16">
        <v>1435</v>
      </c>
      <c r="I48" s="38">
        <v>65.006324177912916</v>
      </c>
      <c r="L48" s="18">
        <f t="shared" si="4"/>
        <v>-0.91432314225586353</v>
      </c>
      <c r="M48" s="18">
        <f t="shared" si="5"/>
        <v>0.41120858806264265</v>
      </c>
      <c r="N48" s="16">
        <f t="shared" si="6"/>
        <v>0.6412554779981553</v>
      </c>
      <c r="O48" s="17">
        <f t="shared" si="7"/>
        <v>-1.4258328757052641</v>
      </c>
    </row>
    <row r="49" spans="1:15" x14ac:dyDescent="0.25">
      <c r="A49" t="s">
        <v>31</v>
      </c>
      <c r="B49" s="27">
        <v>198.4335773202713</v>
      </c>
      <c r="C49" s="27">
        <v>155.0045429430904</v>
      </c>
      <c r="D49" s="27">
        <v>9.8631878381391669</v>
      </c>
      <c r="E49" s="27">
        <v>9.6637258209630801</v>
      </c>
      <c r="F49" s="28">
        <v>3.9213698210866932</v>
      </c>
      <c r="G49" s="28">
        <v>6.8145196075524117</v>
      </c>
      <c r="H49">
        <v>655</v>
      </c>
      <c r="I49" s="28">
        <v>74.575136501005346</v>
      </c>
      <c r="L49" s="10">
        <f t="shared" si="4"/>
        <v>-0.66078186485959733</v>
      </c>
      <c r="M49" s="10">
        <f t="shared" si="5"/>
        <v>0.49778163323100783</v>
      </c>
      <c r="N49">
        <f t="shared" si="6"/>
        <v>0.70553641524091992</v>
      </c>
      <c r="O49" s="2">
        <f t="shared" si="7"/>
        <v>-0.93656663296955378</v>
      </c>
    </row>
    <row r="50" spans="1:15" x14ac:dyDescent="0.25">
      <c r="A50" t="s">
        <v>30</v>
      </c>
      <c r="B50" s="27">
        <v>213.57257423125949</v>
      </c>
      <c r="C50" s="27">
        <v>162.32796202204369</v>
      </c>
      <c r="D50" s="27">
        <v>10.6486622291618</v>
      </c>
      <c r="E50" s="27">
        <v>7.7025738596638034</v>
      </c>
      <c r="F50" s="28">
        <v>3.6108127453797358</v>
      </c>
      <c r="G50" s="28">
        <v>2.71553999973839</v>
      </c>
      <c r="H50">
        <v>199</v>
      </c>
      <c r="I50" s="28">
        <v>84.02318953505052</v>
      </c>
      <c r="L50" s="10">
        <f t="shared" si="4"/>
        <v>1.4126259122722473E-2</v>
      </c>
      <c r="M50" s="10">
        <f t="shared" si="5"/>
        <v>0.92445758355348051</v>
      </c>
      <c r="N50">
        <f t="shared" si="6"/>
        <v>0.96148717284916518</v>
      </c>
      <c r="O50" s="2">
        <f t="shared" si="7"/>
        <v>1.4692093167361009E-2</v>
      </c>
    </row>
    <row r="51" spans="1:15" x14ac:dyDescent="0.25">
      <c r="A51" t="s">
        <v>75</v>
      </c>
      <c r="B51" s="27">
        <v>280.09289226475158</v>
      </c>
      <c r="C51" s="27">
        <v>233.55880839701871</v>
      </c>
      <c r="D51" s="27">
        <v>12.952453346973</v>
      </c>
      <c r="E51" s="27">
        <v>9.1277927553564222</v>
      </c>
      <c r="F51" s="28">
        <v>4.9515842054780288</v>
      </c>
      <c r="G51" s="28">
        <v>4.4816317045873602</v>
      </c>
      <c r="H51">
        <v>15</v>
      </c>
      <c r="I51" s="28">
        <v>93.802523822228792</v>
      </c>
      <c r="L51" s="10">
        <f t="shared" si="4"/>
        <v>4.9618311440908673</v>
      </c>
      <c r="M51" s="10">
        <f t="shared" si="5"/>
        <v>4.7325110661985876</v>
      </c>
      <c r="N51">
        <f t="shared" si="6"/>
        <v>2.175433535228918</v>
      </c>
      <c r="O51" s="2">
        <f t="shared" si="7"/>
        <v>2.2808470420902749</v>
      </c>
    </row>
    <row r="54" spans="1:15" x14ac:dyDescent="0.25">
      <c r="K54" t="s">
        <v>37</v>
      </c>
      <c r="L54" s="14">
        <f>F30-F43</f>
        <v>-3.3694799253101149E-2</v>
      </c>
      <c r="M54">
        <f>SQRT(G30^2/H30+G43^2/H43)</f>
        <v>0.79090298441946205</v>
      </c>
      <c r="N54" s="14">
        <f>L54/M54</f>
        <v>-4.2602948676232114E-2</v>
      </c>
    </row>
    <row r="55" spans="1:15" x14ac:dyDescent="0.25">
      <c r="K55" t="s">
        <v>36</v>
      </c>
      <c r="L55" s="15">
        <f t="shared" ref="L55:L62" si="8">F31-F44</f>
        <v>0.44564104633950707</v>
      </c>
      <c r="M55" s="11">
        <f t="shared" ref="M55:M62" si="9">SQRT(G31^2/H31+G44^2/H44)</f>
        <v>0.1321673761907706</v>
      </c>
      <c r="N55" s="15">
        <f t="shared" ref="N55:N62" si="10">L55/M55</f>
        <v>3.3717930943583845</v>
      </c>
    </row>
    <row r="56" spans="1:15" x14ac:dyDescent="0.25">
      <c r="K56" t="s">
        <v>35</v>
      </c>
      <c r="L56" s="15">
        <f t="shared" si="8"/>
        <v>0.58824104812926548</v>
      </c>
      <c r="M56" s="11">
        <f t="shared" si="9"/>
        <v>9.633856233611425E-2</v>
      </c>
      <c r="N56" s="15">
        <f t="shared" si="10"/>
        <v>6.1059770237899089</v>
      </c>
    </row>
    <row r="57" spans="1:15" x14ac:dyDescent="0.25">
      <c r="K57" t="s">
        <v>34</v>
      </c>
      <c r="L57" s="15">
        <f t="shared" si="8"/>
        <v>1.0016576034726321</v>
      </c>
      <c r="M57" s="11">
        <f t="shared" si="9"/>
        <v>0.11614068522287795</v>
      </c>
      <c r="N57" s="15">
        <f t="shared" si="10"/>
        <v>8.624519491601216</v>
      </c>
    </row>
    <row r="58" spans="1:15" x14ac:dyDescent="0.25">
      <c r="K58" t="s">
        <v>33</v>
      </c>
      <c r="L58" s="15">
        <f t="shared" si="8"/>
        <v>0.73089189797834742</v>
      </c>
      <c r="M58" s="11">
        <f t="shared" si="9"/>
        <v>0.11878439873493582</v>
      </c>
      <c r="N58" s="15">
        <f t="shared" si="10"/>
        <v>6.1530967514455579</v>
      </c>
    </row>
    <row r="59" spans="1:15" x14ac:dyDescent="0.25">
      <c r="K59" t="s">
        <v>32</v>
      </c>
      <c r="L59" s="15">
        <f t="shared" si="8"/>
        <v>0.35900559542239385</v>
      </c>
      <c r="M59" s="11">
        <f t="shared" si="9"/>
        <v>0.15755992772066488</v>
      </c>
      <c r="N59" s="15">
        <f t="shared" si="10"/>
        <v>2.278533638698212</v>
      </c>
    </row>
    <row r="60" spans="1:15" x14ac:dyDescent="0.25">
      <c r="K60" t="s">
        <v>31</v>
      </c>
      <c r="L60" s="14">
        <f t="shared" si="8"/>
        <v>-0.11179708893673324</v>
      </c>
      <c r="M60">
        <f t="shared" si="9"/>
        <v>0.29813455384187354</v>
      </c>
      <c r="N60" s="14">
        <f t="shared" si="10"/>
        <v>-0.37498870055843603</v>
      </c>
    </row>
    <row r="61" spans="1:15" x14ac:dyDescent="0.25">
      <c r="K61" t="s">
        <v>30</v>
      </c>
      <c r="L61" s="14">
        <f t="shared" si="8"/>
        <v>0.50144325567949455</v>
      </c>
      <c r="M61">
        <f t="shared" si="9"/>
        <v>0.35669821743456959</v>
      </c>
      <c r="N61" s="14">
        <f t="shared" si="10"/>
        <v>1.4057913136935596</v>
      </c>
    </row>
    <row r="62" spans="1:15" x14ac:dyDescent="0.25">
      <c r="K62" t="s">
        <v>75</v>
      </c>
      <c r="L62" s="14">
        <f t="shared" si="8"/>
        <v>-2.967970926416541E-2</v>
      </c>
      <c r="M62">
        <f t="shared" si="9"/>
        <v>1.3745479374528098</v>
      </c>
      <c r="N62" s="14">
        <f t="shared" si="10"/>
        <v>-2.1592342075144513E-2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E8B5-B43A-4BD7-B422-DA2F8C4BE509}">
  <dimension ref="A1:M25"/>
  <sheetViews>
    <sheetView topLeftCell="A7" workbookViewId="0">
      <selection activeCell="B20" sqref="B20:H21"/>
    </sheetView>
  </sheetViews>
  <sheetFormatPr defaultRowHeight="15" x14ac:dyDescent="0.25"/>
  <cols>
    <col min="1" max="1" width="11.28515625" bestFit="1" customWidth="1"/>
    <col min="2" max="2" width="16.7109375" bestFit="1" customWidth="1"/>
    <col min="3" max="3" width="13.7109375" bestFit="1" customWidth="1"/>
    <col min="4" max="4" width="20.7109375" bestFit="1" customWidth="1"/>
    <col min="5" max="5" width="17.7109375" bestFit="1" customWidth="1"/>
    <col min="6" max="6" width="18.85546875" bestFit="1" customWidth="1"/>
    <col min="7" max="7" width="15.7109375" bestFit="1" customWidth="1"/>
    <col min="8" max="8" width="23.140625" bestFit="1" customWidth="1"/>
    <col min="9" max="10" width="9.5703125" bestFit="1" customWidth="1"/>
  </cols>
  <sheetData>
    <row r="1" spans="1:10" s="1" customFormat="1" x14ac:dyDescent="0.25">
      <c r="A1" s="1">
        <v>2017</v>
      </c>
      <c r="B1" s="1" t="s">
        <v>7</v>
      </c>
      <c r="C1" s="1" t="s">
        <v>8</v>
      </c>
      <c r="D1" s="1" t="s">
        <v>42</v>
      </c>
      <c r="E1" s="1" t="s">
        <v>41</v>
      </c>
      <c r="F1" s="1" t="s">
        <v>40</v>
      </c>
      <c r="G1" s="1" t="s">
        <v>39</v>
      </c>
      <c r="H1" s="1" t="s">
        <v>11</v>
      </c>
    </row>
    <row r="2" spans="1:10" x14ac:dyDescent="0.25">
      <c r="A2" t="s">
        <v>44</v>
      </c>
      <c r="B2">
        <v>187.6281301897983</v>
      </c>
      <c r="C2">
        <v>158.1461951715481</v>
      </c>
      <c r="D2">
        <v>10.28470047449585</v>
      </c>
      <c r="E2">
        <v>9.4112511368096339</v>
      </c>
      <c r="F2">
        <v>3.726716488730724</v>
      </c>
      <c r="G2">
        <v>3.7209067139379659</v>
      </c>
      <c r="H2">
        <v>6744</v>
      </c>
    </row>
    <row r="3" spans="1:10" x14ac:dyDescent="0.25">
      <c r="A3" t="s">
        <v>43</v>
      </c>
      <c r="B3">
        <v>172.9292229329543</v>
      </c>
      <c r="C3">
        <v>150.29788417033191</v>
      </c>
      <c r="D3">
        <v>9.4693958777540868</v>
      </c>
      <c r="E3">
        <v>8.623088987542836</v>
      </c>
      <c r="F3">
        <v>3.380171523335703</v>
      </c>
      <c r="G3">
        <v>3.2412922877678572</v>
      </c>
      <c r="H3">
        <v>4221</v>
      </c>
    </row>
    <row r="5" spans="1:10" x14ac:dyDescent="0.25">
      <c r="A5" s="1">
        <v>2007</v>
      </c>
      <c r="B5" s="1" t="s">
        <v>7</v>
      </c>
      <c r="C5" s="1" t="s">
        <v>8</v>
      </c>
      <c r="D5" s="1" t="s">
        <v>42</v>
      </c>
      <c r="E5" s="1" t="s">
        <v>41</v>
      </c>
      <c r="F5" s="1" t="s">
        <v>40</v>
      </c>
      <c r="G5" s="1" t="s">
        <v>39</v>
      </c>
      <c r="H5" s="1" t="s">
        <v>11</v>
      </c>
    </row>
    <row r="6" spans="1:10" x14ac:dyDescent="0.25">
      <c r="A6" t="s">
        <v>44</v>
      </c>
      <c r="B6">
        <v>115.703623519804</v>
      </c>
      <c r="C6">
        <v>107.32583114583259</v>
      </c>
      <c r="D6">
        <v>6.0479158840342997</v>
      </c>
      <c r="E6">
        <v>6.3945451566154032</v>
      </c>
      <c r="F6">
        <v>4.3395135157207028</v>
      </c>
      <c r="G6">
        <v>4.6855485555239174</v>
      </c>
      <c r="H6">
        <v>12245</v>
      </c>
    </row>
    <row r="7" spans="1:10" x14ac:dyDescent="0.25">
      <c r="A7" t="s">
        <v>43</v>
      </c>
      <c r="B7">
        <v>99.601874600127957</v>
      </c>
      <c r="C7">
        <v>95.133078212939452</v>
      </c>
      <c r="D7">
        <v>5.5513563659628922</v>
      </c>
      <c r="E7">
        <v>5.9576460031447649</v>
      </c>
      <c r="F7">
        <v>3.9208018767327788</v>
      </c>
      <c r="G7">
        <v>4.4148402072142314</v>
      </c>
      <c r="H7">
        <v>4689</v>
      </c>
    </row>
    <row r="11" spans="1:10" x14ac:dyDescent="0.25">
      <c r="A11" t="s">
        <v>76</v>
      </c>
    </row>
    <row r="13" spans="1:10" x14ac:dyDescent="0.25">
      <c r="A13" s="1">
        <v>2007</v>
      </c>
      <c r="B13" s="1" t="s">
        <v>7</v>
      </c>
      <c r="C13" s="1" t="s">
        <v>8</v>
      </c>
      <c r="D13" s="1" t="s">
        <v>42</v>
      </c>
      <c r="E13" s="1" t="s">
        <v>41</v>
      </c>
      <c r="F13" s="1" t="s">
        <v>40</v>
      </c>
      <c r="G13" s="1" t="s">
        <v>39</v>
      </c>
      <c r="H13" s="1" t="s">
        <v>11</v>
      </c>
    </row>
    <row r="14" spans="1:10" x14ac:dyDescent="0.25">
      <c r="A14" t="s">
        <v>44</v>
      </c>
      <c r="B14" s="27">
        <v>116.6857928213942</v>
      </c>
      <c r="C14" s="27">
        <v>106.9434800928717</v>
      </c>
      <c r="D14" s="27">
        <v>6.217462245180136</v>
      </c>
      <c r="E14" s="27">
        <v>6.8648362210113039</v>
      </c>
      <c r="F14" s="28">
        <v>4.6095961258275322</v>
      </c>
      <c r="G14" s="28">
        <v>5.0323872810459607</v>
      </c>
      <c r="H14">
        <v>12245</v>
      </c>
      <c r="I14" s="10">
        <f>D14*$B$25</f>
        <v>10.995012461059412</v>
      </c>
      <c r="J14" s="10">
        <f>E14*$B$25</f>
        <v>12.139834037860647</v>
      </c>
    </row>
    <row r="15" spans="1:10" x14ac:dyDescent="0.25">
      <c r="A15" t="s">
        <v>43</v>
      </c>
      <c r="B15" s="27">
        <v>101.55676736077901</v>
      </c>
      <c r="C15" s="27">
        <v>94.179067351663463</v>
      </c>
      <c r="D15" s="27">
        <v>5.6383305742571181</v>
      </c>
      <c r="E15" s="27">
        <v>5.4182453884449053</v>
      </c>
      <c r="F15" s="28">
        <v>4.0418458240143806</v>
      </c>
      <c r="G15" s="28">
        <v>3.9547150084412159</v>
      </c>
      <c r="H15">
        <v>4689</v>
      </c>
      <c r="I15" s="10">
        <f>D15*$B$25</f>
        <v>9.9708711494931119</v>
      </c>
      <c r="J15" s="10">
        <f>E15*$B$25</f>
        <v>9.5816706581872335</v>
      </c>
    </row>
    <row r="16" spans="1:10" x14ac:dyDescent="0.25">
      <c r="B16" s="9"/>
      <c r="C16" s="9"/>
      <c r="D16" s="9"/>
      <c r="E16" s="9"/>
      <c r="F16" s="28"/>
      <c r="G16" s="28"/>
    </row>
    <row r="17" spans="1:13" x14ac:dyDescent="0.25">
      <c r="B17" s="9"/>
      <c r="C17" s="9"/>
      <c r="D17" s="9"/>
      <c r="E17" s="9"/>
      <c r="F17" s="28"/>
      <c r="G17" s="28"/>
    </row>
    <row r="18" spans="1:13" x14ac:dyDescent="0.25">
      <c r="B18" s="9"/>
      <c r="C18" s="9"/>
      <c r="D18" s="9"/>
      <c r="E18" s="9"/>
      <c r="F18" s="28"/>
      <c r="G18" s="28"/>
    </row>
    <row r="19" spans="1:13" x14ac:dyDescent="0.25">
      <c r="A19" s="1">
        <v>2017</v>
      </c>
      <c r="B19" s="19" t="s">
        <v>7</v>
      </c>
      <c r="C19" s="19" t="s">
        <v>8</v>
      </c>
      <c r="D19" s="19" t="s">
        <v>42</v>
      </c>
      <c r="E19" s="19" t="s">
        <v>41</v>
      </c>
      <c r="F19" s="33" t="s">
        <v>40</v>
      </c>
      <c r="G19" s="33" t="s">
        <v>39</v>
      </c>
      <c r="H19" s="1" t="s">
        <v>11</v>
      </c>
    </row>
    <row r="20" spans="1:13" x14ac:dyDescent="0.25">
      <c r="A20" t="s">
        <v>44</v>
      </c>
      <c r="B20" s="27">
        <v>193.86907660358571</v>
      </c>
      <c r="C20" s="27">
        <v>160.004551302208</v>
      </c>
      <c r="D20" s="27">
        <v>10.845424848776499</v>
      </c>
      <c r="E20" s="27">
        <v>10.352999883204729</v>
      </c>
      <c r="F20" s="28">
        <v>3.9825310879588831</v>
      </c>
      <c r="G20" s="28">
        <v>4.4252735388606421</v>
      </c>
      <c r="H20">
        <v>6744</v>
      </c>
      <c r="K20" s="10">
        <f>I14-D20</f>
        <v>0.14958761228291273</v>
      </c>
      <c r="L20">
        <f>SQRT(J14^2/H14 + E20^2/H20)</f>
        <v>0.16711941739293684</v>
      </c>
      <c r="M20" s="10">
        <f>K20/L20</f>
        <v>0.89509414654789787</v>
      </c>
    </row>
    <row r="21" spans="1:13" x14ac:dyDescent="0.25">
      <c r="A21" t="s">
        <v>43</v>
      </c>
      <c r="B21" s="27">
        <v>180.22227012232241</v>
      </c>
      <c r="C21" s="27">
        <v>155.48551956167441</v>
      </c>
      <c r="D21" s="27">
        <v>10.021202093558349</v>
      </c>
      <c r="E21" s="27">
        <v>9.348145838076011</v>
      </c>
      <c r="F21" s="28">
        <v>3.6296229567837179</v>
      </c>
      <c r="G21" s="28">
        <v>3.5768097025860159</v>
      </c>
      <c r="H21">
        <v>4221</v>
      </c>
      <c r="K21" s="10">
        <f>I15-D21</f>
        <v>-5.0330944065237304E-2</v>
      </c>
      <c r="L21">
        <f>SQRT(J15^2/H15 + E21^2/H21)</f>
        <v>0.20070535623359304</v>
      </c>
      <c r="M21" s="10">
        <f>K21/L21</f>
        <v>-0.25077030832530001</v>
      </c>
    </row>
    <row r="23" spans="1:13" x14ac:dyDescent="0.25">
      <c r="K23" s="10">
        <f>F20-F14</f>
        <v>-0.62706503786864909</v>
      </c>
      <c r="L23">
        <f>SQRT(G14^2/H14 + G20^2/H20)</f>
        <v>7.0512111184315052E-2</v>
      </c>
      <c r="M23" s="10">
        <f>K23/L23</f>
        <v>-8.8930118150842645</v>
      </c>
    </row>
    <row r="24" spans="1:13" x14ac:dyDescent="0.25">
      <c r="K24" s="10">
        <f>F21-F15</f>
        <v>-0.4122228672306627</v>
      </c>
      <c r="L24">
        <f>SQRT(G15^2/H15 + G21^2/H21)</f>
        <v>7.9789410164738034E-2</v>
      </c>
      <c r="M24" s="10">
        <f>K24/L24</f>
        <v>-5.1663856942865287</v>
      </c>
    </row>
    <row r="25" spans="1:13" x14ac:dyDescent="0.25">
      <c r="A25" t="s">
        <v>21</v>
      </c>
      <c r="B25" s="8">
        <v>1.7684084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90FA-3E29-48CF-9146-80E41E50E19C}">
  <dimension ref="A1:Q89"/>
  <sheetViews>
    <sheetView topLeftCell="A64" workbookViewId="0">
      <selection activeCell="I71" sqref="I71:I87"/>
    </sheetView>
  </sheetViews>
  <sheetFormatPr defaultRowHeight="15" x14ac:dyDescent="0.25"/>
  <cols>
    <col min="1" max="1" width="11.28515625" bestFit="1" customWidth="1"/>
    <col min="2" max="2" width="16.7109375" bestFit="1" customWidth="1"/>
    <col min="3" max="3" width="13.7109375" bestFit="1" customWidth="1"/>
    <col min="4" max="4" width="20.7109375" bestFit="1" customWidth="1"/>
    <col min="5" max="5" width="17.7109375" bestFit="1" customWidth="1"/>
    <col min="6" max="6" width="18.85546875" bestFit="1" customWidth="1"/>
    <col min="7" max="7" width="15.7109375" bestFit="1" customWidth="1"/>
    <col min="8" max="8" width="25.7109375" bestFit="1" customWidth="1"/>
    <col min="9" max="9" width="23.140625" bestFit="1" customWidth="1"/>
  </cols>
  <sheetData>
    <row r="1" spans="1:9" s="1" customFormat="1" x14ac:dyDescent="0.25">
      <c r="A1" s="1">
        <v>2007</v>
      </c>
      <c r="B1" s="1" t="s">
        <v>7</v>
      </c>
      <c r="C1" s="1" t="s">
        <v>8</v>
      </c>
      <c r="D1" s="1" t="s">
        <v>42</v>
      </c>
      <c r="E1" s="1" t="s">
        <v>41</v>
      </c>
      <c r="F1" s="1" t="s">
        <v>40</v>
      </c>
      <c r="G1" s="1" t="s">
        <v>39</v>
      </c>
      <c r="H1" s="1" t="s">
        <v>73</v>
      </c>
      <c r="I1" s="1" t="s">
        <v>11</v>
      </c>
    </row>
    <row r="2" spans="1:9" x14ac:dyDescent="0.25">
      <c r="A2" t="s">
        <v>72</v>
      </c>
      <c r="B2">
        <v>102.28591412742379</v>
      </c>
      <c r="C2">
        <v>95.323592654848085</v>
      </c>
      <c r="D2">
        <v>5.1401731301939062</v>
      </c>
      <c r="E2">
        <v>6.071336862144654</v>
      </c>
      <c r="F2">
        <v>3.7448691135734071</v>
      </c>
      <c r="G2">
        <v>4.419869336414691</v>
      </c>
      <c r="H2">
        <v>0</v>
      </c>
      <c r="I2">
        <v>1444</v>
      </c>
    </row>
    <row r="3" spans="1:9" x14ac:dyDescent="0.25">
      <c r="A3" t="s">
        <v>71</v>
      </c>
      <c r="B3">
        <v>100.7074957983193</v>
      </c>
      <c r="C3">
        <v>85.040519312050293</v>
      </c>
      <c r="D3">
        <v>5.3484201680672268</v>
      </c>
      <c r="E3">
        <v>5.194470109852543</v>
      </c>
      <c r="F3">
        <v>3.9365579831932771</v>
      </c>
      <c r="G3">
        <v>4.1597373012491223</v>
      </c>
      <c r="H3">
        <v>1</v>
      </c>
      <c r="I3">
        <v>595</v>
      </c>
    </row>
    <row r="4" spans="1:9" x14ac:dyDescent="0.25">
      <c r="A4" t="s">
        <v>70</v>
      </c>
      <c r="B4">
        <v>104.34217266187051</v>
      </c>
      <c r="C4">
        <v>96.950632452196032</v>
      </c>
      <c r="D4">
        <v>5.3333956834532366</v>
      </c>
      <c r="E4">
        <v>4.90807386141325</v>
      </c>
      <c r="F4">
        <v>3.8823007194244599</v>
      </c>
      <c r="G4">
        <v>3.5728485229490161</v>
      </c>
      <c r="H4">
        <v>2</v>
      </c>
      <c r="I4">
        <v>695</v>
      </c>
    </row>
    <row r="5" spans="1:9" x14ac:dyDescent="0.25">
      <c r="A5" t="s">
        <v>69</v>
      </c>
      <c r="B5">
        <v>105.6783089770355</v>
      </c>
      <c r="C5">
        <v>97.975651149890709</v>
      </c>
      <c r="D5">
        <v>5.4733402922755738</v>
      </c>
      <c r="E5">
        <v>5.5125679632728248</v>
      </c>
      <c r="F5">
        <v>4.0100782881002086</v>
      </c>
      <c r="G5">
        <v>4.1785021661208068</v>
      </c>
      <c r="H5">
        <v>3</v>
      </c>
      <c r="I5">
        <v>958</v>
      </c>
    </row>
    <row r="6" spans="1:9" x14ac:dyDescent="0.25">
      <c r="A6" t="s">
        <v>68</v>
      </c>
      <c r="B6">
        <v>110.54897968823811</v>
      </c>
      <c r="C6">
        <v>104.04101332405089</v>
      </c>
      <c r="D6">
        <v>5.7524468587623998</v>
      </c>
      <c r="E6">
        <v>6.6026775059999716</v>
      </c>
      <c r="F6">
        <v>4.3175654227680678</v>
      </c>
      <c r="G6">
        <v>5.3972125164851921</v>
      </c>
      <c r="H6">
        <v>4</v>
      </c>
      <c r="I6">
        <v>2117</v>
      </c>
    </row>
    <row r="7" spans="1:9" x14ac:dyDescent="0.25">
      <c r="A7" t="s">
        <v>67</v>
      </c>
      <c r="B7">
        <v>101.8747125506073</v>
      </c>
      <c r="C7">
        <v>82.338766862901252</v>
      </c>
      <c r="D7">
        <v>5.7897246963562754</v>
      </c>
      <c r="E7">
        <v>5.3005646396880364</v>
      </c>
      <c r="F7">
        <v>4.2234396761133599</v>
      </c>
      <c r="G7">
        <v>4.5890137486144376</v>
      </c>
      <c r="H7">
        <v>5</v>
      </c>
      <c r="I7">
        <v>1235</v>
      </c>
    </row>
    <row r="8" spans="1:9" x14ac:dyDescent="0.25">
      <c r="A8" t="s">
        <v>66</v>
      </c>
      <c r="B8">
        <v>96.36635726795096</v>
      </c>
      <c r="C8">
        <v>86.568563148839388</v>
      </c>
      <c r="D8">
        <v>5.3640630472854642</v>
      </c>
      <c r="E8">
        <v>4.7106747335324348</v>
      </c>
      <c r="F8">
        <v>3.8637092819614711</v>
      </c>
      <c r="G8">
        <v>3.4237471740515502</v>
      </c>
      <c r="H8">
        <v>6</v>
      </c>
      <c r="I8">
        <v>571</v>
      </c>
    </row>
    <row r="9" spans="1:9" x14ac:dyDescent="0.25">
      <c r="A9" t="s">
        <v>65</v>
      </c>
      <c r="B9">
        <v>98.431057971014496</v>
      </c>
      <c r="C9">
        <v>90.235063238360325</v>
      </c>
      <c r="D9">
        <v>5.5571739130434779</v>
      </c>
      <c r="E9">
        <v>4.7043540017184018</v>
      </c>
      <c r="F9">
        <v>4.0529840579710141</v>
      </c>
      <c r="G9">
        <v>3.579835120953796</v>
      </c>
      <c r="H9">
        <v>7</v>
      </c>
      <c r="I9">
        <v>690</v>
      </c>
    </row>
    <row r="10" spans="1:9" x14ac:dyDescent="0.25">
      <c r="A10" t="s">
        <v>64</v>
      </c>
      <c r="B10">
        <v>105.3167061281337</v>
      </c>
      <c r="C10">
        <v>101.5587781650767</v>
      </c>
      <c r="D10">
        <v>5.6642339832869082</v>
      </c>
      <c r="E10">
        <v>5.5197447964905404</v>
      </c>
      <c r="F10">
        <v>4.0876086350974932</v>
      </c>
      <c r="G10">
        <v>3.9969008126247298</v>
      </c>
      <c r="H10">
        <v>8</v>
      </c>
      <c r="I10">
        <v>1436</v>
      </c>
    </row>
    <row r="11" spans="1:9" x14ac:dyDescent="0.25">
      <c r="A11" t="s">
        <v>63</v>
      </c>
      <c r="B11">
        <v>103.11369168357</v>
      </c>
      <c r="C11">
        <v>96.375754006531707</v>
      </c>
      <c r="D11">
        <v>5.8017038539553756</v>
      </c>
      <c r="E11">
        <v>4.967485534768624</v>
      </c>
      <c r="F11">
        <v>4.0841054766734279</v>
      </c>
      <c r="G11">
        <v>3.417990964999694</v>
      </c>
      <c r="H11">
        <v>9</v>
      </c>
      <c r="I11">
        <v>493</v>
      </c>
    </row>
    <row r="12" spans="1:9" x14ac:dyDescent="0.25">
      <c r="A12" t="s">
        <v>62</v>
      </c>
      <c r="B12">
        <v>103.71539449541289</v>
      </c>
      <c r="C12">
        <v>96.140804821513115</v>
      </c>
      <c r="D12">
        <v>5.7662568807339447</v>
      </c>
      <c r="E12">
        <v>5.4502740021577694</v>
      </c>
      <c r="F12">
        <v>4.1809082568807341</v>
      </c>
      <c r="G12">
        <v>4.0198184668307606</v>
      </c>
      <c r="H12">
        <v>10</v>
      </c>
      <c r="I12">
        <v>545</v>
      </c>
    </row>
    <row r="13" spans="1:9" x14ac:dyDescent="0.25">
      <c r="A13" t="s">
        <v>61</v>
      </c>
      <c r="B13">
        <v>109.46252328985889</v>
      </c>
      <c r="C13">
        <v>101.24815882873391</v>
      </c>
      <c r="D13">
        <v>6.1908650519031143</v>
      </c>
      <c r="E13">
        <v>6.6668601853285629</v>
      </c>
      <c r="F13">
        <v>4.3012635081181791</v>
      </c>
      <c r="G13">
        <v>4.6096196242970784</v>
      </c>
      <c r="H13">
        <v>11</v>
      </c>
      <c r="I13">
        <v>3757</v>
      </c>
    </row>
    <row r="14" spans="1:9" x14ac:dyDescent="0.25">
      <c r="A14" t="s">
        <v>60</v>
      </c>
      <c r="B14">
        <v>121.0745726495726</v>
      </c>
      <c r="C14">
        <v>100.0047798945026</v>
      </c>
      <c r="D14">
        <v>6.4529914529914532</v>
      </c>
      <c r="E14">
        <v>8.083770819948727</v>
      </c>
      <c r="F14">
        <v>4.6276239316239316</v>
      </c>
      <c r="G14">
        <v>7.2761694896185984</v>
      </c>
      <c r="H14">
        <v>12</v>
      </c>
      <c r="I14">
        <v>234</v>
      </c>
    </row>
    <row r="15" spans="1:9" x14ac:dyDescent="0.25">
      <c r="A15" t="s">
        <v>59</v>
      </c>
      <c r="B15">
        <v>131.80902127659579</v>
      </c>
      <c r="C15">
        <v>116.09937264483899</v>
      </c>
      <c r="D15">
        <v>7.0022553191489374</v>
      </c>
      <c r="E15">
        <v>7.0153385991717663</v>
      </c>
      <c r="F15">
        <v>4.8668340425531911</v>
      </c>
      <c r="G15">
        <v>5.3991810864208247</v>
      </c>
      <c r="H15">
        <v>13</v>
      </c>
      <c r="I15">
        <v>235</v>
      </c>
    </row>
    <row r="16" spans="1:9" x14ac:dyDescent="0.25">
      <c r="A16" t="s">
        <v>58</v>
      </c>
      <c r="B16">
        <v>122.894125</v>
      </c>
      <c r="C16">
        <v>108.5875589246119</v>
      </c>
      <c r="D16">
        <v>6.8840416666666666</v>
      </c>
      <c r="E16">
        <v>6.6521342658686358</v>
      </c>
      <c r="F16">
        <v>4.712391666666667</v>
      </c>
      <c r="G16">
        <v>5.0916353692094507</v>
      </c>
      <c r="H16">
        <v>14</v>
      </c>
      <c r="I16">
        <v>240</v>
      </c>
    </row>
    <row r="17" spans="1:9" x14ac:dyDescent="0.25">
      <c r="A17" t="s">
        <v>57</v>
      </c>
      <c r="B17">
        <v>158.92358056265991</v>
      </c>
      <c r="C17">
        <v>146.1272285543775</v>
      </c>
      <c r="D17">
        <v>7.2860038363171364</v>
      </c>
      <c r="E17">
        <v>8.5089807031460118</v>
      </c>
      <c r="F17">
        <v>4.907917519181586</v>
      </c>
      <c r="G17">
        <v>5.5373197812475352</v>
      </c>
      <c r="H17">
        <v>15</v>
      </c>
      <c r="I17">
        <v>1564</v>
      </c>
    </row>
    <row r="18" spans="1:9" x14ac:dyDescent="0.25">
      <c r="A18" t="s">
        <v>56</v>
      </c>
      <c r="B18">
        <v>99.611679999999993</v>
      </c>
      <c r="C18">
        <v>91.893206879191752</v>
      </c>
      <c r="D18">
        <v>5.6623999999999999</v>
      </c>
      <c r="E18">
        <v>4.8183596124447492</v>
      </c>
      <c r="F18">
        <v>4.1446079999999998</v>
      </c>
      <c r="G18">
        <v>3.4204075070745019</v>
      </c>
      <c r="H18">
        <v>88</v>
      </c>
      <c r="I18">
        <v>125</v>
      </c>
    </row>
    <row r="24" spans="1:9" x14ac:dyDescent="0.25">
      <c r="A24" s="1">
        <v>2017</v>
      </c>
      <c r="B24" s="1" t="s">
        <v>7</v>
      </c>
      <c r="C24" s="1" t="s">
        <v>8</v>
      </c>
      <c r="D24" s="1" t="s">
        <v>42</v>
      </c>
      <c r="E24" s="1" t="s">
        <v>41</v>
      </c>
      <c r="F24" s="1" t="s">
        <v>40</v>
      </c>
      <c r="G24" s="1" t="s">
        <v>39</v>
      </c>
      <c r="H24" s="1" t="s">
        <v>73</v>
      </c>
      <c r="I24" s="1" t="s">
        <v>11</v>
      </c>
    </row>
    <row r="25" spans="1:9" x14ac:dyDescent="0.25">
      <c r="A25">
        <v>0</v>
      </c>
      <c r="B25">
        <v>156.94857397504461</v>
      </c>
      <c r="C25">
        <v>144.84202882092899</v>
      </c>
      <c r="D25">
        <v>8.9204456327985735</v>
      </c>
      <c r="E25">
        <v>8.6891962052835439</v>
      </c>
      <c r="F25">
        <v>3.1924313725490201</v>
      </c>
      <c r="G25">
        <v>2.9376776887315512</v>
      </c>
      <c r="H25">
        <v>0</v>
      </c>
      <c r="I25">
        <v>561</v>
      </c>
    </row>
    <row r="26" spans="1:9" x14ac:dyDescent="0.25">
      <c r="A26">
        <v>1</v>
      </c>
      <c r="B26">
        <v>166.53142405063289</v>
      </c>
      <c r="C26">
        <v>143.66181119470619</v>
      </c>
      <c r="D26">
        <v>9.8701582278481013</v>
      </c>
      <c r="E26">
        <v>9.7656869152797139</v>
      </c>
      <c r="F26">
        <v>3.6056360759493669</v>
      </c>
      <c r="G26">
        <v>3.7658528742256299</v>
      </c>
      <c r="H26">
        <v>1</v>
      </c>
      <c r="I26">
        <v>316</v>
      </c>
    </row>
    <row r="27" spans="1:9" x14ac:dyDescent="0.25">
      <c r="A27">
        <v>2</v>
      </c>
      <c r="B27">
        <v>154.90806122448981</v>
      </c>
      <c r="C27">
        <v>125.766319768119</v>
      </c>
      <c r="D27">
        <v>9.8638775510204084</v>
      </c>
      <c r="E27">
        <v>9.2752964575086736</v>
      </c>
      <c r="F27">
        <v>3.505790816326531</v>
      </c>
      <c r="G27">
        <v>3.4086755157102311</v>
      </c>
      <c r="H27">
        <v>2</v>
      </c>
      <c r="I27">
        <v>196</v>
      </c>
    </row>
    <row r="28" spans="1:9" x14ac:dyDescent="0.25">
      <c r="A28">
        <v>3</v>
      </c>
      <c r="B28">
        <v>167.11372670807449</v>
      </c>
      <c r="C28">
        <v>144.67731163508751</v>
      </c>
      <c r="D28">
        <v>8.9841614906832294</v>
      </c>
      <c r="E28">
        <v>6.6415330173982827</v>
      </c>
      <c r="F28">
        <v>3.2785341614906831</v>
      </c>
      <c r="G28">
        <v>2.5140276122743672</v>
      </c>
      <c r="H28">
        <v>3</v>
      </c>
      <c r="I28">
        <v>322</v>
      </c>
    </row>
    <row r="29" spans="1:9" x14ac:dyDescent="0.25">
      <c r="A29">
        <v>4</v>
      </c>
      <c r="B29">
        <v>172.66479809976249</v>
      </c>
      <c r="C29">
        <v>141.77695712185721</v>
      </c>
      <c r="D29">
        <v>10.44764845605701</v>
      </c>
      <c r="E29">
        <v>10.548163795517921</v>
      </c>
      <c r="F29">
        <v>3.8770570071258912</v>
      </c>
      <c r="G29">
        <v>3.8827735854399319</v>
      </c>
      <c r="H29">
        <v>4</v>
      </c>
      <c r="I29">
        <v>421</v>
      </c>
    </row>
    <row r="30" spans="1:9" x14ac:dyDescent="0.25">
      <c r="A30">
        <v>5</v>
      </c>
      <c r="B30">
        <v>181.56983842010769</v>
      </c>
      <c r="C30">
        <v>156.89621417668039</v>
      </c>
      <c r="D30">
        <v>9.8732854578096951</v>
      </c>
      <c r="E30">
        <v>9.7196866191326308</v>
      </c>
      <c r="F30">
        <v>3.6173617594254939</v>
      </c>
      <c r="G30">
        <v>3.3839106269768018</v>
      </c>
      <c r="H30">
        <v>5</v>
      </c>
      <c r="I30">
        <v>1114</v>
      </c>
    </row>
    <row r="31" spans="1:9" x14ac:dyDescent="0.25">
      <c r="A31">
        <v>6</v>
      </c>
      <c r="B31">
        <v>170.30547445255471</v>
      </c>
      <c r="C31">
        <v>150.8321848525182</v>
      </c>
      <c r="D31">
        <v>9.6760000000000002</v>
      </c>
      <c r="E31">
        <v>8.9761953576899831</v>
      </c>
      <c r="F31">
        <v>3.5971693430656928</v>
      </c>
      <c r="G31">
        <v>3.6502198144088829</v>
      </c>
      <c r="H31">
        <v>6</v>
      </c>
      <c r="I31">
        <v>685</v>
      </c>
    </row>
    <row r="32" spans="1:9" x14ac:dyDescent="0.25">
      <c r="A32">
        <v>7</v>
      </c>
      <c r="B32">
        <v>164.36418781725891</v>
      </c>
      <c r="C32">
        <v>146.51941933308731</v>
      </c>
      <c r="D32">
        <v>9.4196192893401012</v>
      </c>
      <c r="E32">
        <v>8.1221286087535773</v>
      </c>
      <c r="F32">
        <v>3.5366091370558381</v>
      </c>
      <c r="G32">
        <v>3.1852242529363468</v>
      </c>
      <c r="H32">
        <v>7</v>
      </c>
      <c r="I32">
        <v>394</v>
      </c>
    </row>
    <row r="33" spans="1:9" x14ac:dyDescent="0.25">
      <c r="A33">
        <v>8</v>
      </c>
      <c r="B33">
        <v>157.0860987654321</v>
      </c>
      <c r="C33">
        <v>138.5150929764242</v>
      </c>
      <c r="D33">
        <v>9.431481481481482</v>
      </c>
      <c r="E33">
        <v>7.7259173749742169</v>
      </c>
      <c r="F33">
        <v>3.4194518518518522</v>
      </c>
      <c r="G33">
        <v>3.2914321630467169</v>
      </c>
      <c r="H33">
        <v>8</v>
      </c>
      <c r="I33">
        <v>405</v>
      </c>
    </row>
    <row r="34" spans="1:9" x14ac:dyDescent="0.25">
      <c r="A34">
        <v>9</v>
      </c>
      <c r="B34">
        <v>173.85513432835819</v>
      </c>
      <c r="C34">
        <v>132.5883035555847</v>
      </c>
      <c r="D34">
        <v>9.619940298507462</v>
      </c>
      <c r="E34">
        <v>8.0127046279392768</v>
      </c>
      <c r="F34">
        <v>3.493182089552239</v>
      </c>
      <c r="G34">
        <v>3.1701246597325849</v>
      </c>
      <c r="H34">
        <v>9</v>
      </c>
      <c r="I34">
        <v>1005</v>
      </c>
    </row>
    <row r="35" spans="1:9" x14ac:dyDescent="0.25">
      <c r="A35">
        <v>10</v>
      </c>
      <c r="B35">
        <v>168.240147601476</v>
      </c>
      <c r="C35">
        <v>150.82855297021601</v>
      </c>
      <c r="D35">
        <v>9.7869003690036909</v>
      </c>
      <c r="E35">
        <v>9.5743926983328169</v>
      </c>
      <c r="F35">
        <v>3.4388523985239852</v>
      </c>
      <c r="G35">
        <v>2.771295577547281</v>
      </c>
      <c r="H35">
        <v>10</v>
      </c>
      <c r="I35">
        <v>271</v>
      </c>
    </row>
    <row r="36" spans="1:9" x14ac:dyDescent="0.25">
      <c r="A36">
        <v>11</v>
      </c>
      <c r="B36">
        <v>165.7488644688645</v>
      </c>
      <c r="C36">
        <v>161.54267949473351</v>
      </c>
      <c r="D36">
        <v>9.7585714285714289</v>
      </c>
      <c r="E36">
        <v>10.83022380119791</v>
      </c>
      <c r="F36">
        <v>3.3862124542124539</v>
      </c>
      <c r="G36">
        <v>3.9787706504045679</v>
      </c>
      <c r="H36">
        <v>11</v>
      </c>
      <c r="I36">
        <v>273</v>
      </c>
    </row>
    <row r="37" spans="1:9" x14ac:dyDescent="0.25">
      <c r="A37">
        <v>12</v>
      </c>
      <c r="B37">
        <v>180.2665654450262</v>
      </c>
      <c r="C37">
        <v>151.42596474753611</v>
      </c>
      <c r="D37">
        <v>9.9144572425828965</v>
      </c>
      <c r="E37">
        <v>8.6686871759053226</v>
      </c>
      <c r="F37">
        <v>3.556807678883072</v>
      </c>
      <c r="G37">
        <v>3.5429691119389259</v>
      </c>
      <c r="H37">
        <v>12</v>
      </c>
      <c r="I37">
        <v>2865</v>
      </c>
    </row>
    <row r="38" spans="1:9" x14ac:dyDescent="0.25">
      <c r="A38">
        <v>13</v>
      </c>
      <c r="B38">
        <v>168.360640569395</v>
      </c>
      <c r="C38">
        <v>141.9146010368396</v>
      </c>
      <c r="D38">
        <v>9.7990035587188604</v>
      </c>
      <c r="E38">
        <v>8.8563804524108178</v>
      </c>
      <c r="F38">
        <v>3.471814946619217</v>
      </c>
      <c r="G38">
        <v>3.441565135213724</v>
      </c>
      <c r="H38">
        <v>13</v>
      </c>
      <c r="I38">
        <v>281</v>
      </c>
    </row>
    <row r="39" spans="1:9" x14ac:dyDescent="0.25">
      <c r="A39">
        <v>14</v>
      </c>
      <c r="B39">
        <v>198.70083333333329</v>
      </c>
      <c r="C39">
        <v>154.9338441992972</v>
      </c>
      <c r="D39">
        <v>11.39314814814815</v>
      </c>
      <c r="E39">
        <v>10.005375871107301</v>
      </c>
      <c r="F39">
        <v>3.9765648148148149</v>
      </c>
      <c r="G39">
        <v>3.7950302858077571</v>
      </c>
      <c r="H39">
        <v>14</v>
      </c>
      <c r="I39">
        <v>216</v>
      </c>
    </row>
    <row r="40" spans="1:9" x14ac:dyDescent="0.25">
      <c r="A40">
        <v>15</v>
      </c>
      <c r="B40">
        <v>195.8953645833333</v>
      </c>
      <c r="C40">
        <v>150.27745605303591</v>
      </c>
      <c r="D40">
        <v>10.75973958333333</v>
      </c>
      <c r="E40">
        <v>9.1520370767573471</v>
      </c>
      <c r="F40">
        <v>3.9293854166666669</v>
      </c>
      <c r="G40">
        <v>3.870488108265675</v>
      </c>
      <c r="H40">
        <v>15</v>
      </c>
      <c r="I40">
        <v>192</v>
      </c>
    </row>
    <row r="41" spans="1:9" x14ac:dyDescent="0.25">
      <c r="A41">
        <v>16</v>
      </c>
      <c r="B41">
        <v>235.20933701657461</v>
      </c>
      <c r="C41">
        <v>188.87391565915769</v>
      </c>
      <c r="D41">
        <v>11.156581491712711</v>
      </c>
      <c r="E41">
        <v>10.267770072690659</v>
      </c>
      <c r="F41">
        <v>3.9205455801104971</v>
      </c>
      <c r="G41">
        <v>4.2180690968743884</v>
      </c>
      <c r="H41">
        <v>16</v>
      </c>
      <c r="I41">
        <v>1448</v>
      </c>
    </row>
    <row r="47" spans="1:9" x14ac:dyDescent="0.25">
      <c r="A47" t="s">
        <v>76</v>
      </c>
    </row>
    <row r="50" spans="1:11" x14ac:dyDescent="0.25">
      <c r="A50" s="1">
        <v>2007</v>
      </c>
      <c r="B50" s="19" t="s">
        <v>7</v>
      </c>
      <c r="C50" s="19" t="s">
        <v>8</v>
      </c>
      <c r="D50" s="19" t="s">
        <v>42</v>
      </c>
      <c r="E50" s="19" t="s">
        <v>41</v>
      </c>
      <c r="F50" s="1" t="s">
        <v>40</v>
      </c>
      <c r="G50" s="1" t="s">
        <v>39</v>
      </c>
      <c r="H50" s="1" t="s">
        <v>73</v>
      </c>
      <c r="I50" s="1" t="s">
        <v>11</v>
      </c>
    </row>
    <row r="51" spans="1:11" x14ac:dyDescent="0.25">
      <c r="A51">
        <v>0</v>
      </c>
      <c r="B51" s="27">
        <v>95.678449725560867</v>
      </c>
      <c r="C51" s="27">
        <v>85.587602027905888</v>
      </c>
      <c r="D51" s="27">
        <v>4.8360332647536879</v>
      </c>
      <c r="E51" s="27">
        <v>4.767422038602267</v>
      </c>
      <c r="F51" s="28">
        <v>3.6303408549427312</v>
      </c>
      <c r="G51" s="28">
        <v>3.5739733262282298</v>
      </c>
      <c r="H51" s="30">
        <v>0</v>
      </c>
      <c r="I51">
        <v>1444</v>
      </c>
      <c r="J51" s="10">
        <f>D51*$B$89</f>
        <v>8.5520818480698448</v>
      </c>
      <c r="K51" s="10">
        <f>E51*$B$89</f>
        <v>8.4307491794093732</v>
      </c>
    </row>
    <row r="52" spans="1:11" x14ac:dyDescent="0.25">
      <c r="A52">
        <v>1</v>
      </c>
      <c r="B52" s="27">
        <v>101.0765079832391</v>
      </c>
      <c r="C52" s="27">
        <v>88.718352003299671</v>
      </c>
      <c r="D52" s="27">
        <v>5.1245916639948819</v>
      </c>
      <c r="E52" s="27">
        <v>4.9653276249391594</v>
      </c>
      <c r="F52" s="28">
        <v>3.7595563668217249</v>
      </c>
      <c r="G52" s="28">
        <v>3.7542121734806981</v>
      </c>
      <c r="H52" s="30">
        <v>1</v>
      </c>
      <c r="I52">
        <v>595</v>
      </c>
      <c r="J52" s="10">
        <f t="shared" ref="J52:J67" si="0">D52*$B$89</f>
        <v>9.062370945178527</v>
      </c>
      <c r="K52" s="10">
        <f t="shared" ref="K52:K67" si="1">E52*$B$89</f>
        <v>8.7807270806944597</v>
      </c>
    </row>
    <row r="53" spans="1:11" x14ac:dyDescent="0.25">
      <c r="A53">
        <v>2</v>
      </c>
      <c r="B53" s="27">
        <v>94.001051791486475</v>
      </c>
      <c r="C53" s="27">
        <v>80.063626005555705</v>
      </c>
      <c r="D53" s="27">
        <v>5.0394448418868558</v>
      </c>
      <c r="E53" s="27">
        <v>4.7922349802139443</v>
      </c>
      <c r="F53" s="28">
        <v>3.736931974983186</v>
      </c>
      <c r="G53" s="28">
        <v>3.475354013473567</v>
      </c>
      <c r="H53" s="30">
        <v>2</v>
      </c>
      <c r="I53">
        <v>695</v>
      </c>
      <c r="J53" s="10">
        <f t="shared" si="0"/>
        <v>8.9117965897293878</v>
      </c>
      <c r="K53" s="10">
        <f t="shared" si="1"/>
        <v>8.474628593784173</v>
      </c>
    </row>
    <row r="54" spans="1:11" x14ac:dyDescent="0.25">
      <c r="A54">
        <v>3</v>
      </c>
      <c r="B54" s="27">
        <v>106.6344799070684</v>
      </c>
      <c r="C54" s="27">
        <v>94.159492949274153</v>
      </c>
      <c r="D54" s="27">
        <v>5.5965141205358009</v>
      </c>
      <c r="E54" s="27">
        <v>5.4989525970002742</v>
      </c>
      <c r="F54" s="28">
        <v>4.3441016541315447</v>
      </c>
      <c r="G54" s="28">
        <v>4.4658258556694559</v>
      </c>
      <c r="H54" s="30">
        <v>3</v>
      </c>
      <c r="I54">
        <v>958</v>
      </c>
      <c r="J54" s="10">
        <f t="shared" si="0"/>
        <v>9.8969225814741222</v>
      </c>
      <c r="K54" s="10">
        <f t="shared" si="1"/>
        <v>9.7243939637371</v>
      </c>
    </row>
    <row r="55" spans="1:11" x14ac:dyDescent="0.25">
      <c r="A55">
        <v>4</v>
      </c>
      <c r="B55" s="27">
        <v>111.2669922397871</v>
      </c>
      <c r="C55" s="27">
        <v>105.2542572584796</v>
      </c>
      <c r="D55" s="27">
        <v>6.0581301918344064</v>
      </c>
      <c r="E55" s="27">
        <v>6.7977652550974472</v>
      </c>
      <c r="F55" s="28">
        <v>4.6287882043006547</v>
      </c>
      <c r="G55" s="28">
        <v>5.5292454990075726</v>
      </c>
      <c r="H55" s="30">
        <v>4</v>
      </c>
      <c r="I55">
        <v>2117</v>
      </c>
      <c r="J55" s="10">
        <f t="shared" si="0"/>
        <v>10.713248319533575</v>
      </c>
      <c r="K55" s="10">
        <f t="shared" si="1"/>
        <v>12.021225178342469</v>
      </c>
    </row>
    <row r="56" spans="1:11" x14ac:dyDescent="0.25">
      <c r="A56">
        <v>5</v>
      </c>
      <c r="B56" s="27">
        <v>100.5988779827851</v>
      </c>
      <c r="C56" s="27">
        <v>81.280145826851452</v>
      </c>
      <c r="D56" s="27">
        <v>5.8516258243577992</v>
      </c>
      <c r="E56" s="27">
        <v>4.912183301779943</v>
      </c>
      <c r="F56" s="28">
        <v>4.3517183344861232</v>
      </c>
      <c r="G56" s="28">
        <v>3.8549149793081021</v>
      </c>
      <c r="H56" s="30">
        <v>5</v>
      </c>
      <c r="I56">
        <v>1235</v>
      </c>
      <c r="J56" s="10">
        <f t="shared" si="0"/>
        <v>10.348064261451256</v>
      </c>
      <c r="K56" s="10">
        <f t="shared" si="1"/>
        <v>8.6867462132073854</v>
      </c>
    </row>
    <row r="57" spans="1:11" x14ac:dyDescent="0.25">
      <c r="A57">
        <v>6</v>
      </c>
      <c r="B57" s="27">
        <v>97.743805153160878</v>
      </c>
      <c r="C57" s="27">
        <v>85.058499172444499</v>
      </c>
      <c r="D57" s="27">
        <v>5.4449981624554393</v>
      </c>
      <c r="E57" s="27">
        <v>4.8218148372970591</v>
      </c>
      <c r="F57" s="28">
        <v>4.0086205206294583</v>
      </c>
      <c r="G57" s="28">
        <v>3.5679713456929809</v>
      </c>
      <c r="H57" s="30">
        <v>6.0000000000000009</v>
      </c>
      <c r="I57">
        <v>571</v>
      </c>
      <c r="J57" s="10">
        <f t="shared" si="0"/>
        <v>9.6289804884707628</v>
      </c>
      <c r="K57" s="10">
        <f t="shared" si="1"/>
        <v>8.5269378615207518</v>
      </c>
    </row>
    <row r="58" spans="1:11" x14ac:dyDescent="0.25">
      <c r="A58">
        <v>7</v>
      </c>
      <c r="B58" s="27">
        <v>98.566922411543644</v>
      </c>
      <c r="C58" s="27">
        <v>89.709293737219127</v>
      </c>
      <c r="D58" s="27">
        <v>5.5555844833094001</v>
      </c>
      <c r="E58" s="27">
        <v>4.5814693709709662</v>
      </c>
      <c r="F58" s="28">
        <v>4.1810857953571023</v>
      </c>
      <c r="G58" s="28">
        <v>3.6418972479333309</v>
      </c>
      <c r="H58" s="30">
        <v>7</v>
      </c>
      <c r="I58">
        <v>690</v>
      </c>
      <c r="J58" s="10">
        <f t="shared" si="0"/>
        <v>9.824542267194003</v>
      </c>
      <c r="K58" s="10">
        <f t="shared" si="1"/>
        <v>8.101908919967773</v>
      </c>
    </row>
    <row r="59" spans="1:11" x14ac:dyDescent="0.25">
      <c r="A59">
        <v>8</v>
      </c>
      <c r="B59" s="27">
        <v>109.0637272653203</v>
      </c>
      <c r="C59" s="27">
        <v>106.26873540560319</v>
      </c>
      <c r="D59" s="27">
        <v>5.740672992921219</v>
      </c>
      <c r="E59" s="27">
        <v>5.4042332868566136</v>
      </c>
      <c r="F59" s="28">
        <v>4.271837097080331</v>
      </c>
      <c r="G59" s="28">
        <v>4.0585602748963359</v>
      </c>
      <c r="H59" s="30">
        <v>8</v>
      </c>
      <c r="I59">
        <v>1436</v>
      </c>
      <c r="J59" s="10">
        <f t="shared" si="0"/>
        <v>10.151854342335024</v>
      </c>
      <c r="K59" s="10">
        <f t="shared" si="1"/>
        <v>9.5568915400368457</v>
      </c>
    </row>
    <row r="60" spans="1:11" x14ac:dyDescent="0.25">
      <c r="A60">
        <v>9</v>
      </c>
      <c r="B60" s="27">
        <v>108.1835556422682</v>
      </c>
      <c r="C60" s="27">
        <v>103.9537836259414</v>
      </c>
      <c r="D60" s="27">
        <v>5.4011426969943459</v>
      </c>
      <c r="E60" s="27">
        <v>4.4746848291267964</v>
      </c>
      <c r="F60" s="28">
        <v>4.1185102230135913</v>
      </c>
      <c r="G60" s="28">
        <v>3.2781872479725971</v>
      </c>
      <c r="H60" s="30">
        <v>9</v>
      </c>
      <c r="I60">
        <v>493</v>
      </c>
      <c r="J60" s="10">
        <f t="shared" si="0"/>
        <v>9.5514261149634567</v>
      </c>
      <c r="K60" s="10">
        <f t="shared" si="1"/>
        <v>7.9130702391803913</v>
      </c>
    </row>
    <row r="61" spans="1:11" x14ac:dyDescent="0.25">
      <c r="A61">
        <v>10</v>
      </c>
      <c r="B61" s="27">
        <v>103.8330929766074</v>
      </c>
      <c r="C61" s="27">
        <v>104.0736121550796</v>
      </c>
      <c r="D61" s="27">
        <v>6.024549579702609</v>
      </c>
      <c r="E61" s="27">
        <v>6.0167976622086661</v>
      </c>
      <c r="F61" s="28">
        <v>4.4945392933637782</v>
      </c>
      <c r="G61" s="28">
        <v>4.5261223855356514</v>
      </c>
      <c r="H61" s="30">
        <v>10</v>
      </c>
      <c r="I61">
        <v>545</v>
      </c>
      <c r="J61" s="10">
        <f t="shared" si="0"/>
        <v>10.653864082962563</v>
      </c>
      <c r="K61" s="10">
        <f t="shared" si="1"/>
        <v>10.640155526950167</v>
      </c>
    </row>
    <row r="62" spans="1:11" x14ac:dyDescent="0.25">
      <c r="A62">
        <v>11</v>
      </c>
      <c r="B62" s="27">
        <v>110.59151165087221</v>
      </c>
      <c r="C62" s="27">
        <v>97.794381802792685</v>
      </c>
      <c r="D62" s="27">
        <v>6.5388064913314672</v>
      </c>
      <c r="E62" s="27">
        <v>7.1047211476783891</v>
      </c>
      <c r="F62" s="28">
        <v>4.6990509096706177</v>
      </c>
      <c r="G62" s="28">
        <v>4.9649027816601041</v>
      </c>
      <c r="H62" s="30">
        <v>11</v>
      </c>
      <c r="I62">
        <v>3757</v>
      </c>
      <c r="J62" s="10">
        <f t="shared" si="0"/>
        <v>11.563280325245094</v>
      </c>
      <c r="K62" s="10">
        <f t="shared" si="1"/>
        <v>12.564048557212104</v>
      </c>
    </row>
    <row r="63" spans="1:11" x14ac:dyDescent="0.25">
      <c r="A63">
        <v>12</v>
      </c>
      <c r="B63" s="27">
        <v>120.4391770321034</v>
      </c>
      <c r="C63" s="27">
        <v>94.346826870662113</v>
      </c>
      <c r="D63" s="27">
        <v>7.0606450699422334</v>
      </c>
      <c r="E63" s="27">
        <v>8.7070330218178071</v>
      </c>
      <c r="F63" s="28">
        <v>5.1273070456958303</v>
      </c>
      <c r="G63" s="28">
        <v>8.2601636122504463</v>
      </c>
      <c r="H63" s="30">
        <v>12</v>
      </c>
      <c r="I63">
        <v>234</v>
      </c>
      <c r="J63" s="10">
        <f t="shared" si="0"/>
        <v>12.486104051104434</v>
      </c>
      <c r="K63" s="10">
        <f t="shared" si="1"/>
        <v>15.397590334859993</v>
      </c>
    </row>
    <row r="64" spans="1:11" x14ac:dyDescent="0.25">
      <c r="A64">
        <v>13</v>
      </c>
      <c r="B64" s="27">
        <v>139.9523672504051</v>
      </c>
      <c r="C64" s="27">
        <v>127.22443786604561</v>
      </c>
      <c r="D64" s="27">
        <v>7.8804115799539352</v>
      </c>
      <c r="E64" s="27">
        <v>8.9071743083692336</v>
      </c>
      <c r="F64" s="28">
        <v>5.8175005358540286</v>
      </c>
      <c r="G64" s="28">
        <v>7.2537999022178283</v>
      </c>
      <c r="H64" s="30">
        <v>13</v>
      </c>
      <c r="I64">
        <v>235</v>
      </c>
      <c r="J64" s="10">
        <f t="shared" si="0"/>
        <v>13.93578603344781</v>
      </c>
      <c r="K64" s="10">
        <f t="shared" si="1"/>
        <v>15.751521867184342</v>
      </c>
    </row>
    <row r="65" spans="1:17" x14ac:dyDescent="0.25">
      <c r="A65">
        <v>14</v>
      </c>
      <c r="B65" s="27">
        <v>128.65693415024421</v>
      </c>
      <c r="C65" s="27">
        <v>92.602307626815673</v>
      </c>
      <c r="D65" s="27">
        <v>6.6774007134136264</v>
      </c>
      <c r="E65" s="27">
        <v>6.2176596480990032</v>
      </c>
      <c r="F65" s="28">
        <v>4.5788249039994948</v>
      </c>
      <c r="G65" s="28">
        <v>4.3710665277759571</v>
      </c>
      <c r="H65" s="30">
        <v>14</v>
      </c>
      <c r="I65">
        <v>240</v>
      </c>
      <c r="J65" s="10">
        <f t="shared" si="0"/>
        <v>11.80837151176665</v>
      </c>
      <c r="K65" s="10">
        <f t="shared" si="1"/>
        <v>10.995361550039322</v>
      </c>
    </row>
    <row r="66" spans="1:17" x14ac:dyDescent="0.25">
      <c r="A66">
        <v>15</v>
      </c>
      <c r="B66" s="27">
        <v>157.71777254312991</v>
      </c>
      <c r="C66" s="27">
        <v>140.0925276454131</v>
      </c>
      <c r="D66" s="27">
        <v>7.1436193694727228</v>
      </c>
      <c r="E66" s="27">
        <v>9.0368578222216076</v>
      </c>
      <c r="F66" s="28">
        <v>4.9926272678312467</v>
      </c>
      <c r="G66" s="28">
        <v>5.7177601989197449</v>
      </c>
      <c r="H66" s="30">
        <v>15</v>
      </c>
      <c r="I66">
        <v>1564</v>
      </c>
      <c r="J66" s="10">
        <f t="shared" si="0"/>
        <v>12.632836499378266</v>
      </c>
      <c r="K66" s="10">
        <f t="shared" si="1"/>
        <v>15.980855282422397</v>
      </c>
    </row>
    <row r="67" spans="1:17" x14ac:dyDescent="0.25">
      <c r="A67">
        <v>88</v>
      </c>
      <c r="B67" s="27">
        <v>108.3905442215452</v>
      </c>
      <c r="C67" s="27">
        <v>91.611857112797878</v>
      </c>
      <c r="D67" s="27">
        <v>6.4390408393171494</v>
      </c>
      <c r="E67" s="27">
        <v>6.131448618847025</v>
      </c>
      <c r="F67" s="28">
        <v>4.7470812486323908</v>
      </c>
      <c r="G67" s="28">
        <v>4.1521935084994244</v>
      </c>
      <c r="H67" s="30">
        <v>87.999999999999986</v>
      </c>
      <c r="I67">
        <v>125</v>
      </c>
      <c r="J67" s="10">
        <f t="shared" si="0"/>
        <v>11.386853908191497</v>
      </c>
      <c r="K67" s="10">
        <f t="shared" si="1"/>
        <v>10.842905241737478</v>
      </c>
    </row>
    <row r="68" spans="1:17" x14ac:dyDescent="0.25">
      <c r="B68" s="9"/>
      <c r="C68" s="9"/>
      <c r="D68" s="9"/>
      <c r="E68" s="9"/>
      <c r="F68" s="2"/>
      <c r="G68" s="2"/>
    </row>
    <row r="69" spans="1:17" x14ac:dyDescent="0.25">
      <c r="B69" s="9"/>
      <c r="C69" s="9"/>
      <c r="D69" s="9"/>
      <c r="E69" s="9"/>
      <c r="F69" s="2"/>
      <c r="G69" s="2"/>
    </row>
    <row r="70" spans="1:17" x14ac:dyDescent="0.25">
      <c r="A70" s="1">
        <v>2017</v>
      </c>
      <c r="B70" s="19" t="s">
        <v>7</v>
      </c>
      <c r="C70" s="19" t="s">
        <v>8</v>
      </c>
      <c r="D70" s="19" t="s">
        <v>42</v>
      </c>
      <c r="E70" s="19" t="s">
        <v>41</v>
      </c>
      <c r="F70" s="20" t="s">
        <v>40</v>
      </c>
      <c r="G70" s="20" t="s">
        <v>39</v>
      </c>
      <c r="H70" s="1" t="s">
        <v>73</v>
      </c>
      <c r="I70" s="1" t="s">
        <v>11</v>
      </c>
    </row>
    <row r="71" spans="1:17" x14ac:dyDescent="0.25">
      <c r="A71">
        <v>0</v>
      </c>
      <c r="B71" s="27">
        <v>158.57143625058831</v>
      </c>
      <c r="C71" s="27">
        <v>146.6995363094974</v>
      </c>
      <c r="D71" s="27">
        <v>9.2056094051582349</v>
      </c>
      <c r="E71" s="27">
        <v>10.045006105739761</v>
      </c>
      <c r="F71" s="28">
        <v>3.2725483481337281</v>
      </c>
      <c r="G71" s="28">
        <v>3.061577033194236</v>
      </c>
      <c r="H71">
        <v>0</v>
      </c>
      <c r="I71">
        <v>561</v>
      </c>
      <c r="K71" s="10">
        <f>J51-D71</f>
        <v>-0.65352755708839005</v>
      </c>
      <c r="L71">
        <f>SQRT(K51^2/I51+E71^2/I71)</f>
        <v>0.47862709198655673</v>
      </c>
      <c r="M71" s="2">
        <f>K71/L71</f>
        <v>-1.3654211556974418</v>
      </c>
      <c r="O71" s="14">
        <f>F71-F51</f>
        <v>-0.3577925068090031</v>
      </c>
      <c r="P71">
        <f>SQRT(G71^2/I71+G51^2/I51)</f>
        <v>0.15985581938471946</v>
      </c>
      <c r="Q71" s="22">
        <f>O71/P71</f>
        <v>-2.2382200922439757</v>
      </c>
    </row>
    <row r="72" spans="1:17" x14ac:dyDescent="0.25">
      <c r="A72">
        <v>1</v>
      </c>
      <c r="B72" s="27">
        <v>176.94067010541869</v>
      </c>
      <c r="C72" s="27">
        <v>145.99029727550641</v>
      </c>
      <c r="D72" s="27">
        <v>9.80185160447407</v>
      </c>
      <c r="E72" s="27">
        <v>9.3390358464533723</v>
      </c>
      <c r="F72" s="28">
        <v>3.6884262492167128</v>
      </c>
      <c r="G72" s="28">
        <v>3.7381052417760992</v>
      </c>
      <c r="H72">
        <v>1</v>
      </c>
      <c r="I72">
        <v>316</v>
      </c>
      <c r="K72" s="10">
        <f t="shared" ref="K72:K87" si="2">J52-D72</f>
        <v>-0.73948065929554296</v>
      </c>
      <c r="L72">
        <f t="shared" ref="L72:L87" si="3">SQRT(K52^2/I52+E72^2/I72)</f>
        <v>0.6368569921316547</v>
      </c>
      <c r="M72" s="2">
        <f t="shared" ref="M72:M87" si="4">K72/L72</f>
        <v>-1.1611408344915735</v>
      </c>
      <c r="O72">
        <f t="shared" ref="O72:O87" si="5">F72-F52</f>
        <v>-7.1130117605012089E-2</v>
      </c>
      <c r="P72">
        <f t="shared" ref="P72:P87" si="6">SQRT(G72^2/I72+G52^2/I52)</f>
        <v>0.26059028366663473</v>
      </c>
      <c r="Q72" s="2">
        <f t="shared" ref="Q72:Q87" si="7">O72/P72</f>
        <v>-0.27295767364836482</v>
      </c>
    </row>
    <row r="73" spans="1:17" s="11" customFormat="1" x14ac:dyDescent="0.25">
      <c r="A73" s="11">
        <v>2</v>
      </c>
      <c r="B73" s="31">
        <v>165.46891250874259</v>
      </c>
      <c r="C73" s="31">
        <v>146.46146605862711</v>
      </c>
      <c r="D73" s="31">
        <v>10.492507112154019</v>
      </c>
      <c r="E73" s="31">
        <v>9.7340865590471068</v>
      </c>
      <c r="F73" s="32">
        <v>3.6719965062115492</v>
      </c>
      <c r="G73" s="32">
        <v>3.386432849577758</v>
      </c>
      <c r="H73" s="11">
        <v>2</v>
      </c>
      <c r="I73" s="11">
        <v>196</v>
      </c>
      <c r="K73" s="13">
        <f t="shared" si="2"/>
        <v>-1.5807105224246314</v>
      </c>
      <c r="L73" s="11">
        <f t="shared" si="3"/>
        <v>0.76600782458238603</v>
      </c>
      <c r="M73" s="12">
        <f t="shared" si="4"/>
        <v>-2.0635696812710846</v>
      </c>
      <c r="O73" s="11">
        <f t="shared" si="5"/>
        <v>-6.4935468771636806E-2</v>
      </c>
      <c r="P73" s="11">
        <f t="shared" si="6"/>
        <v>0.27547844601091281</v>
      </c>
      <c r="Q73" s="12">
        <f t="shared" si="7"/>
        <v>-0.23571887279001294</v>
      </c>
    </row>
    <row r="74" spans="1:17" s="11" customFormat="1" x14ac:dyDescent="0.25">
      <c r="A74" s="11">
        <v>3</v>
      </c>
      <c r="B74" s="31">
        <v>164.1810862820719</v>
      </c>
      <c r="C74" s="31">
        <v>138.09796426406891</v>
      </c>
      <c r="D74" s="31">
        <v>8.2448961027587906</v>
      </c>
      <c r="E74" s="31">
        <v>5.876831546867221</v>
      </c>
      <c r="F74" s="32">
        <v>3.137882635635767</v>
      </c>
      <c r="G74" s="32">
        <v>2.268240194288309</v>
      </c>
      <c r="H74" s="11">
        <v>3</v>
      </c>
      <c r="I74" s="11">
        <v>322</v>
      </c>
      <c r="K74" s="13">
        <f t="shared" si="2"/>
        <v>1.6520264787153316</v>
      </c>
      <c r="L74" s="11">
        <f t="shared" si="3"/>
        <v>0.45383683165714139</v>
      </c>
      <c r="M74" s="12">
        <f t="shared" si="4"/>
        <v>3.6401331127822223</v>
      </c>
      <c r="O74" s="11">
        <f t="shared" si="5"/>
        <v>-1.2062190184957777</v>
      </c>
      <c r="P74" s="11">
        <f t="shared" si="6"/>
        <v>0.19182269717266379</v>
      </c>
      <c r="Q74" s="22">
        <f t="shared" si="7"/>
        <v>-6.2881975713751626</v>
      </c>
    </row>
    <row r="75" spans="1:17" x14ac:dyDescent="0.25">
      <c r="A75">
        <v>4</v>
      </c>
      <c r="B75" s="27">
        <v>178.5323352534912</v>
      </c>
      <c r="C75" s="27">
        <v>150.06572839331949</v>
      </c>
      <c r="D75" s="27">
        <v>11.0389239720118</v>
      </c>
      <c r="E75" s="27">
        <v>12.588999534937811</v>
      </c>
      <c r="F75" s="28">
        <v>4.0597071964850251</v>
      </c>
      <c r="G75" s="28">
        <v>4.6093192404085217</v>
      </c>
      <c r="H75">
        <v>4</v>
      </c>
      <c r="I75">
        <v>421</v>
      </c>
      <c r="K75" s="10">
        <f t="shared" si="2"/>
        <v>-0.32567565247822472</v>
      </c>
      <c r="L75">
        <f t="shared" si="3"/>
        <v>0.66686249522681684</v>
      </c>
      <c r="M75" s="2">
        <f t="shared" si="4"/>
        <v>-0.48837002351954756</v>
      </c>
      <c r="O75">
        <f t="shared" si="5"/>
        <v>-0.56908100781562965</v>
      </c>
      <c r="P75">
        <f t="shared" si="6"/>
        <v>0.25476772305278822</v>
      </c>
      <c r="Q75" s="22">
        <f t="shared" si="7"/>
        <v>-2.2337249043816878</v>
      </c>
    </row>
    <row r="76" spans="1:17" x14ac:dyDescent="0.25">
      <c r="A76">
        <v>5</v>
      </c>
      <c r="B76" s="27">
        <v>174.21172450475771</v>
      </c>
      <c r="C76" s="27">
        <v>146.29938898916731</v>
      </c>
      <c r="D76" s="27">
        <v>9.6307218722500032</v>
      </c>
      <c r="E76" s="27">
        <v>9.0535109329527383</v>
      </c>
      <c r="F76" s="28">
        <v>3.5871438268945899</v>
      </c>
      <c r="G76" s="28">
        <v>3.2402280160311152</v>
      </c>
      <c r="H76">
        <v>5</v>
      </c>
      <c r="I76">
        <v>1114</v>
      </c>
      <c r="K76" s="10">
        <f t="shared" si="2"/>
        <v>0.71734238920125293</v>
      </c>
      <c r="L76">
        <f t="shared" si="3"/>
        <v>0.36698638818723506</v>
      </c>
      <c r="M76" s="2">
        <f t="shared" si="4"/>
        <v>1.9546839127866169</v>
      </c>
      <c r="O76">
        <f t="shared" si="5"/>
        <v>-0.76457450759153334</v>
      </c>
      <c r="P76">
        <f t="shared" si="6"/>
        <v>0.14648328764004193</v>
      </c>
      <c r="Q76" s="22">
        <f t="shared" si="7"/>
        <v>-5.2195340499890115</v>
      </c>
    </row>
    <row r="77" spans="1:17" x14ac:dyDescent="0.25">
      <c r="A77">
        <v>6</v>
      </c>
      <c r="B77" s="27">
        <v>169.7291689448877</v>
      </c>
      <c r="C77" s="27">
        <v>146.19710777066371</v>
      </c>
      <c r="D77" s="27">
        <v>9.394012590782971</v>
      </c>
      <c r="E77" s="27">
        <v>8.9309156887490158</v>
      </c>
      <c r="F77" s="28">
        <v>3.497941653358128</v>
      </c>
      <c r="G77" s="28">
        <v>3.4437361711004439</v>
      </c>
      <c r="H77">
        <v>5.9999999999999991</v>
      </c>
      <c r="I77">
        <v>685</v>
      </c>
      <c r="K77" s="10">
        <f t="shared" si="2"/>
        <v>0.2349678976877918</v>
      </c>
      <c r="L77">
        <f t="shared" si="3"/>
        <v>0.49373622654062288</v>
      </c>
      <c r="M77" s="2">
        <f t="shared" si="4"/>
        <v>0.47589762520384854</v>
      </c>
      <c r="O77">
        <f t="shared" si="5"/>
        <v>-0.51067886727133027</v>
      </c>
      <c r="P77">
        <f t="shared" si="6"/>
        <v>0.19901715897666244</v>
      </c>
      <c r="Q77" s="22">
        <f t="shared" si="7"/>
        <v>-2.5660042073619116</v>
      </c>
    </row>
    <row r="78" spans="1:17" x14ac:dyDescent="0.25">
      <c r="A78">
        <v>7</v>
      </c>
      <c r="B78" s="27">
        <v>155.47635127392391</v>
      </c>
      <c r="C78" s="27">
        <v>132.38356522284559</v>
      </c>
      <c r="D78" s="27">
        <v>9.4842219931646401</v>
      </c>
      <c r="E78" s="27">
        <v>8.0174489754026244</v>
      </c>
      <c r="F78" s="28">
        <v>3.508023600530402</v>
      </c>
      <c r="G78" s="28">
        <v>3.078711277865454</v>
      </c>
      <c r="H78">
        <v>7</v>
      </c>
      <c r="I78">
        <v>394</v>
      </c>
      <c r="K78" s="10">
        <f t="shared" si="2"/>
        <v>0.34032027402936293</v>
      </c>
      <c r="L78">
        <f t="shared" si="3"/>
        <v>0.50821028004068824</v>
      </c>
      <c r="M78" s="2">
        <f t="shared" si="4"/>
        <v>0.66964460853116992</v>
      </c>
      <c r="O78">
        <f t="shared" si="5"/>
        <v>-0.67306219482670038</v>
      </c>
      <c r="P78">
        <f t="shared" si="6"/>
        <v>0.20803690639973074</v>
      </c>
      <c r="Q78" s="22">
        <f t="shared" si="7"/>
        <v>-3.2353018821259085</v>
      </c>
    </row>
    <row r="79" spans="1:17" s="11" customFormat="1" x14ac:dyDescent="0.25">
      <c r="A79" s="11">
        <v>8</v>
      </c>
      <c r="B79" s="31">
        <v>155.6964673440724</v>
      </c>
      <c r="C79" s="31">
        <v>154.4644024662941</v>
      </c>
      <c r="D79" s="31">
        <v>8.8301568050497199</v>
      </c>
      <c r="E79" s="31">
        <v>6.6401884269285993</v>
      </c>
      <c r="F79" s="32">
        <v>3.283025203909423</v>
      </c>
      <c r="G79" s="32">
        <v>3.0975708212276789</v>
      </c>
      <c r="H79" s="11">
        <v>8</v>
      </c>
      <c r="I79" s="11">
        <v>405</v>
      </c>
      <c r="K79" s="13">
        <f t="shared" si="2"/>
        <v>1.3216975372853046</v>
      </c>
      <c r="L79" s="11">
        <f t="shared" si="3"/>
        <v>0.41529817609994329</v>
      </c>
      <c r="M79" s="12">
        <f t="shared" si="4"/>
        <v>3.1825267081530173</v>
      </c>
      <c r="O79" s="11">
        <f t="shared" si="5"/>
        <v>-0.98881189317090801</v>
      </c>
      <c r="P79" s="11">
        <f t="shared" si="6"/>
        <v>0.18751509983685186</v>
      </c>
      <c r="Q79" s="22">
        <f t="shared" si="7"/>
        <v>-5.2732387633381368</v>
      </c>
    </row>
    <row r="80" spans="1:17" x14ac:dyDescent="0.25">
      <c r="A80">
        <v>9</v>
      </c>
      <c r="B80" s="27">
        <v>169.59893435032211</v>
      </c>
      <c r="C80" s="27">
        <v>124.39147809461559</v>
      </c>
      <c r="D80" s="27">
        <v>10.108821078122689</v>
      </c>
      <c r="E80" s="27">
        <v>8.8258577792014794</v>
      </c>
      <c r="F80" s="28">
        <v>3.7409020329007072</v>
      </c>
      <c r="G80" s="28">
        <v>3.2548809898909021</v>
      </c>
      <c r="H80">
        <v>9.0000000000000018</v>
      </c>
      <c r="I80">
        <v>1005</v>
      </c>
      <c r="K80" s="10">
        <f t="shared" si="2"/>
        <v>-0.55739496315923276</v>
      </c>
      <c r="L80">
        <f t="shared" si="3"/>
        <v>0.45223859516024917</v>
      </c>
      <c r="M80" s="2">
        <f t="shared" si="4"/>
        <v>-1.232524090434435</v>
      </c>
      <c r="O80">
        <f t="shared" si="5"/>
        <v>-0.37760819011288405</v>
      </c>
      <c r="P80">
        <f t="shared" si="6"/>
        <v>0.17983253483087641</v>
      </c>
      <c r="Q80" s="22">
        <f t="shared" si="7"/>
        <v>-2.0997768310834624</v>
      </c>
    </row>
    <row r="81" spans="1:17" x14ac:dyDescent="0.25">
      <c r="A81">
        <v>10</v>
      </c>
      <c r="B81" s="27">
        <v>162.89007738431081</v>
      </c>
      <c r="C81" s="27">
        <v>153.2635702441103</v>
      </c>
      <c r="D81" s="27">
        <v>10.40645351871094</v>
      </c>
      <c r="E81" s="27">
        <v>10.29314193955036</v>
      </c>
      <c r="F81" s="28">
        <v>3.7541217242167861</v>
      </c>
      <c r="G81" s="28">
        <v>3.0964171268394312</v>
      </c>
      <c r="H81">
        <v>10</v>
      </c>
      <c r="I81">
        <v>271</v>
      </c>
      <c r="K81" s="10">
        <f t="shared" si="2"/>
        <v>0.24741056425162355</v>
      </c>
      <c r="L81">
        <f t="shared" si="3"/>
        <v>0.77374736440289171</v>
      </c>
      <c r="M81" s="2">
        <f t="shared" si="4"/>
        <v>0.31975626106662436</v>
      </c>
      <c r="O81">
        <f t="shared" si="5"/>
        <v>-0.74041756914699208</v>
      </c>
      <c r="P81">
        <f t="shared" si="6"/>
        <v>0.27012576035557712</v>
      </c>
      <c r="Q81" s="22">
        <f t="shared" si="7"/>
        <v>-2.7410105877068203</v>
      </c>
    </row>
    <row r="82" spans="1:17" x14ac:dyDescent="0.25">
      <c r="A82">
        <v>11</v>
      </c>
      <c r="B82" s="27">
        <v>169.44812605617651</v>
      </c>
      <c r="C82" s="27">
        <v>171.35839221816531</v>
      </c>
      <c r="D82" s="27">
        <v>10.804797693079511</v>
      </c>
      <c r="E82" s="27">
        <v>14.82848312659325</v>
      </c>
      <c r="F82" s="28">
        <v>3.8212908079700578</v>
      </c>
      <c r="G82" s="28">
        <v>5.4986712290188269</v>
      </c>
      <c r="H82">
        <v>11</v>
      </c>
      <c r="I82">
        <v>273</v>
      </c>
      <c r="K82" s="10">
        <f t="shared" si="2"/>
        <v>0.75848263216558287</v>
      </c>
      <c r="L82">
        <f t="shared" si="3"/>
        <v>0.92057150455434333</v>
      </c>
      <c r="M82" s="2">
        <f t="shared" si="4"/>
        <v>0.82392582044212948</v>
      </c>
      <c r="O82">
        <f t="shared" si="5"/>
        <v>-0.87776010170055985</v>
      </c>
      <c r="P82">
        <f t="shared" si="6"/>
        <v>0.34251055769066391</v>
      </c>
      <c r="Q82" s="22">
        <f t="shared" si="7"/>
        <v>-2.5627242197109235</v>
      </c>
    </row>
    <row r="83" spans="1:17" s="11" customFormat="1" x14ac:dyDescent="0.25">
      <c r="A83" s="11">
        <v>12</v>
      </c>
      <c r="B83" s="31">
        <v>186.04914570806989</v>
      </c>
      <c r="C83" s="31">
        <v>154.4518299086908</v>
      </c>
      <c r="D83" s="31">
        <v>10.426640988534549</v>
      </c>
      <c r="E83" s="31">
        <v>8.8433298731947332</v>
      </c>
      <c r="F83" s="32">
        <v>3.832120481382121</v>
      </c>
      <c r="G83" s="32">
        <v>4.3732940115953438</v>
      </c>
      <c r="H83" s="11">
        <v>12</v>
      </c>
      <c r="I83" s="11">
        <v>2865</v>
      </c>
      <c r="K83" s="13">
        <f t="shared" si="2"/>
        <v>2.0594630625698844</v>
      </c>
      <c r="L83" s="11">
        <f t="shared" si="3"/>
        <v>1.0200409954847527</v>
      </c>
      <c r="M83" s="12">
        <f t="shared" si="4"/>
        <v>2.0190002869356918</v>
      </c>
      <c r="O83" s="11">
        <f t="shared" si="5"/>
        <v>-1.2951865643137093</v>
      </c>
      <c r="P83" s="11">
        <f t="shared" si="6"/>
        <v>0.54613013852693848</v>
      </c>
      <c r="Q83" s="22">
        <f t="shared" si="7"/>
        <v>-2.3715713031461325</v>
      </c>
    </row>
    <row r="84" spans="1:17" s="11" customFormat="1" x14ac:dyDescent="0.25">
      <c r="A84" s="11">
        <v>13</v>
      </c>
      <c r="B84" s="31">
        <v>167.6641317729227</v>
      </c>
      <c r="C84" s="31">
        <v>138.07252957024431</v>
      </c>
      <c r="D84" s="31">
        <v>10.383217313226471</v>
      </c>
      <c r="E84" s="31">
        <v>9.6326840011079895</v>
      </c>
      <c r="F84" s="32">
        <v>3.698212952202288</v>
      </c>
      <c r="G84" s="32">
        <v>3.7167740561217979</v>
      </c>
      <c r="H84" s="11">
        <v>13</v>
      </c>
      <c r="I84" s="11">
        <v>281</v>
      </c>
      <c r="K84" s="13">
        <f t="shared" si="2"/>
        <v>3.5525687202213394</v>
      </c>
      <c r="L84" s="11">
        <f t="shared" si="3"/>
        <v>1.1772840166746787</v>
      </c>
      <c r="M84" s="12">
        <f t="shared" si="4"/>
        <v>3.0175970028505263</v>
      </c>
      <c r="O84" s="11">
        <f t="shared" si="5"/>
        <v>-2.1192875836517406</v>
      </c>
      <c r="P84" s="11">
        <f t="shared" si="6"/>
        <v>0.5225574949166687</v>
      </c>
      <c r="Q84" s="22">
        <f t="shared" si="7"/>
        <v>-4.0556065203690164</v>
      </c>
    </row>
    <row r="85" spans="1:17" x14ac:dyDescent="0.25">
      <c r="A85">
        <v>14</v>
      </c>
      <c r="B85" s="27">
        <v>225.51116168192979</v>
      </c>
      <c r="C85" s="27">
        <v>184.12601157232359</v>
      </c>
      <c r="D85" s="27">
        <v>13.251914008675399</v>
      </c>
      <c r="E85" s="27">
        <v>11.31431280406691</v>
      </c>
      <c r="F85" s="28">
        <v>4.4991472552902376</v>
      </c>
      <c r="G85" s="28">
        <v>4.1484982307886984</v>
      </c>
      <c r="H85">
        <v>14</v>
      </c>
      <c r="I85">
        <v>216</v>
      </c>
      <c r="K85" s="10">
        <f t="shared" si="2"/>
        <v>-1.4435424969087496</v>
      </c>
      <c r="L85">
        <f t="shared" si="3"/>
        <v>1.0470899981720663</v>
      </c>
      <c r="M85" s="2">
        <f t="shared" si="4"/>
        <v>-1.3786231359565857</v>
      </c>
      <c r="O85">
        <f t="shared" si="5"/>
        <v>-7.9677648709257198E-2</v>
      </c>
      <c r="P85">
        <f t="shared" si="6"/>
        <v>0.39910570110906607</v>
      </c>
      <c r="Q85" s="2">
        <f t="shared" si="7"/>
        <v>-0.19964046739458427</v>
      </c>
    </row>
    <row r="86" spans="1:17" x14ac:dyDescent="0.25">
      <c r="A86">
        <v>15</v>
      </c>
      <c r="B86" s="27">
        <v>199.6393208784902</v>
      </c>
      <c r="C86" s="27">
        <v>134.40115172342371</v>
      </c>
      <c r="D86" s="27">
        <v>13.65635433052856</v>
      </c>
      <c r="E86" s="27">
        <v>11.00893425616777</v>
      </c>
      <c r="F86" s="28">
        <v>4.8371638182744396</v>
      </c>
      <c r="G86" s="28">
        <v>4.2503825129993302</v>
      </c>
      <c r="H86">
        <v>15</v>
      </c>
      <c r="I86">
        <v>192</v>
      </c>
      <c r="K86" s="10">
        <f t="shared" si="2"/>
        <v>-1.0235178311502935</v>
      </c>
      <c r="L86">
        <f t="shared" si="3"/>
        <v>0.89136067724658052</v>
      </c>
      <c r="M86" s="2">
        <f t="shared" si="4"/>
        <v>-1.1482645098412321</v>
      </c>
      <c r="O86">
        <f t="shared" si="5"/>
        <v>-0.15546344955680702</v>
      </c>
      <c r="P86">
        <f t="shared" si="6"/>
        <v>0.33911026063385946</v>
      </c>
      <c r="Q86" s="2">
        <f t="shared" si="7"/>
        <v>-0.45844513600448783</v>
      </c>
    </row>
    <row r="87" spans="1:17" x14ac:dyDescent="0.25">
      <c r="A87">
        <v>16</v>
      </c>
      <c r="B87" s="27">
        <v>252.74491854336799</v>
      </c>
      <c r="C87" s="27">
        <v>188.51407262175951</v>
      </c>
      <c r="D87" s="27">
        <v>12.382671032103531</v>
      </c>
      <c r="E87" s="27">
        <v>12.47492389250635</v>
      </c>
      <c r="F87" s="28">
        <v>4.4724541481044557</v>
      </c>
      <c r="G87" s="28">
        <v>5.2978337542031744</v>
      </c>
      <c r="H87">
        <v>16</v>
      </c>
      <c r="I87">
        <v>1448</v>
      </c>
      <c r="K87" s="10">
        <f t="shared" si="2"/>
        <v>-0.99581712391203325</v>
      </c>
      <c r="L87">
        <f t="shared" si="3"/>
        <v>1.0237302875420495</v>
      </c>
      <c r="M87" s="10">
        <f t="shared" si="4"/>
        <v>-0.9727338694872113</v>
      </c>
      <c r="O87">
        <f t="shared" si="5"/>
        <v>-0.27462710052793504</v>
      </c>
      <c r="P87">
        <f t="shared" si="6"/>
        <v>0.3966219914364143</v>
      </c>
      <c r="Q87" s="2">
        <f t="shared" si="7"/>
        <v>-0.69241521261425754</v>
      </c>
    </row>
    <row r="89" spans="1:17" x14ac:dyDescent="0.25">
      <c r="A89" t="s">
        <v>21</v>
      </c>
      <c r="B89" s="8">
        <v>1.7684084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D8FA-0291-40DF-88FA-C5A66DA30D3A}">
  <dimension ref="A1:N56"/>
  <sheetViews>
    <sheetView tabSelected="1" topLeftCell="A24" workbookViewId="0">
      <selection activeCell="B48" sqref="B48:F56"/>
    </sheetView>
  </sheetViews>
  <sheetFormatPr defaultRowHeight="15" x14ac:dyDescent="0.25"/>
  <cols>
    <col min="1" max="1" width="29.28515625" bestFit="1" customWidth="1"/>
    <col min="2" max="2" width="16.7109375" bestFit="1" customWidth="1"/>
    <col min="3" max="3" width="13.7109375" bestFit="1" customWidth="1"/>
    <col min="4" max="4" width="14.85546875" bestFit="1" customWidth="1"/>
    <col min="5" max="5" width="12" bestFit="1" customWidth="1"/>
    <col min="6" max="6" width="23.140625" bestFit="1" customWidth="1"/>
    <col min="7" max="7" width="9.5703125" bestFit="1" customWidth="1"/>
    <col min="8" max="8" width="12.140625" bestFit="1" customWidth="1"/>
    <col min="9" max="9" width="9.5703125" bestFit="1" customWidth="1"/>
  </cols>
  <sheetData>
    <row r="1" spans="1:6" x14ac:dyDescent="0.25">
      <c r="B1">
        <v>2017</v>
      </c>
    </row>
    <row r="2" spans="1:6" s="1" customForma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 x14ac:dyDescent="0.25">
      <c r="A3" t="s">
        <v>12</v>
      </c>
      <c r="B3" s="9">
        <v>9.0414038128249565</v>
      </c>
      <c r="C3" s="9">
        <v>7.8733802792402487</v>
      </c>
      <c r="D3">
        <v>25.10091247833622</v>
      </c>
      <c r="E3">
        <v>23.160127730792929</v>
      </c>
      <c r="F3">
        <v>1154</v>
      </c>
    </row>
    <row r="4" spans="1:6" x14ac:dyDescent="0.25">
      <c r="A4" t="s">
        <v>13</v>
      </c>
      <c r="B4" s="9">
        <v>7.897102803738318</v>
      </c>
      <c r="C4" s="9">
        <v>8.7798526217334718</v>
      </c>
      <c r="D4">
        <v>0.83556037383177573</v>
      </c>
      <c r="E4">
        <v>1.4409748701105309</v>
      </c>
      <c r="F4">
        <v>2675</v>
      </c>
    </row>
    <row r="5" spans="1:6" x14ac:dyDescent="0.25">
      <c r="A5" t="s">
        <v>14</v>
      </c>
      <c r="B5" s="9">
        <v>10.327776738384779</v>
      </c>
      <c r="C5" s="9">
        <v>9.3361004242495866</v>
      </c>
      <c r="D5">
        <v>1.2082722170252569</v>
      </c>
      <c r="E5">
        <v>1.161340686208439</v>
      </c>
      <c r="F5">
        <v>3207</v>
      </c>
    </row>
    <row r="6" spans="1:6" x14ac:dyDescent="0.25">
      <c r="A6" t="s">
        <v>15</v>
      </c>
      <c r="B6" s="9">
        <v>12.606558091818419</v>
      </c>
      <c r="C6" s="9">
        <v>11.516086843416851</v>
      </c>
      <c r="D6">
        <v>0.77275480892536552</v>
      </c>
      <c r="E6">
        <v>0.79439509364155725</v>
      </c>
      <c r="F6">
        <v>3899</v>
      </c>
    </row>
    <row r="7" spans="1:6" x14ac:dyDescent="0.25">
      <c r="A7" t="s">
        <v>16</v>
      </c>
      <c r="B7" s="9">
        <v>9.2004054054054052</v>
      </c>
      <c r="C7" s="9">
        <v>8.8758708974539449</v>
      </c>
      <c r="D7">
        <v>1.308094594594595</v>
      </c>
      <c r="E7">
        <v>1.224329250422439</v>
      </c>
      <c r="F7">
        <v>148</v>
      </c>
    </row>
    <row r="8" spans="1:6" x14ac:dyDescent="0.25">
      <c r="A8" t="s">
        <v>17</v>
      </c>
      <c r="B8" s="9">
        <v>13.886943092474731</v>
      </c>
      <c r="C8" s="9">
        <v>15.67748736347634</v>
      </c>
      <c r="D8">
        <v>4.2409930737551482</v>
      </c>
      <c r="E8">
        <v>5.664807839048934</v>
      </c>
      <c r="F8">
        <v>5342</v>
      </c>
    </row>
    <row r="9" spans="1:6" x14ac:dyDescent="0.25">
      <c r="A9" t="s">
        <v>18</v>
      </c>
      <c r="B9" s="9">
        <v>9.9708472412220708</v>
      </c>
      <c r="C9" s="9">
        <v>9.1241470843717778</v>
      </c>
      <c r="D9">
        <v>3.5933132694938439</v>
      </c>
      <c r="E9">
        <v>3.5478284499431658</v>
      </c>
      <c r="F9">
        <v>10965</v>
      </c>
    </row>
    <row r="10" spans="1:6" x14ac:dyDescent="0.25">
      <c r="A10" t="s">
        <v>19</v>
      </c>
      <c r="B10" s="9">
        <v>8.11</v>
      </c>
      <c r="C10" s="9">
        <v>7.7796444684545554</v>
      </c>
      <c r="D10">
        <v>2.6334896551724141</v>
      </c>
      <c r="E10">
        <v>2.531236292465604</v>
      </c>
      <c r="F10">
        <v>145</v>
      </c>
    </row>
    <row r="11" spans="1:6" x14ac:dyDescent="0.25">
      <c r="A11" t="s">
        <v>20</v>
      </c>
      <c r="B11" s="9">
        <v>15.428894062863799</v>
      </c>
      <c r="C11" s="9">
        <v>20.753113812742939</v>
      </c>
      <c r="D11">
        <v>1.9773981373690339</v>
      </c>
      <c r="E11">
        <v>2.7369292603269488</v>
      </c>
      <c r="F11">
        <v>859</v>
      </c>
    </row>
    <row r="17" spans="1:8" x14ac:dyDescent="0.25">
      <c r="A17" t="s">
        <v>21</v>
      </c>
      <c r="B17" s="8">
        <v>1.7684084</v>
      </c>
    </row>
    <row r="19" spans="1:8" x14ac:dyDescent="0.25">
      <c r="B19">
        <v>2007</v>
      </c>
    </row>
    <row r="20" spans="1:8" x14ac:dyDescent="0.25">
      <c r="A20" s="1" t="s">
        <v>6</v>
      </c>
      <c r="B20" s="1" t="s">
        <v>7</v>
      </c>
      <c r="C20" s="1" t="s">
        <v>8</v>
      </c>
      <c r="D20" s="1" t="s">
        <v>9</v>
      </c>
      <c r="E20" s="1" t="s">
        <v>10</v>
      </c>
      <c r="F20" s="1" t="s">
        <v>11</v>
      </c>
      <c r="G20" s="1" t="s">
        <v>22</v>
      </c>
      <c r="H20" s="1" t="s">
        <v>22</v>
      </c>
    </row>
    <row r="21" spans="1:8" x14ac:dyDescent="0.25">
      <c r="A21" t="s">
        <v>12</v>
      </c>
      <c r="B21" s="9">
        <v>5.151716417910448</v>
      </c>
      <c r="C21" s="9">
        <v>4.4251558633219714</v>
      </c>
      <c r="D21">
        <v>23.452763326226009</v>
      </c>
      <c r="E21">
        <v>23.205321870134458</v>
      </c>
      <c r="F21">
        <v>938</v>
      </c>
      <c r="G21" s="9">
        <f t="shared" ref="G21:G29" si="0">B21*$B$17</f>
        <v>9.1103385878507464</v>
      </c>
      <c r="H21" s="9">
        <f t="shared" ref="H21:H29" si="1">C21*$B$17</f>
        <v>7.8254828000078263</v>
      </c>
    </row>
    <row r="22" spans="1:8" x14ac:dyDescent="0.25">
      <c r="A22" t="s">
        <v>13</v>
      </c>
      <c r="B22" s="9">
        <v>3.7455390624999998</v>
      </c>
      <c r="C22" s="9">
        <v>4.226469324360834</v>
      </c>
      <c r="D22">
        <v>0.64171145833333332</v>
      </c>
      <c r="E22">
        <v>1.2554262068094251</v>
      </c>
      <c r="F22">
        <v>3840</v>
      </c>
      <c r="G22" s="9">
        <f t="shared" si="0"/>
        <v>6.6236427406531249</v>
      </c>
      <c r="H22" s="9">
        <f t="shared" si="1"/>
        <v>7.4741238555420235</v>
      </c>
    </row>
    <row r="23" spans="1:8" x14ac:dyDescent="0.25">
      <c r="A23" t="s">
        <v>14</v>
      </c>
      <c r="B23" s="9">
        <v>6.1034393382352938</v>
      </c>
      <c r="C23" s="9">
        <v>6.6511225747199658</v>
      </c>
      <c r="D23">
        <v>1.289434558823529</v>
      </c>
      <c r="E23">
        <v>1.4757023787678321</v>
      </c>
      <c r="F23">
        <v>5440</v>
      </c>
      <c r="G23" s="9">
        <f t="shared" si="0"/>
        <v>10.793373394625736</v>
      </c>
      <c r="H23" s="9">
        <f t="shared" si="1"/>
        <v>11.761901030564415</v>
      </c>
    </row>
    <row r="24" spans="1:8" x14ac:dyDescent="0.25">
      <c r="A24" t="s">
        <v>15</v>
      </c>
      <c r="B24" s="9">
        <v>5.8972470023980819</v>
      </c>
      <c r="C24" s="9">
        <v>5.4774166468639276</v>
      </c>
      <c r="D24">
        <v>0.71159536370903276</v>
      </c>
      <c r="E24">
        <v>0.81169560874214841</v>
      </c>
      <c r="F24">
        <v>6255</v>
      </c>
      <c r="G24" s="9">
        <f t="shared" si="0"/>
        <v>10.428741135915589</v>
      </c>
      <c r="H24" s="9">
        <f t="shared" si="1"/>
        <v>9.6863096086140033</v>
      </c>
    </row>
    <row r="25" spans="1:8" x14ac:dyDescent="0.25">
      <c r="A25" t="s">
        <v>16</v>
      </c>
      <c r="B25" s="9">
        <v>6.7156382978723403</v>
      </c>
      <c r="C25" s="9">
        <v>6.6194154890104846</v>
      </c>
      <c r="D25">
        <v>0.94073404255319149</v>
      </c>
      <c r="E25">
        <v>0.66039620195745086</v>
      </c>
      <c r="F25">
        <v>94</v>
      </c>
      <c r="G25" s="9">
        <f t="shared" si="0"/>
        <v>11.875991177319149</v>
      </c>
      <c r="H25" s="9">
        <f t="shared" si="1"/>
        <v>11.705829953856249</v>
      </c>
    </row>
    <row r="26" spans="1:8" x14ac:dyDescent="0.25">
      <c r="A26" t="s">
        <v>17</v>
      </c>
      <c r="B26" s="9">
        <v>8.4075172279918462</v>
      </c>
      <c r="C26" s="9">
        <v>9.2213283434257836</v>
      </c>
      <c r="D26">
        <v>4.5736149665146071</v>
      </c>
      <c r="E26">
        <v>6.0167945972540684</v>
      </c>
      <c r="F26">
        <v>10303</v>
      </c>
      <c r="G26" s="9">
        <f t="shared" si="0"/>
        <v>14.867924089125497</v>
      </c>
      <c r="H26" s="9">
        <f t="shared" si="1"/>
        <v>16.30707450167224</v>
      </c>
    </row>
    <row r="27" spans="1:8" x14ac:dyDescent="0.25">
      <c r="A27" t="s">
        <v>18</v>
      </c>
      <c r="B27" s="9">
        <v>5.9104192748316997</v>
      </c>
      <c r="C27" s="9">
        <v>6.2803716778676852</v>
      </c>
      <c r="D27">
        <v>4.2235728711468052</v>
      </c>
      <c r="E27">
        <v>4.6158559023808516</v>
      </c>
      <c r="F27">
        <v>16934</v>
      </c>
      <c r="G27" s="9">
        <f t="shared" si="0"/>
        <v>10.452035093134286</v>
      </c>
      <c r="H27" s="9">
        <f t="shared" si="1"/>
        <v>11.106262030263309</v>
      </c>
    </row>
    <row r="28" spans="1:8" x14ac:dyDescent="0.25">
      <c r="A28" t="s">
        <v>19</v>
      </c>
      <c r="B28" s="9">
        <v>4.7883516483516484</v>
      </c>
      <c r="C28" s="9">
        <v>4.6005169822642724</v>
      </c>
      <c r="D28">
        <v>3.1770989010989008</v>
      </c>
      <c r="E28">
        <v>3.104475626544918</v>
      </c>
      <c r="F28">
        <v>364</v>
      </c>
      <c r="G28" s="9">
        <f t="shared" si="0"/>
        <v>8.4677612770989015</v>
      </c>
      <c r="H28" s="9">
        <f t="shared" si="1"/>
        <v>8.1355928757787908</v>
      </c>
    </row>
    <row r="29" spans="1:8" x14ac:dyDescent="0.25">
      <c r="A29" t="s">
        <v>20</v>
      </c>
      <c r="B29" s="9">
        <v>7.0257581395348838</v>
      </c>
      <c r="C29" s="9">
        <v>9.9194727634186837</v>
      </c>
      <c r="D29">
        <v>2.1070651162790699</v>
      </c>
      <c r="E29">
        <v>5.6350581889432521</v>
      </c>
      <c r="F29">
        <v>1075</v>
      </c>
      <c r="G29" s="9">
        <f t="shared" si="0"/>
        <v>12.424409710321861</v>
      </c>
      <c r="H29" s="9">
        <f t="shared" si="1"/>
        <v>17.541678958400812</v>
      </c>
    </row>
    <row r="36" spans="1:14" x14ac:dyDescent="0.25">
      <c r="A36" s="1">
        <v>2007</v>
      </c>
      <c r="B36" s="1" t="s">
        <v>7</v>
      </c>
      <c r="C36" s="1" t="s">
        <v>8</v>
      </c>
      <c r="D36" s="1" t="s">
        <v>9</v>
      </c>
      <c r="E36" s="1" t="s">
        <v>10</v>
      </c>
      <c r="F36" s="1" t="s">
        <v>11</v>
      </c>
    </row>
    <row r="37" spans="1:14" x14ac:dyDescent="0.25">
      <c r="A37" t="s">
        <v>12</v>
      </c>
      <c r="B37" s="27">
        <v>5.2261181692579166</v>
      </c>
      <c r="C37" s="27">
        <v>4.9472607930500567</v>
      </c>
      <c r="D37" s="28">
        <v>20.556416825750361</v>
      </c>
      <c r="E37" s="28">
        <v>23.674108676285211</v>
      </c>
      <c r="F37">
        <v>938</v>
      </c>
      <c r="G37" s="10">
        <f>B37*$B$17</f>
        <v>9.2419112699083215</v>
      </c>
      <c r="H37" s="10">
        <f>C37*$B$17</f>
        <v>8.7487775434203812</v>
      </c>
    </row>
    <row r="38" spans="1:14" x14ac:dyDescent="0.25">
      <c r="A38" t="s">
        <v>13</v>
      </c>
      <c r="B38" s="27">
        <v>4.1889904994702363</v>
      </c>
      <c r="C38" s="27">
        <v>4.674475421342807</v>
      </c>
      <c r="D38" s="28">
        <v>0.7308064428666462</v>
      </c>
      <c r="E38" s="28">
        <v>1.2899190852189939</v>
      </c>
      <c r="F38">
        <v>3840</v>
      </c>
      <c r="G38" s="10">
        <f t="shared" ref="G38:H45" si="2">B38*$B$17</f>
        <v>7.4078459867833617</v>
      </c>
      <c r="H38" s="10">
        <f t="shared" si="2"/>
        <v>8.2663816006961586</v>
      </c>
    </row>
    <row r="39" spans="1:14" x14ac:dyDescent="0.25">
      <c r="A39" t="s">
        <v>14</v>
      </c>
      <c r="B39" s="27">
        <v>6.0901642548716923</v>
      </c>
      <c r="C39" s="27">
        <v>6.5606011356404146</v>
      </c>
      <c r="D39" s="28">
        <v>1.280632661436971</v>
      </c>
      <c r="E39" s="28">
        <v>1.3865022495948329</v>
      </c>
      <c r="F39">
        <v>5440</v>
      </c>
      <c r="G39" s="10">
        <f t="shared" si="2"/>
        <v>10.769897625694842</v>
      </c>
      <c r="H39" s="10">
        <f t="shared" si="2"/>
        <v>11.601822157316048</v>
      </c>
    </row>
    <row r="40" spans="1:14" x14ac:dyDescent="0.25">
      <c r="A40" t="s">
        <v>15</v>
      </c>
      <c r="B40" s="27">
        <v>6.2441548484688312</v>
      </c>
      <c r="C40" s="27">
        <v>5.5618117797901476</v>
      </c>
      <c r="D40" s="28">
        <v>0.75533560536894784</v>
      </c>
      <c r="E40" s="28">
        <v>0.81784595829283691</v>
      </c>
      <c r="F40">
        <v>6255</v>
      </c>
      <c r="G40" s="10">
        <f t="shared" si="2"/>
        <v>11.042215884933007</v>
      </c>
      <c r="H40" s="10">
        <f t="shared" si="2"/>
        <v>9.8355546705998478</v>
      </c>
    </row>
    <row r="41" spans="1:14" x14ac:dyDescent="0.25">
      <c r="A41" t="s">
        <v>16</v>
      </c>
      <c r="B41" s="27">
        <v>5.9609359200889349</v>
      </c>
      <c r="C41" s="27">
        <v>5.1468395154922071</v>
      </c>
      <c r="D41" s="28">
        <v>0.84127399377772139</v>
      </c>
      <c r="E41" s="28">
        <v>0.55869803695886111</v>
      </c>
      <c r="F41">
        <v>94</v>
      </c>
      <c r="G41" s="10">
        <f t="shared" si="2"/>
        <v>10.541369152947</v>
      </c>
      <c r="H41" s="10">
        <f t="shared" si="2"/>
        <v>9.1017142326483498</v>
      </c>
    </row>
    <row r="42" spans="1:14" x14ac:dyDescent="0.25">
      <c r="A42" t="s">
        <v>17</v>
      </c>
      <c r="B42" s="27">
        <v>8.6366821485898786</v>
      </c>
      <c r="C42" s="27">
        <v>9.0266229257802912</v>
      </c>
      <c r="D42" s="28">
        <v>4.9401887806628348</v>
      </c>
      <c r="E42" s="28">
        <v>5.8981437982282516</v>
      </c>
      <c r="F42">
        <v>10303</v>
      </c>
      <c r="G42" s="10">
        <f t="shared" si="2"/>
        <v>15.27318125969639</v>
      </c>
      <c r="H42" s="10">
        <f t="shared" si="2"/>
        <v>15.962755805582443</v>
      </c>
    </row>
    <row r="43" spans="1:14" x14ac:dyDescent="0.25">
      <c r="A43" t="s">
        <v>18</v>
      </c>
      <c r="B43" s="27">
        <v>6.0622340997027644</v>
      </c>
      <c r="C43" s="27">
        <v>6.5137665881252582</v>
      </c>
      <c r="D43" s="28">
        <v>4.4574185971763862</v>
      </c>
      <c r="E43" s="28">
        <v>4.774117019415403</v>
      </c>
      <c r="F43">
        <v>16934</v>
      </c>
      <c r="G43" s="10">
        <f t="shared" si="2"/>
        <v>10.720505704680805</v>
      </c>
      <c r="H43" s="10">
        <f t="shared" si="2"/>
        <v>11.518999550080046</v>
      </c>
    </row>
    <row r="44" spans="1:14" x14ac:dyDescent="0.25">
      <c r="A44" t="s">
        <v>19</v>
      </c>
      <c r="B44" s="27">
        <v>4.6463268360624044</v>
      </c>
      <c r="C44" s="27">
        <v>4.3798591879094841</v>
      </c>
      <c r="D44" s="28">
        <v>3.1131105754867781</v>
      </c>
      <c r="E44" s="28">
        <v>3.0564062914943588</v>
      </c>
      <c r="F44">
        <v>364</v>
      </c>
      <c r="G44" s="10">
        <f t="shared" si="2"/>
        <v>8.2166034060381783</v>
      </c>
      <c r="H44" s="10">
        <f t="shared" si="2"/>
        <v>7.7453797787163099</v>
      </c>
    </row>
    <row r="45" spans="1:14" x14ac:dyDescent="0.25">
      <c r="A45" t="s">
        <v>20</v>
      </c>
      <c r="B45" s="27">
        <v>6.5821154192835696</v>
      </c>
      <c r="C45" s="27">
        <v>9.1718411374886966</v>
      </c>
      <c r="D45" s="28">
        <v>1.923127374710117</v>
      </c>
      <c r="E45" s="28">
        <v>4.8067700961715936</v>
      </c>
      <c r="F45">
        <v>1075</v>
      </c>
      <c r="G45" s="10">
        <f t="shared" si="2"/>
        <v>11.639868197230586</v>
      </c>
      <c r="H45" s="10">
        <f t="shared" si="2"/>
        <v>16.219560911000567</v>
      </c>
    </row>
    <row r="46" spans="1:14" x14ac:dyDescent="0.25">
      <c r="B46" s="27"/>
      <c r="C46" s="27"/>
      <c r="D46" s="28"/>
      <c r="E46" s="28"/>
    </row>
    <row r="47" spans="1:14" x14ac:dyDescent="0.25">
      <c r="A47" s="1">
        <v>2017</v>
      </c>
      <c r="B47" s="39" t="s">
        <v>7</v>
      </c>
      <c r="C47" s="39" t="s">
        <v>8</v>
      </c>
      <c r="D47" s="33" t="s">
        <v>9</v>
      </c>
      <c r="E47" s="33" t="s">
        <v>10</v>
      </c>
      <c r="F47" s="1" t="s">
        <v>11</v>
      </c>
    </row>
    <row r="48" spans="1:14" x14ac:dyDescent="0.25">
      <c r="A48" t="s">
        <v>12</v>
      </c>
      <c r="B48" s="27">
        <v>9.2557846983798964</v>
      </c>
      <c r="C48" s="27">
        <v>9.4025722374336702</v>
      </c>
      <c r="D48" s="28">
        <v>21.320531285737228</v>
      </c>
      <c r="E48" s="28">
        <v>24.278081020391749</v>
      </c>
      <c r="F48">
        <v>1154</v>
      </c>
      <c r="H48" s="10">
        <f>B48-G37</f>
        <v>1.3873428471574911E-2</v>
      </c>
      <c r="I48">
        <f>SQRT(H37^2/F37+C48^2/F48)</f>
        <v>0.39775708278152105</v>
      </c>
      <c r="J48" s="3">
        <f>H48/I48</f>
        <v>3.4879148787390096E-2</v>
      </c>
      <c r="L48" s="14">
        <f>D48-D37</f>
        <v>0.76411445998686744</v>
      </c>
      <c r="M48">
        <f>SQRT(E48^2/F48+E37^2/F37)</f>
        <v>1.0527469140076882</v>
      </c>
      <c r="N48" s="14">
        <f>L48/M48</f>
        <v>0.72582920910969029</v>
      </c>
    </row>
    <row r="49" spans="1:14" s="23" customFormat="1" x14ac:dyDescent="0.25">
      <c r="A49" s="23" t="s">
        <v>13</v>
      </c>
      <c r="B49" s="40">
        <v>8.5988785599138868</v>
      </c>
      <c r="C49" s="40">
        <v>9.5887241003794372</v>
      </c>
      <c r="D49" s="41">
        <v>0.98526626478428281</v>
      </c>
      <c r="E49" s="41">
        <v>1.532520250258641</v>
      </c>
      <c r="F49" s="23">
        <v>2675</v>
      </c>
      <c r="G49" s="11" t="s">
        <v>78</v>
      </c>
      <c r="H49" s="13">
        <f>B49-G38</f>
        <v>1.1910325731305251</v>
      </c>
      <c r="I49" s="11">
        <f>SQRT(H38^2/F38+C49^2/F49)</f>
        <v>0.22839991105508844</v>
      </c>
      <c r="J49" s="21">
        <f t="shared" ref="J49:J56" si="3">H49/I49</f>
        <v>5.2146805470657842</v>
      </c>
      <c r="L49" s="15">
        <f>D49-D38</f>
        <v>0.25445982191763661</v>
      </c>
      <c r="M49" s="11">
        <f>SQRT(E49^2/F49+E38^2/F38)</f>
        <v>3.6211782172983924E-2</v>
      </c>
      <c r="N49" s="15">
        <f t="shared" ref="N49:N56" si="4">L49/M49</f>
        <v>7.0269897433404509</v>
      </c>
    </row>
    <row r="50" spans="1:14" s="23" customFormat="1" x14ac:dyDescent="0.25">
      <c r="A50" s="23" t="s">
        <v>14</v>
      </c>
      <c r="B50" s="40">
        <v>10.63358092621163</v>
      </c>
      <c r="C50" s="40">
        <v>9.5353002125140414</v>
      </c>
      <c r="D50" s="41">
        <v>1.2456475590618841</v>
      </c>
      <c r="E50" s="41">
        <v>1.20454471864136</v>
      </c>
      <c r="F50" s="23">
        <v>3207</v>
      </c>
      <c r="H50" s="24">
        <f>B50-G39</f>
        <v>-0.13631669948321168</v>
      </c>
      <c r="I50" s="23">
        <f>SQRT(H39^2/F39+C50^2/F50)</f>
        <v>0.23042169407452798</v>
      </c>
      <c r="J50" s="25">
        <f t="shared" si="3"/>
        <v>-0.59159663776762783</v>
      </c>
      <c r="L50" s="26">
        <f>D50-D39</f>
        <v>-3.4985102375086896E-2</v>
      </c>
      <c r="M50" s="23">
        <f>SQRT(E50^2/F50+E39^2/F39)</f>
        <v>2.8386714320585545E-2</v>
      </c>
      <c r="N50" s="26">
        <f t="shared" si="4"/>
        <v>-1.2324463472588765</v>
      </c>
    </row>
    <row r="51" spans="1:14" s="23" customFormat="1" x14ac:dyDescent="0.25">
      <c r="A51" s="23" t="s">
        <v>15</v>
      </c>
      <c r="B51" s="40">
        <v>12.87847007212152</v>
      </c>
      <c r="C51" s="40">
        <v>11.191780070312889</v>
      </c>
      <c r="D51" s="41">
        <v>0.78657080496521137</v>
      </c>
      <c r="E51" s="41">
        <v>0.75489377919402612</v>
      </c>
      <c r="F51" s="23">
        <v>3899</v>
      </c>
      <c r="G51" s="11" t="s">
        <v>78</v>
      </c>
      <c r="H51" s="13">
        <f>B51-G40</f>
        <v>1.8362541871885121</v>
      </c>
      <c r="I51" s="11">
        <f>SQRT(H40^2/F40+C51^2/F51)</f>
        <v>0.21815332756377709</v>
      </c>
      <c r="J51" s="21">
        <f t="shared" si="3"/>
        <v>8.4172641677981446</v>
      </c>
      <c r="L51" s="26">
        <f>D51-D40</f>
        <v>3.123519959626353E-2</v>
      </c>
      <c r="M51" s="23">
        <f>SQRT(E51^2/F51+E40^2/F40)</f>
        <v>1.5908820933660736E-2</v>
      </c>
      <c r="N51" s="26">
        <f t="shared" si="4"/>
        <v>1.9633887216729191</v>
      </c>
    </row>
    <row r="52" spans="1:14" s="23" customFormat="1" x14ac:dyDescent="0.25">
      <c r="A52" s="23" t="s">
        <v>16</v>
      </c>
      <c r="B52" s="40">
        <v>10.980417261462399</v>
      </c>
      <c r="C52" s="40">
        <v>13.75584910515769</v>
      </c>
      <c r="D52" s="41">
        <v>1.3552673719310839</v>
      </c>
      <c r="E52" s="41">
        <v>1.4511597162668699</v>
      </c>
      <c r="F52" s="23">
        <v>148</v>
      </c>
      <c r="H52" s="24">
        <f>B52-G41</f>
        <v>0.43904810851539899</v>
      </c>
      <c r="I52" s="23">
        <f>SQRT(H41^2/F41+C52^2/F52)</f>
        <v>1.4696345685740582</v>
      </c>
      <c r="J52" s="25">
        <f t="shared" si="3"/>
        <v>0.29874644888177476</v>
      </c>
      <c r="L52" s="15">
        <f>D52-D41</f>
        <v>0.51399337815336255</v>
      </c>
      <c r="M52" s="11">
        <f>SQRT(E52^2/F52+E41^2/F41)</f>
        <v>0.13247448748086801</v>
      </c>
      <c r="N52" s="15">
        <f t="shared" si="4"/>
        <v>3.8799423793022303</v>
      </c>
    </row>
    <row r="53" spans="1:14" s="23" customFormat="1" x14ac:dyDescent="0.25">
      <c r="A53" s="23" t="s">
        <v>17</v>
      </c>
      <c r="B53" s="40">
        <v>13.645097919264311</v>
      </c>
      <c r="C53" s="40">
        <v>15.32168685503105</v>
      </c>
      <c r="D53" s="41">
        <v>4.4424410847231481</v>
      </c>
      <c r="E53" s="41">
        <v>5.29981343988739</v>
      </c>
      <c r="F53" s="23">
        <v>5342</v>
      </c>
      <c r="G53" s="11" t="s">
        <v>78</v>
      </c>
      <c r="H53" s="13">
        <f>B53-G42</f>
        <v>-1.6280833404320791</v>
      </c>
      <c r="I53" s="11">
        <f>SQRT(H42^2/F42+C53^2/F53)</f>
        <v>0.26206215108672232</v>
      </c>
      <c r="J53" s="21">
        <f t="shared" si="3"/>
        <v>-6.2125848150170659</v>
      </c>
      <c r="L53" s="15">
        <f>D53-D42</f>
        <v>-0.49774769593968671</v>
      </c>
      <c r="M53" s="11">
        <f>SQRT(E53^2/F53+E42^2/F42)</f>
        <v>9.2921806098673704E-2</v>
      </c>
      <c r="N53" s="15">
        <f t="shared" si="4"/>
        <v>-5.3566295882274204</v>
      </c>
    </row>
    <row r="54" spans="1:14" s="23" customFormat="1" x14ac:dyDescent="0.25">
      <c r="A54" s="23" t="s">
        <v>18</v>
      </c>
      <c r="B54" s="40">
        <v>10.52798076775589</v>
      </c>
      <c r="C54" s="40">
        <v>9.9860342389635974</v>
      </c>
      <c r="D54" s="41">
        <v>3.8466107961732598</v>
      </c>
      <c r="E54" s="41">
        <v>4.1228164117210184</v>
      </c>
      <c r="F54" s="23">
        <v>10965</v>
      </c>
      <c r="H54" s="24">
        <f>B54-G43</f>
        <v>-0.19252493692491512</v>
      </c>
      <c r="I54" s="23">
        <f>SQRT(H43^2/F43+C54^2/F54)</f>
        <v>0.13011544935509808</v>
      </c>
      <c r="J54" s="25">
        <f t="shared" si="3"/>
        <v>-1.4796470202358161</v>
      </c>
      <c r="L54" s="15">
        <f>D54-D43</f>
        <v>-0.61080780100312637</v>
      </c>
      <c r="M54" s="11">
        <f>SQRT(E54^2/F54+E43^2/F43)</f>
        <v>5.3815544037096069E-2</v>
      </c>
      <c r="N54" s="15">
        <f t="shared" si="4"/>
        <v>-11.350025572204288</v>
      </c>
    </row>
    <row r="55" spans="1:14" x14ac:dyDescent="0.25">
      <c r="A55" t="s">
        <v>19</v>
      </c>
      <c r="B55" s="27">
        <v>8.5050468968960118</v>
      </c>
      <c r="C55" s="27">
        <v>8.1910779889116281</v>
      </c>
      <c r="D55" s="28">
        <v>2.7836295974900098</v>
      </c>
      <c r="E55" s="28">
        <v>2.7088338622097612</v>
      </c>
      <c r="F55">
        <v>145</v>
      </c>
      <c r="H55" s="10">
        <f>B55-G44</f>
        <v>0.2884434908578335</v>
      </c>
      <c r="I55">
        <f>SQRT(H44^2/F44+C55^2/F55)</f>
        <v>0.79216523735680311</v>
      </c>
      <c r="J55" s="3">
        <f t="shared" si="3"/>
        <v>0.36412035930821113</v>
      </c>
      <c r="L55" s="14">
        <f>D55-D44</f>
        <v>-0.32948097799676823</v>
      </c>
      <c r="M55">
        <f>SQRT(E55^2/F55+E44^2/F44)</f>
        <v>0.27616874385258594</v>
      </c>
      <c r="N55" s="14">
        <f t="shared" si="4"/>
        <v>-1.1930422443918542</v>
      </c>
    </row>
    <row r="56" spans="1:14" x14ac:dyDescent="0.25">
      <c r="A56" t="s">
        <v>20</v>
      </c>
      <c r="B56" s="27">
        <v>13.90061624068149</v>
      </c>
      <c r="C56" s="27">
        <v>18.288946361168861</v>
      </c>
      <c r="D56" s="28">
        <v>1.8240878731148471</v>
      </c>
      <c r="E56" s="28">
        <v>2.4781712622264318</v>
      </c>
      <c r="F56">
        <v>859</v>
      </c>
      <c r="G56" s="11" t="s">
        <v>78</v>
      </c>
      <c r="H56" s="13">
        <f>B56-G45</f>
        <v>2.2607480434509046</v>
      </c>
      <c r="I56" s="11">
        <f>SQRT(H45^2/F45+C56^2/F56)</f>
        <v>0.7963100025898604</v>
      </c>
      <c r="J56" s="21">
        <f t="shared" si="3"/>
        <v>2.8390300713267611</v>
      </c>
      <c r="L56" s="14">
        <f>D56-D45</f>
        <v>-9.9039501595269863E-2</v>
      </c>
      <c r="M56">
        <f>SQRT(E56^2/F56+E45^2/F45)</f>
        <v>0.16924082610153152</v>
      </c>
      <c r="N56" s="14">
        <f t="shared" si="4"/>
        <v>-0.5851986419391132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8E9F2-5A21-4B59-B999-846F1B92F026}">
  <dimension ref="A1:K9"/>
  <sheetViews>
    <sheetView workbookViewId="0">
      <selection activeCell="O16" sqref="O16"/>
    </sheetView>
  </sheetViews>
  <sheetFormatPr defaultRowHeight="15" x14ac:dyDescent="0.25"/>
  <sheetData>
    <row r="1" spans="1:11" s="1" customFormat="1" x14ac:dyDescent="0.25">
      <c r="B1" s="1" t="s">
        <v>55</v>
      </c>
      <c r="C1" s="1" t="s">
        <v>54</v>
      </c>
      <c r="D1" s="1" t="s">
        <v>53</v>
      </c>
      <c r="E1" s="1" t="s">
        <v>52</v>
      </c>
      <c r="F1" s="1" t="s">
        <v>51</v>
      </c>
      <c r="G1" s="1" t="s">
        <v>50</v>
      </c>
    </row>
    <row r="2" spans="1:11" x14ac:dyDescent="0.25">
      <c r="A2">
        <v>2007</v>
      </c>
      <c r="B2">
        <v>7247</v>
      </c>
      <c r="C2">
        <v>18364</v>
      </c>
      <c r="D2">
        <v>12388</v>
      </c>
      <c r="E2">
        <v>6177</v>
      </c>
      <c r="F2">
        <v>7080</v>
      </c>
      <c r="G2" t="s">
        <v>49</v>
      </c>
      <c r="K2">
        <f>SUM(B2:F2)</f>
        <v>51256</v>
      </c>
    </row>
    <row r="3" spans="1:11" x14ac:dyDescent="0.25">
      <c r="A3">
        <v>2007</v>
      </c>
      <c r="B3">
        <v>5945</v>
      </c>
      <c r="C3">
        <v>13819</v>
      </c>
      <c r="D3">
        <v>9699</v>
      </c>
      <c r="E3">
        <v>5180</v>
      </c>
      <c r="F3">
        <v>5472</v>
      </c>
      <c r="G3" t="s">
        <v>48</v>
      </c>
      <c r="K3">
        <f t="shared" ref="K3:K9" si="0">SUM(B3:F3)</f>
        <v>40115</v>
      </c>
    </row>
    <row r="4" spans="1:11" x14ac:dyDescent="0.25">
      <c r="A4">
        <v>2007</v>
      </c>
      <c r="B4">
        <v>2436</v>
      </c>
      <c r="C4">
        <v>5019</v>
      </c>
      <c r="D4">
        <v>4443</v>
      </c>
      <c r="E4">
        <v>2653</v>
      </c>
      <c r="F4">
        <v>2383</v>
      </c>
      <c r="G4" t="s">
        <v>47</v>
      </c>
      <c r="K4">
        <f t="shared" si="0"/>
        <v>16934</v>
      </c>
    </row>
    <row r="5" spans="1:11" x14ac:dyDescent="0.25">
      <c r="K5">
        <f t="shared" si="0"/>
        <v>0</v>
      </c>
    </row>
    <row r="6" spans="1:11" x14ac:dyDescent="0.25">
      <c r="B6" s="1" t="s">
        <v>55</v>
      </c>
      <c r="C6" s="1" t="s">
        <v>54</v>
      </c>
      <c r="D6" s="1" t="s">
        <v>53</v>
      </c>
      <c r="E6" s="1" t="s">
        <v>52</v>
      </c>
      <c r="F6" s="1" t="s">
        <v>51</v>
      </c>
      <c r="G6" s="1" t="s">
        <v>50</v>
      </c>
      <c r="K6">
        <f t="shared" si="0"/>
        <v>0</v>
      </c>
    </row>
    <row r="7" spans="1:11" x14ac:dyDescent="0.25">
      <c r="A7">
        <v>2017</v>
      </c>
      <c r="B7">
        <v>7143</v>
      </c>
      <c r="C7">
        <v>17595</v>
      </c>
      <c r="D7">
        <v>12365</v>
      </c>
      <c r="E7">
        <v>7228</v>
      </c>
      <c r="F7">
        <v>5989</v>
      </c>
      <c r="G7" t="s">
        <v>49</v>
      </c>
      <c r="K7">
        <f t="shared" si="0"/>
        <v>50320</v>
      </c>
    </row>
    <row r="8" spans="1:11" x14ac:dyDescent="0.25">
      <c r="A8">
        <v>2017</v>
      </c>
      <c r="B8">
        <v>4923</v>
      </c>
      <c r="C8">
        <v>11622</v>
      </c>
      <c r="D8">
        <v>8186</v>
      </c>
      <c r="E8">
        <v>5388</v>
      </c>
      <c r="F8">
        <v>4074</v>
      </c>
      <c r="G8" t="s">
        <v>48</v>
      </c>
      <c r="K8">
        <f t="shared" si="0"/>
        <v>34193</v>
      </c>
    </row>
    <row r="9" spans="1:11" x14ac:dyDescent="0.25">
      <c r="A9">
        <v>2017</v>
      </c>
      <c r="B9">
        <v>1408</v>
      </c>
      <c r="C9">
        <v>2981</v>
      </c>
      <c r="D9">
        <v>2834</v>
      </c>
      <c r="E9">
        <v>2298</v>
      </c>
      <c r="F9">
        <v>1444</v>
      </c>
      <c r="G9" t="s">
        <v>47</v>
      </c>
      <c r="K9">
        <f t="shared" si="0"/>
        <v>10965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D131-1E19-4C18-8FDB-FADDE870B4B9}">
  <dimension ref="A1:E22"/>
  <sheetViews>
    <sheetView workbookViewId="0">
      <selection activeCell="V20" sqref="V20"/>
    </sheetView>
  </sheetViews>
  <sheetFormatPr defaultRowHeight="15" x14ac:dyDescent="0.25"/>
  <cols>
    <col min="1" max="1" width="29.28515625" bestFit="1" customWidth="1"/>
    <col min="2" max="2" width="9.5703125" bestFit="1" customWidth="1"/>
    <col min="5" max="5" width="9.5703125" bestFit="1" customWidth="1"/>
  </cols>
  <sheetData>
    <row r="1" spans="1:5" s="1" customFormat="1" x14ac:dyDescent="0.25">
      <c r="A1" s="1">
        <v>2007</v>
      </c>
      <c r="B1" s="1" t="s">
        <v>80</v>
      </c>
      <c r="C1" s="1" t="s">
        <v>79</v>
      </c>
      <c r="D1" s="1" t="s">
        <v>11</v>
      </c>
    </row>
    <row r="2" spans="1:5" x14ac:dyDescent="0.25">
      <c r="A2" t="s">
        <v>12</v>
      </c>
      <c r="B2">
        <v>0.57570869089685939</v>
      </c>
      <c r="C2">
        <v>0.57808009334588573</v>
      </c>
      <c r="D2">
        <v>938</v>
      </c>
      <c r="E2" s="9">
        <f>B2*$B$12</f>
        <v>1.0180880849350096</v>
      </c>
    </row>
    <row r="3" spans="1:5" x14ac:dyDescent="0.25">
      <c r="A3" t="s">
        <v>13</v>
      </c>
      <c r="B3">
        <v>13.13928327540307</v>
      </c>
      <c r="C3">
        <v>10.99846811852975</v>
      </c>
      <c r="D3">
        <v>3840</v>
      </c>
      <c r="E3" s="9">
        <f>B3*$B$12</f>
        <v>23.235618914202302</v>
      </c>
    </row>
    <row r="4" spans="1:5" x14ac:dyDescent="0.25">
      <c r="A4" t="s">
        <v>14</v>
      </c>
      <c r="B4">
        <v>6.0746669779008116</v>
      </c>
      <c r="C4">
        <v>3.525078164150198</v>
      </c>
      <c r="D4">
        <v>5440</v>
      </c>
      <c r="E4" s="9">
        <f>B4*$B$12</f>
        <v>10.742492110922409</v>
      </c>
    </row>
    <row r="5" spans="1:5" x14ac:dyDescent="0.25">
      <c r="A5" t="s">
        <v>15</v>
      </c>
      <c r="B5">
        <v>13.145738867123461</v>
      </c>
      <c r="C5">
        <v>16.67729703724882</v>
      </c>
      <c r="D5">
        <v>6255</v>
      </c>
      <c r="E5" s="9">
        <f>B5*$B$12</f>
        <v>23.247035036827612</v>
      </c>
    </row>
    <row r="6" spans="1:5" x14ac:dyDescent="0.25">
      <c r="A6" t="s">
        <v>16</v>
      </c>
      <c r="B6">
        <v>7.2073448812020402</v>
      </c>
      <c r="C6">
        <v>4.893585115034937</v>
      </c>
      <c r="D6">
        <v>94</v>
      </c>
      <c r="E6" s="9">
        <f>B6*$B$12</f>
        <v>12.745529229614689</v>
      </c>
    </row>
    <row r="7" spans="1:5" x14ac:dyDescent="0.25">
      <c r="A7" t="s">
        <v>17</v>
      </c>
      <c r="B7">
        <v>3.3336068233290739</v>
      </c>
      <c r="C7">
        <v>4.2723719834846294</v>
      </c>
      <c r="D7">
        <v>10303</v>
      </c>
      <c r="E7" s="9">
        <f>B7*$B$12</f>
        <v>5.8951783086724499</v>
      </c>
    </row>
    <row r="8" spans="1:5" x14ac:dyDescent="0.25">
      <c r="A8" t="s">
        <v>18</v>
      </c>
      <c r="B8">
        <v>1.4508125658477271</v>
      </c>
      <c r="C8">
        <v>0.46203365421991371</v>
      </c>
      <c r="D8">
        <v>16934</v>
      </c>
      <c r="E8" s="9">
        <f>B8*$B$12</f>
        <v>2.5656291282706736</v>
      </c>
    </row>
    <row r="9" spans="1:5" x14ac:dyDescent="0.25">
      <c r="A9" t="s">
        <v>19</v>
      </c>
      <c r="B9">
        <v>1.7686259590158051</v>
      </c>
      <c r="C9">
        <v>0.78798111875499588</v>
      </c>
      <c r="D9">
        <v>364</v>
      </c>
      <c r="E9" s="9">
        <f>B9*$B$12</f>
        <v>3.1276530023816056</v>
      </c>
    </row>
    <row r="10" spans="1:5" x14ac:dyDescent="0.25">
      <c r="A10" t="s">
        <v>20</v>
      </c>
      <c r="B10">
        <v>4.6477663861421217</v>
      </c>
      <c r="C10">
        <v>2.478954333012453</v>
      </c>
      <c r="D10">
        <v>1075</v>
      </c>
      <c r="E10" s="9">
        <f>B10*$B$12</f>
        <v>8.2191491184913712</v>
      </c>
    </row>
    <row r="12" spans="1:5" x14ac:dyDescent="0.25">
      <c r="A12" t="s">
        <v>21</v>
      </c>
      <c r="B12" s="8">
        <v>1.7684084</v>
      </c>
    </row>
    <row r="13" spans="1:5" x14ac:dyDescent="0.25">
      <c r="A13" s="1">
        <v>2017</v>
      </c>
      <c r="B13" s="1" t="s">
        <v>80</v>
      </c>
      <c r="C13" s="1" t="s">
        <v>79</v>
      </c>
      <c r="D13" s="1" t="s">
        <v>11</v>
      </c>
    </row>
    <row r="14" spans="1:5" x14ac:dyDescent="0.25">
      <c r="A14" t="s">
        <v>12</v>
      </c>
      <c r="B14" s="9">
        <v>1.0010522679914751</v>
      </c>
      <c r="C14">
        <v>1.105294529643037</v>
      </c>
      <c r="D14">
        <v>1154</v>
      </c>
    </row>
    <row r="15" spans="1:5" x14ac:dyDescent="0.25">
      <c r="A15" t="s">
        <v>13</v>
      </c>
      <c r="B15" s="9">
        <v>24.598493591062351</v>
      </c>
      <c r="C15">
        <v>23.235907612938639</v>
      </c>
      <c r="D15">
        <v>2675</v>
      </c>
    </row>
    <row r="16" spans="1:5" x14ac:dyDescent="0.25">
      <c r="A16" t="s">
        <v>14</v>
      </c>
      <c r="B16" s="9">
        <v>10.30404972625991</v>
      </c>
      <c r="C16">
        <v>5.5335071648885013</v>
      </c>
      <c r="D16">
        <v>3207</v>
      </c>
    </row>
    <row r="17" spans="1:4" x14ac:dyDescent="0.25">
      <c r="A17" t="s">
        <v>15</v>
      </c>
      <c r="B17" s="9">
        <v>27.0423973522262</v>
      </c>
      <c r="C17">
        <v>37.108779363456001</v>
      </c>
      <c r="D17">
        <v>3899</v>
      </c>
    </row>
    <row r="18" spans="1:4" x14ac:dyDescent="0.25">
      <c r="A18" t="s">
        <v>16</v>
      </c>
      <c r="B18" s="9">
        <v>9.2903200203208858</v>
      </c>
      <c r="C18">
        <v>6.9962751805156582</v>
      </c>
      <c r="D18">
        <v>148</v>
      </c>
    </row>
    <row r="19" spans="1:4" x14ac:dyDescent="0.25">
      <c r="A19" t="s">
        <v>17</v>
      </c>
      <c r="B19" s="9">
        <v>5.883466208000951</v>
      </c>
      <c r="C19">
        <v>7.5613375056582184</v>
      </c>
      <c r="D19">
        <v>5342</v>
      </c>
    </row>
    <row r="20" spans="1:4" x14ac:dyDescent="0.25">
      <c r="A20" t="s">
        <v>18</v>
      </c>
      <c r="B20" s="9">
        <v>3.0969054841706729</v>
      </c>
      <c r="C20">
        <v>1.884886570787156</v>
      </c>
      <c r="D20">
        <v>10965</v>
      </c>
    </row>
    <row r="21" spans="1:4" x14ac:dyDescent="0.25">
      <c r="A21" t="s">
        <v>19</v>
      </c>
      <c r="B21" s="9">
        <v>3.6845384843139382</v>
      </c>
      <c r="C21">
        <v>1.4792264445957319</v>
      </c>
      <c r="D21">
        <v>145</v>
      </c>
    </row>
    <row r="22" spans="1:4" x14ac:dyDescent="0.25">
      <c r="A22" t="s">
        <v>20</v>
      </c>
      <c r="B22" s="9">
        <v>9.2317684684907917</v>
      </c>
      <c r="C22">
        <v>6.4688745701394632</v>
      </c>
      <c r="D22">
        <v>859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X1 Grafico 1</vt:lpstr>
      <vt:lpstr>X2 Gasto com refri</vt:lpstr>
      <vt:lpstr>X3 Idade</vt:lpstr>
      <vt:lpstr>X4 Genero</vt:lpstr>
      <vt:lpstr>X5 Estudo</vt:lpstr>
      <vt:lpstr>X6 Gasto em categorias</vt:lpstr>
      <vt:lpstr>X8 Regional</vt:lpstr>
      <vt:lpstr>X9 Preco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</dc:creator>
  <cp:lastModifiedBy>Bruno Tebaldi de Queiroz Barbosa</cp:lastModifiedBy>
  <dcterms:created xsi:type="dcterms:W3CDTF">2021-12-18T12:58:27Z</dcterms:created>
  <dcterms:modified xsi:type="dcterms:W3CDTF">2021-12-18T21:07:26Z</dcterms:modified>
</cp:coreProperties>
</file>