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mat_files\Result_Matrix\_MAIN\"/>
    </mc:Choice>
  </mc:AlternateContent>
  <xr:revisionPtr revIDLastSave="0" documentId="13_ncr:1_{1DB39D82-B3E4-4BAD-910F-B7D34B64E015}" xr6:coauthVersionLast="47" xr6:coauthVersionMax="47" xr10:uidLastSave="{00000000-0000-0000-0000-000000000000}"/>
  <bookViews>
    <workbookView xWindow="30495" yWindow="1275" windowWidth="27075" windowHeight="13125" xr2:uid="{ACEF690F-2B36-4DC1-A006-5C7891A11F01}"/>
  </bookViews>
  <sheets>
    <sheet name="Planilha1" sheetId="1" r:id="rId1"/>
    <sheet name="Planilha2" sheetId="2" r:id="rId2"/>
    <sheet name="MCS" sheetId="4" r:id="rId3"/>
  </sheets>
  <definedNames>
    <definedName name="_xlnm._FilterDatabase" localSheetId="0" hidden="1">Planilha1!$B$2:$K$25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28" i="2"/>
  <c r="F28" i="2"/>
  <c r="G28" i="2"/>
  <c r="H28" i="2"/>
  <c r="I28" i="2"/>
  <c r="E26" i="2"/>
  <c r="F26" i="2"/>
  <c r="G26" i="2"/>
  <c r="H26" i="2"/>
  <c r="I26" i="2"/>
  <c r="D26" i="2"/>
  <c r="D28" i="2" s="1"/>
  <c r="E27" i="2"/>
  <c r="F27" i="2"/>
  <c r="G27" i="2"/>
  <c r="H27" i="2"/>
  <c r="I27" i="2"/>
  <c r="D27" i="2"/>
  <c r="E25" i="2"/>
  <c r="F25" i="2"/>
  <c r="G25" i="2"/>
  <c r="H25" i="2"/>
  <c r="I25" i="2"/>
  <c r="D25" i="2"/>
  <c r="A11" i="1"/>
  <c r="J11" i="1"/>
  <c r="K11" i="1"/>
  <c r="A24" i="1"/>
  <c r="J24" i="1"/>
  <c r="K24" i="1"/>
  <c r="A25" i="1"/>
  <c r="J25" i="1"/>
  <c r="K25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K13" i="1"/>
  <c r="K14" i="1"/>
  <c r="K15" i="1"/>
  <c r="K16" i="1"/>
  <c r="K22" i="1"/>
  <c r="K23" i="1"/>
  <c r="K9" i="1"/>
  <c r="K18" i="1"/>
  <c r="K17" i="1"/>
  <c r="K21" i="1"/>
  <c r="K19" i="1"/>
  <c r="K20" i="1"/>
  <c r="K6" i="1"/>
  <c r="K4" i="1"/>
  <c r="K10" i="1"/>
  <c r="K8" i="1"/>
  <c r="K7" i="1"/>
  <c r="K5" i="1"/>
  <c r="K3" i="1"/>
  <c r="J12" i="1"/>
  <c r="J13" i="1"/>
  <c r="J16" i="1"/>
  <c r="J14" i="1"/>
  <c r="J15" i="1"/>
  <c r="E13" i="1"/>
  <c r="E16" i="1"/>
  <c r="E14" i="1"/>
  <c r="E15" i="1"/>
  <c r="E12" i="1"/>
  <c r="J23" i="1"/>
  <c r="K12" i="1"/>
  <c r="J22" i="1"/>
  <c r="J20" i="1"/>
  <c r="J21" i="1"/>
  <c r="J18" i="1"/>
  <c r="J19" i="1"/>
  <c r="J4" i="1"/>
  <c r="J5" i="1"/>
  <c r="J6" i="1"/>
  <c r="J7" i="1"/>
  <c r="J3" i="1"/>
  <c r="J8" i="1"/>
  <c r="J17" i="1"/>
  <c r="J10" i="1"/>
  <c r="J9" i="1"/>
</calcChain>
</file>

<file path=xl/sharedStrings.xml><?xml version="1.0" encoding="utf-8"?>
<sst xmlns="http://schemas.openxmlformats.org/spreadsheetml/2006/main" count="163" uniqueCount="69">
  <si>
    <t>PCA</t>
  </si>
  <si>
    <t>VECM</t>
  </si>
  <si>
    <t>GVAR</t>
  </si>
  <si>
    <t>GVAR-IIS</t>
  </si>
  <si>
    <t>AR1</t>
  </si>
  <si>
    <t>AR13</t>
  </si>
  <si>
    <t>MODELO 6</t>
  </si>
  <si>
    <t>MODELO 7</t>
  </si>
  <si>
    <t>IIS</t>
  </si>
  <si>
    <t>Dummy</t>
  </si>
  <si>
    <t>NA</t>
  </si>
  <si>
    <t>MODELO 5</t>
  </si>
  <si>
    <t>TRUE</t>
  </si>
  <si>
    <t>FALSE</t>
  </si>
  <si>
    <t>MODELO 3</t>
  </si>
  <si>
    <t>MODELO 2</t>
  </si>
  <si>
    <t>MODELO 1</t>
  </si>
  <si>
    <t>Modelo</t>
  </si>
  <si>
    <t>Versao</t>
  </si>
  <si>
    <t>Erro Brasil</t>
  </si>
  <si>
    <t>MODELO 8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</si>
  <si>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</si>
  <si>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</si>
  <si>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</si>
  <si>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</si>
  <si>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</si>
  <si>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</si>
  <si>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</si>
  <si>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</si>
  <si>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</si>
  <si>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</si>
  <si>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</si>
  <si>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Order</t>
  </si>
  <si>
    <t>TTT</t>
  </si>
  <si>
    <t>Log(erro)</t>
  </si>
  <si>
    <t>GVAR-IIS_m17</t>
  </si>
  <si>
    <t>GVAR-IIS_m12</t>
  </si>
  <si>
    <t>GVAR-IIS_m16</t>
  </si>
  <si>
    <t>GVAR-IIS_m11</t>
  </si>
  <si>
    <t>GVAR-IIS_m15</t>
  </si>
  <si>
    <t>GVAR-IIS_m14</t>
  </si>
  <si>
    <t>GVAR-IIS_m3</t>
  </si>
  <si>
    <t>GVAR-IIS_m13</t>
  </si>
  <si>
    <t>GVAR-IIS_m18</t>
  </si>
  <si>
    <t>GVAR-IIS_m7</t>
  </si>
  <si>
    <t>GVAR-IIS_m6</t>
  </si>
  <si>
    <t>GVAR-IIS_m9</t>
  </si>
  <si>
    <t>GVAR-IIS_m10</t>
  </si>
  <si>
    <t>GVAR-IIS_m8</t>
  </si>
  <si>
    <t>GVAR-IIS_m1</t>
  </si>
  <si>
    <t>GVAR-IIS_m2</t>
  </si>
  <si>
    <t>GVAR-IIS_m5</t>
  </si>
  <si>
    <t>GVAR-IIS_m19</t>
  </si>
  <si>
    <t>Model</t>
  </si>
  <si>
    <t>RMSE_Adm</t>
  </si>
  <si>
    <t>RMSE_Des</t>
  </si>
  <si>
    <t>RMSE_Net</t>
  </si>
  <si>
    <t>MAE_Adm</t>
  </si>
  <si>
    <t>MAE_Des</t>
  </si>
  <si>
    <t>MAE_Net</t>
  </si>
  <si>
    <t>Rank</t>
  </si>
  <si>
    <t>pmcs</t>
  </si>
  <si>
    <t xml:space="preserve">VECM    </t>
  </si>
  <si>
    <t>Series</t>
  </si>
  <si>
    <t>Net Employment</t>
  </si>
  <si>
    <t>Discharged</t>
  </si>
  <si>
    <t>Admitted</t>
  </si>
  <si>
    <t>Log10_IIS</t>
  </si>
  <si>
    <t>Model_number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</si>
</sst>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"/>
    <numFmt numFmtId="165" formatCode="0.0"/>
    <numFmt numFmtId="166" formatCode="_-* #,##0.00000000_-;\-* #,##0.00000000_-;_-* &quot;-&quot;????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VERDADEIRO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Planilha1!$J$17:$J$25</c:f>
              <c:numCache>
                <c:formatCode>0.0</c:formatCode>
                <c:ptCount val="9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</c:v>
                </c:pt>
                <c:pt idx="8">
                  <c:v>-2</c:v>
                </c:pt>
              </c:numCache>
            </c:numRef>
          </c:xVal>
          <c:yVal>
            <c:numRef>
              <c:f>Planilha1!$F$17:$F$25</c:f>
              <c:numCache>
                <c:formatCode>_(* #,##0.00_);_(* \(#,##0.00\);_(* "-"??_);_(@_)</c:formatCode>
                <c:ptCount val="9"/>
                <c:pt idx="0">
                  <c:v>1249.707539</c:v>
                </c:pt>
                <c:pt idx="1">
                  <c:v>1239.8141680000001</c:v>
                </c:pt>
                <c:pt idx="2">
                  <c:v>1233.8968589999999</c:v>
                </c:pt>
                <c:pt idx="3">
                  <c:v>1271.044891</c:v>
                </c:pt>
                <c:pt idx="4">
                  <c:v>1219.1615549999999</c:v>
                </c:pt>
                <c:pt idx="5">
                  <c:v>1220.2277349999999</c:v>
                </c:pt>
                <c:pt idx="6">
                  <c:v>1334.4151589999999</c:v>
                </c:pt>
                <c:pt idx="7">
                  <c:v>1367.042733</c:v>
                </c:pt>
                <c:pt idx="8">
                  <c:v>1367.042733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D-4572-A9D3-3478FC0B5033}"/>
            </c:ext>
          </c:extLst>
        </c:ser>
        <c:ser>
          <c:idx val="1"/>
          <c:order val="1"/>
          <c:tx>
            <c:v>FALSO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Planilha1!$J$3:$J$11</c:f>
              <c:numCache>
                <c:formatCode>0.0</c:formatCode>
                <c:ptCount val="9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</c:v>
                </c:pt>
                <c:pt idx="8">
                  <c:v>-2</c:v>
                </c:pt>
              </c:numCache>
            </c:numRef>
          </c:xVal>
          <c:yVal>
            <c:numRef>
              <c:f>Planilha1!$F$3:$F$11</c:f>
              <c:numCache>
                <c:formatCode>_(* #,##0.00_);_(* \(#,##0.00\);_(* "-"??_);_(@_)</c:formatCode>
                <c:ptCount val="9"/>
                <c:pt idx="0">
                  <c:v>1335.1694680000001</c:v>
                </c:pt>
                <c:pt idx="1">
                  <c:v>1348.3836960000001</c:v>
                </c:pt>
                <c:pt idx="2">
                  <c:v>1364.1730010000001</c:v>
                </c:pt>
                <c:pt idx="3">
                  <c:v>1345.182409</c:v>
                </c:pt>
                <c:pt idx="4">
                  <c:v>1396.2184360000001</c:v>
                </c:pt>
                <c:pt idx="5">
                  <c:v>1332.107606</c:v>
                </c:pt>
                <c:pt idx="6">
                  <c:v>1370.4652000000001</c:v>
                </c:pt>
                <c:pt idx="7">
                  <c:v>1385.0216419999999</c:v>
                </c:pt>
                <c:pt idx="8">
                  <c:v>1385.0216419999999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8-4053-B594-DA968A01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4160"/>
        <c:axId val="2082873744"/>
      </c:scatterChart>
      <c:valAx>
        <c:axId val="20828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3744"/>
        <c:crosses val="autoZero"/>
        <c:crossBetween val="midCat"/>
      </c:valAx>
      <c:valAx>
        <c:axId val="208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9524</xdr:rowOff>
    </xdr:from>
    <xdr:to>
      <xdr:col>21</xdr:col>
      <xdr:colOff>228600</xdr:colOff>
      <xdr:row>29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DDFF8-ED1C-47A8-95D2-70ADE6B6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3AD-80D9-423B-8C8C-99DA0102A422}">
  <dimension ref="A2:K52"/>
  <sheetViews>
    <sheetView tabSelected="1" workbookViewId="0">
      <selection activeCell="G21" sqref="G21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10.85546875" customWidth="1"/>
    <col min="5" max="5" width="11.140625" bestFit="1" customWidth="1"/>
    <col min="6" max="6" width="11.5703125" bestFit="1" customWidth="1"/>
    <col min="7" max="7" width="18" bestFit="1" customWidth="1"/>
    <col min="8" max="8" width="11" bestFit="1" customWidth="1"/>
    <col min="10" max="10" width="10.28515625" bestFit="1" customWidth="1"/>
    <col min="11" max="11" width="11" bestFit="1" customWidth="1"/>
    <col min="12" max="12" width="12.42578125" bestFit="1" customWidth="1"/>
    <col min="15" max="15" width="14.7109375" bestFit="1" customWidth="1"/>
    <col min="20" max="20" width="14.7109375" bestFit="1" customWidth="1"/>
    <col min="22" max="22" width="10" bestFit="1" customWidth="1"/>
    <col min="24" max="24" width="14.7109375" bestFit="1" customWidth="1"/>
  </cols>
  <sheetData>
    <row r="2" spans="1:11" x14ac:dyDescent="0.25">
      <c r="B2" t="s">
        <v>32</v>
      </c>
      <c r="C2" t="s">
        <v>68</v>
      </c>
      <c r="D2" t="s">
        <v>17</v>
      </c>
      <c r="E2" t="s">
        <v>18</v>
      </c>
      <c r="F2" t="s">
        <v>33</v>
      </c>
      <c r="G2" t="s">
        <v>19</v>
      </c>
      <c r="H2" t="s">
        <v>8</v>
      </c>
      <c r="I2" t="s">
        <v>9</v>
      </c>
      <c r="J2" t="s">
        <v>67</v>
      </c>
      <c r="K2" t="s">
        <v>34</v>
      </c>
    </row>
    <row r="3" spans="1:11" x14ac:dyDescent="0.25">
      <c r="A3" s="5">
        <f t="shared" ref="A3:A25" si="0">COUNTIFS($H$3:$H$25,H3,$I$3:$I$25,I3)</f>
        <v>1</v>
      </c>
      <c r="B3">
        <v>1</v>
      </c>
      <c r="C3">
        <v>17</v>
      </c>
      <c r="D3" t="s">
        <v>3</v>
      </c>
      <c r="E3" t="s">
        <v>29</v>
      </c>
      <c r="F3" s="1">
        <f>SUMIF($A$35:$A$52,C3,$E$35:$E$52)</f>
        <v>1335.1694680000001</v>
      </c>
      <c r="G3" s="1">
        <v>76155.459422</v>
      </c>
      <c r="H3" s="2">
        <v>9.9999999999999995E-7</v>
      </c>
      <c r="I3" t="s">
        <v>13</v>
      </c>
      <c r="J3" s="4">
        <f t="shared" ref="J3:J25" si="1">LOG10(H3)</f>
        <v>-6</v>
      </c>
      <c r="K3">
        <f t="shared" ref="K3:K25" si="2">LOG(G3)</f>
        <v>4.8817010424305787</v>
      </c>
    </row>
    <row r="4" spans="1:11" x14ac:dyDescent="0.25">
      <c r="A4" s="5">
        <f t="shared" si="0"/>
        <v>1</v>
      </c>
      <c r="B4">
        <v>2</v>
      </c>
      <c r="C4">
        <v>12</v>
      </c>
      <c r="D4" t="s">
        <v>3</v>
      </c>
      <c r="E4" t="s">
        <v>24</v>
      </c>
      <c r="F4" s="1">
        <f t="shared" ref="F4:F25" si="3">SUMIF($A$35:$A$52,C4,$E$35:$E$52)</f>
        <v>1348.3836960000001</v>
      </c>
      <c r="G4" s="1">
        <v>78356.759904999999</v>
      </c>
      <c r="H4" s="2">
        <v>1.0000000000000001E-5</v>
      </c>
      <c r="I4" t="s">
        <v>13</v>
      </c>
      <c r="J4" s="4">
        <f t="shared" si="1"/>
        <v>-5</v>
      </c>
      <c r="K4">
        <f t="shared" si="2"/>
        <v>4.8940764693789482</v>
      </c>
    </row>
    <row r="5" spans="1:11" x14ac:dyDescent="0.25">
      <c r="A5" s="5">
        <f t="shared" si="0"/>
        <v>1</v>
      </c>
      <c r="B5">
        <v>3</v>
      </c>
      <c r="C5">
        <v>16</v>
      </c>
      <c r="D5" t="s">
        <v>3</v>
      </c>
      <c r="E5" t="s">
        <v>28</v>
      </c>
      <c r="F5" s="1">
        <f t="shared" si="3"/>
        <v>1364.1730010000001</v>
      </c>
      <c r="G5" s="1">
        <v>87784.590473999997</v>
      </c>
      <c r="H5" s="2">
        <v>1.7782794100389215E-5</v>
      </c>
      <c r="I5" t="s">
        <v>13</v>
      </c>
      <c r="J5" s="4">
        <f t="shared" si="1"/>
        <v>-4.75</v>
      </c>
      <c r="K5">
        <f t="shared" si="2"/>
        <v>4.943418287438563</v>
      </c>
    </row>
    <row r="6" spans="1:11" x14ac:dyDescent="0.25">
      <c r="A6" s="5">
        <f t="shared" si="0"/>
        <v>1</v>
      </c>
      <c r="B6">
        <v>4</v>
      </c>
      <c r="C6">
        <v>11</v>
      </c>
      <c r="D6" t="s">
        <v>3</v>
      </c>
      <c r="E6" t="s">
        <v>23</v>
      </c>
      <c r="F6" s="1">
        <f t="shared" si="3"/>
        <v>1345.182409</v>
      </c>
      <c r="G6" s="1">
        <v>86143.432597999999</v>
      </c>
      <c r="H6" s="2">
        <v>2.4700000000000001E-5</v>
      </c>
      <c r="I6" t="s">
        <v>13</v>
      </c>
      <c r="J6" s="4">
        <f t="shared" si="1"/>
        <v>-4.6073030467403342</v>
      </c>
      <c r="K6">
        <f t="shared" si="2"/>
        <v>4.935222173308496</v>
      </c>
    </row>
    <row r="7" spans="1:11" x14ac:dyDescent="0.25">
      <c r="A7" s="5">
        <f t="shared" si="0"/>
        <v>1</v>
      </c>
      <c r="B7">
        <v>5</v>
      </c>
      <c r="C7">
        <v>15</v>
      </c>
      <c r="D7" t="s">
        <v>3</v>
      </c>
      <c r="E7" t="s">
        <v>27</v>
      </c>
      <c r="F7" s="1">
        <f t="shared" si="3"/>
        <v>1396.2184360000001</v>
      </c>
      <c r="G7" s="1">
        <v>83616.671577999994</v>
      </c>
      <c r="H7" s="3">
        <v>3.1622776601683748E-5</v>
      </c>
      <c r="I7" t="s">
        <v>13</v>
      </c>
      <c r="J7" s="4">
        <f t="shared" si="1"/>
        <v>-4.5000000000000009</v>
      </c>
      <c r="K7">
        <f t="shared" si="2"/>
        <v>4.922292876152957</v>
      </c>
    </row>
    <row r="8" spans="1:11" x14ac:dyDescent="0.25">
      <c r="A8" s="5">
        <f t="shared" si="0"/>
        <v>1</v>
      </c>
      <c r="B8">
        <v>6</v>
      </c>
      <c r="C8">
        <v>14</v>
      </c>
      <c r="D8" t="s">
        <v>3</v>
      </c>
      <c r="E8" t="s">
        <v>26</v>
      </c>
      <c r="F8" s="1">
        <f t="shared" si="3"/>
        <v>1332.107606</v>
      </c>
      <c r="G8" s="1">
        <v>87034.222892999998</v>
      </c>
      <c r="H8" s="2">
        <v>1E-4</v>
      </c>
      <c r="I8" t="s">
        <v>13</v>
      </c>
      <c r="J8" s="4">
        <f t="shared" si="1"/>
        <v>-4</v>
      </c>
      <c r="K8">
        <f t="shared" si="2"/>
        <v>4.9396900559644106</v>
      </c>
    </row>
    <row r="9" spans="1:11" x14ac:dyDescent="0.25">
      <c r="A9" s="5">
        <f t="shared" si="0"/>
        <v>1</v>
      </c>
      <c r="B9">
        <v>7</v>
      </c>
      <c r="C9">
        <v>3</v>
      </c>
      <c r="D9" t="s">
        <v>3</v>
      </c>
      <c r="E9" t="s">
        <v>14</v>
      </c>
      <c r="F9" s="1">
        <f t="shared" si="3"/>
        <v>1370.4652000000001</v>
      </c>
      <c r="G9" s="1">
        <v>85513.789403999996</v>
      </c>
      <c r="H9" s="2">
        <v>3.0000000000000001E-3</v>
      </c>
      <c r="I9" t="s">
        <v>13</v>
      </c>
      <c r="J9" s="4">
        <f t="shared" si="1"/>
        <v>-2.5228787452803374</v>
      </c>
      <c r="K9">
        <f t="shared" si="2"/>
        <v>4.9320361519117215</v>
      </c>
    </row>
    <row r="10" spans="1:11" x14ac:dyDescent="0.25">
      <c r="A10" s="5">
        <f t="shared" si="0"/>
        <v>2</v>
      </c>
      <c r="B10">
        <v>9</v>
      </c>
      <c r="C10">
        <v>13</v>
      </c>
      <c r="D10" t="s">
        <v>3</v>
      </c>
      <c r="E10" t="s">
        <v>25</v>
      </c>
      <c r="F10" s="1">
        <f t="shared" si="3"/>
        <v>1385.0216419999999</v>
      </c>
      <c r="G10" s="1">
        <v>88981.025403000007</v>
      </c>
      <c r="H10" s="2">
        <v>0.01</v>
      </c>
      <c r="I10" t="s">
        <v>13</v>
      </c>
      <c r="J10" s="4">
        <f t="shared" si="1"/>
        <v>-2</v>
      </c>
      <c r="K10">
        <f t="shared" si="2"/>
        <v>4.9492974061804977</v>
      </c>
    </row>
    <row r="11" spans="1:11" x14ac:dyDescent="0.25">
      <c r="A11" s="5">
        <f t="shared" si="0"/>
        <v>2</v>
      </c>
      <c r="B11">
        <v>10</v>
      </c>
      <c r="C11">
        <v>18</v>
      </c>
      <c r="D11" t="s">
        <v>3</v>
      </c>
      <c r="E11" t="s">
        <v>30</v>
      </c>
      <c r="F11" s="1">
        <f t="shared" si="3"/>
        <v>1385.0216419999999</v>
      </c>
      <c r="G11" s="1">
        <v>88981.025403000007</v>
      </c>
      <c r="H11" s="2">
        <v>0.01</v>
      </c>
      <c r="I11" t="s">
        <v>13</v>
      </c>
      <c r="J11" s="4">
        <f t="shared" si="1"/>
        <v>-2</v>
      </c>
      <c r="K11">
        <f t="shared" si="2"/>
        <v>4.9492974061804977</v>
      </c>
    </row>
    <row r="12" spans="1:11" x14ac:dyDescent="0.25">
      <c r="A12" s="5">
        <f t="shared" si="0"/>
        <v>5</v>
      </c>
      <c r="B12">
        <v>11</v>
      </c>
      <c r="C12">
        <v>-5</v>
      </c>
      <c r="D12" t="s">
        <v>4</v>
      </c>
      <c r="E12" t="str">
        <f>"Modelo "&amp;C12</f>
        <v>Modelo -5</v>
      </c>
      <c r="F12" s="1">
        <f t="shared" si="3"/>
        <v>0</v>
      </c>
      <c r="G12" s="1">
        <v>362152.34516500001</v>
      </c>
      <c r="H12" t="s">
        <v>10</v>
      </c>
      <c r="I12" t="s">
        <v>10</v>
      </c>
      <c r="J12" s="4" t="e">
        <f t="shared" si="1"/>
        <v>#VALUE!</v>
      </c>
      <c r="K12">
        <f t="shared" si="2"/>
        <v>5.5588913018767068</v>
      </c>
    </row>
    <row r="13" spans="1:11" x14ac:dyDescent="0.25">
      <c r="A13" s="5">
        <f t="shared" si="0"/>
        <v>5</v>
      </c>
      <c r="B13">
        <v>12</v>
      </c>
      <c r="C13">
        <v>-4</v>
      </c>
      <c r="D13" t="s">
        <v>5</v>
      </c>
      <c r="E13" t="str">
        <f>"Modelo "&amp;C13</f>
        <v>Modelo -4</v>
      </c>
      <c r="F13" s="1">
        <f t="shared" si="3"/>
        <v>0</v>
      </c>
      <c r="G13" s="1">
        <v>89917.38682</v>
      </c>
      <c r="H13" t="s">
        <v>10</v>
      </c>
      <c r="I13" t="s">
        <v>10</v>
      </c>
      <c r="J13" s="4" t="e">
        <f t="shared" si="1"/>
        <v>#VALUE!</v>
      </c>
      <c r="K13">
        <f t="shared" si="2"/>
        <v>4.9538436769377849</v>
      </c>
    </row>
    <row r="14" spans="1:11" x14ac:dyDescent="0.25">
      <c r="A14" s="5">
        <f t="shared" si="0"/>
        <v>5</v>
      </c>
      <c r="B14">
        <v>13</v>
      </c>
      <c r="C14">
        <v>-3</v>
      </c>
      <c r="D14" t="s">
        <v>0</v>
      </c>
      <c r="E14" t="str">
        <f>"Modelo "&amp;C14</f>
        <v>Modelo -3</v>
      </c>
      <c r="F14" s="1">
        <f t="shared" si="3"/>
        <v>0</v>
      </c>
      <c r="G14" s="1">
        <v>167210.63130499999</v>
      </c>
      <c r="H14" t="s">
        <v>10</v>
      </c>
      <c r="I14" t="s">
        <v>10</v>
      </c>
      <c r="J14" s="4" t="e">
        <f t="shared" si="1"/>
        <v>#VALUE!</v>
      </c>
      <c r="K14">
        <f t="shared" si="2"/>
        <v>5.2232638865618188</v>
      </c>
    </row>
    <row r="15" spans="1:11" x14ac:dyDescent="0.25">
      <c r="A15" s="5">
        <f t="shared" si="0"/>
        <v>5</v>
      </c>
      <c r="B15">
        <v>14</v>
      </c>
      <c r="C15">
        <v>-2</v>
      </c>
      <c r="D15" t="s">
        <v>1</v>
      </c>
      <c r="E15" t="str">
        <f>"Modelo "&amp;C15</f>
        <v>Modelo -2</v>
      </c>
      <c r="F15" s="1">
        <f t="shared" si="3"/>
        <v>0</v>
      </c>
      <c r="G15" s="1">
        <v>73322.092443000001</v>
      </c>
      <c r="H15" s="2" t="s">
        <v>10</v>
      </c>
      <c r="I15" t="s">
        <v>10</v>
      </c>
      <c r="J15" s="4" t="e">
        <f t="shared" si="1"/>
        <v>#VALUE!</v>
      </c>
      <c r="K15">
        <f t="shared" si="2"/>
        <v>4.8652348502274654</v>
      </c>
    </row>
    <row r="16" spans="1:11" x14ac:dyDescent="0.25">
      <c r="A16" s="5">
        <f t="shared" si="0"/>
        <v>5</v>
      </c>
      <c r="B16">
        <v>15</v>
      </c>
      <c r="C16">
        <v>-1</v>
      </c>
      <c r="D16" t="s">
        <v>2</v>
      </c>
      <c r="E16" t="str">
        <f>"Modelo "&amp;C16</f>
        <v>Modelo -1</v>
      </c>
      <c r="F16" s="1">
        <f t="shared" si="3"/>
        <v>0</v>
      </c>
      <c r="G16" s="1">
        <v>61850.129827999997</v>
      </c>
      <c r="H16" s="2" t="s">
        <v>10</v>
      </c>
      <c r="I16" t="s">
        <v>10</v>
      </c>
      <c r="J16" s="4" t="e">
        <f t="shared" si="1"/>
        <v>#VALUE!</v>
      </c>
      <c r="K16">
        <f t="shared" si="2"/>
        <v>4.7913406155823557</v>
      </c>
    </row>
    <row r="17" spans="1:11" x14ac:dyDescent="0.25">
      <c r="A17" s="5">
        <f t="shared" si="0"/>
        <v>1</v>
      </c>
      <c r="B17">
        <v>16</v>
      </c>
      <c r="C17">
        <v>7</v>
      </c>
      <c r="D17" t="s">
        <v>3</v>
      </c>
      <c r="E17" t="s">
        <v>7</v>
      </c>
      <c r="F17" s="1">
        <f t="shared" si="3"/>
        <v>1249.707539</v>
      </c>
      <c r="G17" s="1">
        <v>76297.297957999996</v>
      </c>
      <c r="H17" s="2">
        <v>9.9999999999999995E-7</v>
      </c>
      <c r="I17" t="s">
        <v>12</v>
      </c>
      <c r="J17" s="4">
        <f t="shared" si="1"/>
        <v>-6</v>
      </c>
      <c r="K17">
        <f t="shared" si="2"/>
        <v>4.8825091578407331</v>
      </c>
    </row>
    <row r="18" spans="1:11" x14ac:dyDescent="0.25">
      <c r="A18" s="5">
        <f t="shared" si="0"/>
        <v>1</v>
      </c>
      <c r="B18">
        <v>17</v>
      </c>
      <c r="C18">
        <v>6</v>
      </c>
      <c r="D18" t="s">
        <v>3</v>
      </c>
      <c r="E18" t="s">
        <v>6</v>
      </c>
      <c r="F18" s="1">
        <f t="shared" si="3"/>
        <v>1239.8141680000001</v>
      </c>
      <c r="G18" s="1">
        <v>74540.580277999994</v>
      </c>
      <c r="H18" s="2">
        <v>1.0000000000000001E-5</v>
      </c>
      <c r="I18" t="s">
        <v>12</v>
      </c>
      <c r="J18" s="4">
        <f t="shared" si="1"/>
        <v>-5</v>
      </c>
      <c r="K18">
        <f t="shared" si="2"/>
        <v>4.8723927692945646</v>
      </c>
    </row>
    <row r="19" spans="1:11" x14ac:dyDescent="0.25">
      <c r="A19" s="5">
        <f t="shared" si="0"/>
        <v>1</v>
      </c>
      <c r="B19">
        <v>18</v>
      </c>
      <c r="C19">
        <v>9</v>
      </c>
      <c r="D19" t="s">
        <v>3</v>
      </c>
      <c r="E19" t="s">
        <v>21</v>
      </c>
      <c r="F19" s="1">
        <f t="shared" si="3"/>
        <v>1233.8968589999999</v>
      </c>
      <c r="G19" s="1">
        <v>70385.352148000005</v>
      </c>
      <c r="H19" s="2">
        <v>1.7782794100389215E-5</v>
      </c>
      <c r="I19" t="s">
        <v>12</v>
      </c>
      <c r="J19" s="4">
        <f t="shared" si="1"/>
        <v>-4.75</v>
      </c>
      <c r="K19">
        <f t="shared" si="2"/>
        <v>4.8474822877899619</v>
      </c>
    </row>
    <row r="20" spans="1:11" x14ac:dyDescent="0.25">
      <c r="A20" s="5">
        <f t="shared" si="0"/>
        <v>1</v>
      </c>
      <c r="B20">
        <v>19</v>
      </c>
      <c r="C20">
        <v>10</v>
      </c>
      <c r="D20" t="s">
        <v>3</v>
      </c>
      <c r="E20" t="s">
        <v>22</v>
      </c>
      <c r="F20" s="1">
        <f t="shared" si="3"/>
        <v>1271.044891</v>
      </c>
      <c r="G20" s="1">
        <v>73119.663283999995</v>
      </c>
      <c r="H20" s="2">
        <v>2.4700000000000001E-5</v>
      </c>
      <c r="I20" t="s">
        <v>12</v>
      </c>
      <c r="J20" s="4">
        <f t="shared" si="1"/>
        <v>-4.6073030467403342</v>
      </c>
      <c r="K20">
        <f t="shared" si="2"/>
        <v>4.8640341828045841</v>
      </c>
    </row>
    <row r="21" spans="1:11" x14ac:dyDescent="0.25">
      <c r="A21" s="5">
        <f t="shared" si="0"/>
        <v>1</v>
      </c>
      <c r="B21">
        <v>20</v>
      </c>
      <c r="C21">
        <v>8</v>
      </c>
      <c r="D21" t="s">
        <v>3</v>
      </c>
      <c r="E21" t="s">
        <v>20</v>
      </c>
      <c r="F21" s="1">
        <f t="shared" si="3"/>
        <v>1219.1615549999999</v>
      </c>
      <c r="G21" s="1">
        <v>72724.658477000004</v>
      </c>
      <c r="H21" s="3">
        <v>3.1622776601683748E-5</v>
      </c>
      <c r="I21" t="s">
        <v>12</v>
      </c>
      <c r="J21" s="4">
        <f t="shared" si="1"/>
        <v>-4.5000000000000009</v>
      </c>
      <c r="K21">
        <f t="shared" si="2"/>
        <v>4.8616816904292017</v>
      </c>
    </row>
    <row r="22" spans="1:11" x14ac:dyDescent="0.25">
      <c r="A22" s="5">
        <f t="shared" si="0"/>
        <v>1</v>
      </c>
      <c r="B22">
        <v>21</v>
      </c>
      <c r="C22">
        <v>1</v>
      </c>
      <c r="D22" t="s">
        <v>3</v>
      </c>
      <c r="E22" t="s">
        <v>16</v>
      </c>
      <c r="F22" s="1">
        <f t="shared" si="3"/>
        <v>1220.2277349999999</v>
      </c>
      <c r="G22" s="1">
        <v>76621.723295999996</v>
      </c>
      <c r="H22" s="2">
        <v>1E-4</v>
      </c>
      <c r="I22" t="s">
        <v>12</v>
      </c>
      <c r="J22" s="4">
        <f t="shared" si="1"/>
        <v>-4</v>
      </c>
      <c r="K22">
        <f t="shared" si="2"/>
        <v>4.8843519154560786</v>
      </c>
    </row>
    <row r="23" spans="1:11" x14ac:dyDescent="0.25">
      <c r="A23" s="5">
        <f t="shared" si="0"/>
        <v>1</v>
      </c>
      <c r="B23">
        <v>22</v>
      </c>
      <c r="C23">
        <v>2</v>
      </c>
      <c r="D23" t="s">
        <v>3</v>
      </c>
      <c r="E23" t="s">
        <v>15</v>
      </c>
      <c r="F23" s="1">
        <f t="shared" si="3"/>
        <v>1334.4151589999999</v>
      </c>
      <c r="G23" s="1">
        <v>81549.783374999999</v>
      </c>
      <c r="H23" s="2">
        <v>3.0000000000000001E-3</v>
      </c>
      <c r="I23" t="s">
        <v>12</v>
      </c>
      <c r="J23" s="4">
        <f t="shared" si="1"/>
        <v>-2.5228787452803374</v>
      </c>
      <c r="K23">
        <f t="shared" si="2"/>
        <v>4.9114228117384391</v>
      </c>
    </row>
    <row r="24" spans="1:11" x14ac:dyDescent="0.25">
      <c r="A24" s="5">
        <f t="shared" si="0"/>
        <v>2</v>
      </c>
      <c r="B24">
        <v>23</v>
      </c>
      <c r="C24">
        <v>5</v>
      </c>
      <c r="D24" t="s">
        <v>3</v>
      </c>
      <c r="E24" t="s">
        <v>11</v>
      </c>
      <c r="F24" s="1">
        <f t="shared" si="3"/>
        <v>1367.042733</v>
      </c>
      <c r="G24" s="1">
        <v>89619.043890000001</v>
      </c>
      <c r="H24" s="2">
        <v>0.01</v>
      </c>
      <c r="I24" t="s">
        <v>12</v>
      </c>
      <c r="J24" s="4">
        <f t="shared" si="1"/>
        <v>-2</v>
      </c>
      <c r="K24">
        <f t="shared" si="2"/>
        <v>4.9524003062863295</v>
      </c>
    </row>
    <row r="25" spans="1:11" x14ac:dyDescent="0.25">
      <c r="A25" s="5">
        <f t="shared" si="0"/>
        <v>2</v>
      </c>
      <c r="B25">
        <v>24</v>
      </c>
      <c r="C25">
        <v>19</v>
      </c>
      <c r="D25" t="s">
        <v>3</v>
      </c>
      <c r="E25" t="s">
        <v>31</v>
      </c>
      <c r="F25" s="1">
        <f t="shared" si="3"/>
        <v>1367.042733</v>
      </c>
      <c r="G25" s="1">
        <v>89619.043890000001</v>
      </c>
      <c r="H25" s="2">
        <v>0.01</v>
      </c>
      <c r="I25" t="s">
        <v>12</v>
      </c>
      <c r="J25" s="4">
        <f t="shared" si="1"/>
        <v>-2</v>
      </c>
      <c r="K25">
        <f t="shared" si="2"/>
        <v>4.9524003062863295</v>
      </c>
    </row>
    <row r="34" spans="1:5" x14ac:dyDescent="0.25">
      <c r="B34" t="s">
        <v>53</v>
      </c>
      <c r="C34" t="s">
        <v>54</v>
      </c>
      <c r="D34" t="s">
        <v>55</v>
      </c>
      <c r="E34" t="s">
        <v>56</v>
      </c>
    </row>
    <row r="35" spans="1:5" x14ac:dyDescent="0.25">
      <c r="A35" s="9">
        <v>17</v>
      </c>
      <c r="B35" t="s">
        <v>35</v>
      </c>
      <c r="C35" s="6">
        <v>1215.0544150000001</v>
      </c>
      <c r="D35" s="6">
        <v>1036.4390699999999</v>
      </c>
      <c r="E35" s="6">
        <v>1335.1694680000001</v>
      </c>
    </row>
    <row r="36" spans="1:5" x14ac:dyDescent="0.25">
      <c r="A36" s="9">
        <v>12</v>
      </c>
      <c r="B36" t="s">
        <v>36</v>
      </c>
      <c r="C36" s="6">
        <v>1232.070281</v>
      </c>
      <c r="D36" s="6">
        <v>1027.2652210000001</v>
      </c>
      <c r="E36" s="6">
        <v>1348.3836960000001</v>
      </c>
    </row>
    <row r="37" spans="1:5" x14ac:dyDescent="0.25">
      <c r="A37" s="9">
        <v>16</v>
      </c>
      <c r="B37" t="s">
        <v>37</v>
      </c>
      <c r="C37" s="6">
        <v>1255.888318</v>
      </c>
      <c r="D37" s="6">
        <v>1032.684555</v>
      </c>
      <c r="E37" s="6">
        <v>1364.1730010000001</v>
      </c>
    </row>
    <row r="38" spans="1:5" x14ac:dyDescent="0.25">
      <c r="A38" s="9">
        <v>11</v>
      </c>
      <c r="B38" t="s">
        <v>38</v>
      </c>
      <c r="C38" s="6">
        <v>1234.3286889999999</v>
      </c>
      <c r="D38" s="6">
        <v>1031.9226799999999</v>
      </c>
      <c r="E38" s="6">
        <v>1345.182409</v>
      </c>
    </row>
    <row r="39" spans="1:5" x14ac:dyDescent="0.25">
      <c r="A39" s="9">
        <v>15</v>
      </c>
      <c r="B39" t="s">
        <v>39</v>
      </c>
      <c r="C39" s="6">
        <v>1274.6322580000001</v>
      </c>
      <c r="D39" s="6">
        <v>1058.55537</v>
      </c>
      <c r="E39" s="6">
        <v>1396.2184360000001</v>
      </c>
    </row>
    <row r="40" spans="1:5" x14ac:dyDescent="0.25">
      <c r="A40" s="9">
        <v>14</v>
      </c>
      <c r="B40" t="s">
        <v>40</v>
      </c>
      <c r="C40" s="6">
        <v>1292.539929</v>
      </c>
      <c r="D40" s="6">
        <v>1045.3666559999999</v>
      </c>
      <c r="E40" s="6">
        <v>1332.107606</v>
      </c>
    </row>
    <row r="41" spans="1:5" x14ac:dyDescent="0.25">
      <c r="A41">
        <v>3</v>
      </c>
      <c r="B41" t="s">
        <v>41</v>
      </c>
      <c r="C41" s="6">
        <v>1221.4552020000001</v>
      </c>
      <c r="D41" s="6">
        <v>1077.7243189999999</v>
      </c>
      <c r="E41" s="6">
        <v>1370.4652000000001</v>
      </c>
    </row>
    <row r="42" spans="1:5" x14ac:dyDescent="0.25">
      <c r="A42" s="9">
        <v>13</v>
      </c>
      <c r="B42" t="s">
        <v>42</v>
      </c>
      <c r="C42" s="6">
        <v>1235.8342869999999</v>
      </c>
      <c r="D42" s="6">
        <v>1124.181163</v>
      </c>
      <c r="E42" s="6">
        <v>1385.0216419999999</v>
      </c>
    </row>
    <row r="43" spans="1:5" x14ac:dyDescent="0.25">
      <c r="A43" s="9">
        <v>18</v>
      </c>
      <c r="B43" t="s">
        <v>43</v>
      </c>
      <c r="C43" s="6">
        <v>1235.8342869999999</v>
      </c>
      <c r="D43" s="6">
        <v>1124.181163</v>
      </c>
      <c r="E43" s="6">
        <v>1385.0216419999999</v>
      </c>
    </row>
    <row r="44" spans="1:5" x14ac:dyDescent="0.25">
      <c r="A44">
        <v>7</v>
      </c>
      <c r="B44" t="s">
        <v>44</v>
      </c>
      <c r="C44" s="6">
        <v>1168.6909089999999</v>
      </c>
      <c r="D44" s="6">
        <v>1071.4768549999999</v>
      </c>
      <c r="E44" s="6">
        <v>1249.707539</v>
      </c>
    </row>
    <row r="45" spans="1:5" x14ac:dyDescent="0.25">
      <c r="A45">
        <v>6</v>
      </c>
      <c r="B45" t="s">
        <v>45</v>
      </c>
      <c r="C45" s="6">
        <v>1173.8298179999999</v>
      </c>
      <c r="D45" s="6">
        <v>1015.106357</v>
      </c>
      <c r="E45" s="6">
        <v>1239.8141680000001</v>
      </c>
    </row>
    <row r="46" spans="1:5" x14ac:dyDescent="0.25">
      <c r="A46">
        <v>9</v>
      </c>
      <c r="B46" t="s">
        <v>46</v>
      </c>
      <c r="C46" s="6">
        <v>1120.092989</v>
      </c>
      <c r="D46" s="6">
        <v>1096.022383</v>
      </c>
      <c r="E46" s="6">
        <v>1233.8968589999999</v>
      </c>
    </row>
    <row r="47" spans="1:5" x14ac:dyDescent="0.25">
      <c r="A47" s="9">
        <v>10</v>
      </c>
      <c r="B47" t="s">
        <v>47</v>
      </c>
      <c r="C47" s="6">
        <v>1124.6226959999999</v>
      </c>
      <c r="D47" s="6">
        <v>1107.267595</v>
      </c>
      <c r="E47" s="6">
        <v>1271.044891</v>
      </c>
    </row>
    <row r="48" spans="1:5" x14ac:dyDescent="0.25">
      <c r="A48">
        <v>8</v>
      </c>
      <c r="B48" t="s">
        <v>48</v>
      </c>
      <c r="C48" s="6">
        <v>1122.443501</v>
      </c>
      <c r="D48" s="6">
        <v>1013.217721</v>
      </c>
      <c r="E48" s="6">
        <v>1219.1615549999999</v>
      </c>
    </row>
    <row r="49" spans="1:5" x14ac:dyDescent="0.25">
      <c r="A49">
        <v>1</v>
      </c>
      <c r="B49" t="s">
        <v>49</v>
      </c>
      <c r="C49" s="6">
        <v>1136.1899040000001</v>
      </c>
      <c r="D49" s="6">
        <v>1015.67408</v>
      </c>
      <c r="E49" s="6">
        <v>1220.2277349999999</v>
      </c>
    </row>
    <row r="50" spans="1:5" x14ac:dyDescent="0.25">
      <c r="A50">
        <v>2</v>
      </c>
      <c r="B50" t="s">
        <v>50</v>
      </c>
      <c r="C50" s="6">
        <v>1159.168038</v>
      </c>
      <c r="D50" s="6">
        <v>1189.8444950000001</v>
      </c>
      <c r="E50" s="6">
        <v>1334.4151589999999</v>
      </c>
    </row>
    <row r="51" spans="1:5" x14ac:dyDescent="0.25">
      <c r="A51">
        <v>5</v>
      </c>
      <c r="B51" t="s">
        <v>51</v>
      </c>
      <c r="C51" s="6">
        <v>1163.366747</v>
      </c>
      <c r="D51" s="6">
        <v>1201.6673619999999</v>
      </c>
      <c r="E51" s="6">
        <v>1367.042733</v>
      </c>
    </row>
    <row r="52" spans="1:5" x14ac:dyDescent="0.25">
      <c r="A52" s="9">
        <v>19</v>
      </c>
      <c r="B52" t="s">
        <v>52</v>
      </c>
      <c r="C52" s="6">
        <v>1163.366747</v>
      </c>
      <c r="D52" s="6">
        <v>1201.6673619999999</v>
      </c>
      <c r="E52" s="6">
        <v>1367.042733</v>
      </c>
    </row>
  </sheetData>
  <autoFilter ref="B2:K25" xr:uid="{7AD603AD-80D9-423B-8C8C-99DA0102A422}">
    <sortState xmlns:xlrd2="http://schemas.microsoft.com/office/spreadsheetml/2017/richdata2" ref="B3:K25">
      <sortCondition ref="B2:B25"/>
    </sortState>
  </autoFilter>
  <sortState xmlns:xlrd2="http://schemas.microsoft.com/office/spreadsheetml/2017/richdata2" ref="D3:K20">
    <sortCondition ref="E3:E20"/>
  </sortState>
  <conditionalFormatting sqref="Q37:Q40">
    <cfRule type="top10" dxfId="23" priority="21" bottom="1" rank="1"/>
  </conditionalFormatting>
  <conditionalFormatting sqref="Q32:Q35">
    <cfRule type="top10" dxfId="22" priority="20" bottom="1" rank="1"/>
  </conditionalFormatting>
  <conditionalFormatting sqref="P32:P35">
    <cfRule type="top10" dxfId="21" priority="17" bottom="1" rank="1"/>
  </conditionalFormatting>
  <conditionalFormatting sqref="P37:P40">
    <cfRule type="top10" dxfId="20" priority="16" bottom="1" rank="1"/>
  </conditionalFormatting>
  <conditionalFormatting sqref="V37:V40">
    <cfRule type="top10" dxfId="19" priority="15" bottom="1" rank="1"/>
  </conditionalFormatting>
  <conditionalFormatting sqref="V32:V35">
    <cfRule type="top10" dxfId="18" priority="14" bottom="1" rank="1"/>
  </conditionalFormatting>
  <conditionalFormatting sqref="U32:U35">
    <cfRule type="top10" dxfId="17" priority="11" bottom="1" rank="1"/>
  </conditionalFormatting>
  <conditionalFormatting sqref="U37:U40">
    <cfRule type="top10" dxfId="16" priority="10" bottom="1" rank="1"/>
  </conditionalFormatting>
  <conditionalFormatting sqref="Z37:Z40">
    <cfRule type="top10" dxfId="15" priority="9" bottom="1" rank="1"/>
  </conditionalFormatting>
  <conditionalFormatting sqref="Z32:Z35">
    <cfRule type="top10" dxfId="14" priority="8" bottom="1" rank="1"/>
  </conditionalFormatting>
  <conditionalFormatting sqref="Y32:Y35">
    <cfRule type="top10" dxfId="13" priority="5" bottom="1" rank="1"/>
  </conditionalFormatting>
  <conditionalFormatting sqref="Y37:Y40">
    <cfRule type="top10" dxfId="12" priority="4" bottom="1" rank="1"/>
  </conditionalFormatting>
  <conditionalFormatting sqref="P21">
    <cfRule type="top10" dxfId="11" priority="33" bottom="1" rank="1"/>
  </conditionalFormatting>
  <conditionalFormatting sqref="Q21">
    <cfRule type="top10" dxfId="10" priority="34" bottom="1" rank="1"/>
  </conditionalFormatting>
  <conditionalFormatting sqref="P5:P7">
    <cfRule type="top10" dxfId="9" priority="35" bottom="1" rank="1"/>
  </conditionalFormatting>
  <conditionalFormatting sqref="Q5:Q7">
    <cfRule type="top10" dxfId="8" priority="36" bottom="1" rank="1"/>
  </conditionalFormatting>
  <conditionalFormatting sqref="Q28:Q30">
    <cfRule type="top10" dxfId="7" priority="37" bottom="1" rank="1"/>
  </conditionalFormatting>
  <conditionalFormatting sqref="P28:P30">
    <cfRule type="top10" dxfId="6" priority="38" bottom="1" rank="1"/>
  </conditionalFormatting>
  <conditionalFormatting sqref="V28:V30">
    <cfRule type="top10" dxfId="5" priority="39" bottom="1" rank="1"/>
  </conditionalFormatting>
  <conditionalFormatting sqref="U28:U30">
    <cfRule type="top10" dxfId="4" priority="40" bottom="1" rank="1"/>
  </conditionalFormatting>
  <conditionalFormatting sqref="Z28:Z30">
    <cfRule type="top10" dxfId="3" priority="41" bottom="1" rank="1"/>
  </conditionalFormatting>
  <conditionalFormatting sqref="Y28:Y30">
    <cfRule type="top10" dxfId="2" priority="42" bottom="1" rank="1"/>
  </conditionalFormatting>
  <conditionalFormatting sqref="P9:P17">
    <cfRule type="top10" dxfId="1" priority="43" bottom="1" rank="1"/>
  </conditionalFormatting>
  <conditionalFormatting sqref="Q9:Q17">
    <cfRule type="top10" dxfId="0" priority="45" bottom="1" rank="1"/>
  </conditionalFormatting>
  <conditionalFormatting sqref="C35:C5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5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5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3B4-33DD-4718-A74B-818A7E652163}">
  <dimension ref="C1:I28"/>
  <sheetViews>
    <sheetView workbookViewId="0">
      <selection activeCell="F22" sqref="C1:F22"/>
    </sheetView>
  </sheetViews>
  <sheetFormatPr defaultRowHeight="15" x14ac:dyDescent="0.25"/>
  <cols>
    <col min="3" max="3" width="13.7109375" bestFit="1" customWidth="1"/>
    <col min="4" max="9" width="12.42578125" bestFit="1" customWidth="1"/>
  </cols>
  <sheetData>
    <row r="1" spans="3:9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3:9" x14ac:dyDescent="0.25">
      <c r="C2" t="s">
        <v>35</v>
      </c>
      <c r="D2" s="6">
        <v>1215.0544150000001</v>
      </c>
      <c r="E2" s="6">
        <v>1036.4390699999999</v>
      </c>
      <c r="F2" s="6">
        <v>1335.1694680000001</v>
      </c>
      <c r="G2" s="6">
        <v>352.87749700000001</v>
      </c>
      <c r="H2" s="6">
        <v>314.519295</v>
      </c>
      <c r="I2" s="6">
        <v>442.11035600000002</v>
      </c>
    </row>
    <row r="3" spans="3:9" x14ac:dyDescent="0.25">
      <c r="C3" t="s">
        <v>36</v>
      </c>
      <c r="D3" s="6">
        <v>1232.070281</v>
      </c>
      <c r="E3" s="6">
        <v>1027.2652210000001</v>
      </c>
      <c r="F3" s="6">
        <v>1348.3836960000001</v>
      </c>
      <c r="G3" s="6">
        <v>356.96097700000001</v>
      </c>
      <c r="H3" s="6">
        <v>313.82258100000001</v>
      </c>
      <c r="I3" s="6">
        <v>450.32104700000002</v>
      </c>
    </row>
    <row r="4" spans="3:9" x14ac:dyDescent="0.25">
      <c r="C4" t="s">
        <v>37</v>
      </c>
      <c r="D4" s="6">
        <v>1255.888318</v>
      </c>
      <c r="E4" s="6">
        <v>1032.684555</v>
      </c>
      <c r="F4" s="6">
        <v>1364.1730010000001</v>
      </c>
      <c r="G4" s="6">
        <v>358.35177599999997</v>
      </c>
      <c r="H4" s="6">
        <v>314.114959</v>
      </c>
      <c r="I4" s="6">
        <v>446.22387300000003</v>
      </c>
    </row>
    <row r="5" spans="3:9" x14ac:dyDescent="0.25">
      <c r="C5" t="s">
        <v>38</v>
      </c>
      <c r="D5" s="6">
        <v>1234.3286889999999</v>
      </c>
      <c r="E5" s="6">
        <v>1031.9226799999999</v>
      </c>
      <c r="F5" s="6">
        <v>1345.182409</v>
      </c>
      <c r="G5" s="6">
        <v>355.52461899999997</v>
      </c>
      <c r="H5" s="6">
        <v>311.124619</v>
      </c>
      <c r="I5" s="6">
        <v>444.18430499999999</v>
      </c>
    </row>
    <row r="6" spans="3:9" x14ac:dyDescent="0.25">
      <c r="C6" t="s">
        <v>39</v>
      </c>
      <c r="D6" s="6">
        <v>1274.6322580000001</v>
      </c>
      <c r="E6" s="6">
        <v>1058.55537</v>
      </c>
      <c r="F6" s="6">
        <v>1396.2184360000001</v>
      </c>
      <c r="G6" s="6">
        <v>355.49597799999998</v>
      </c>
      <c r="H6" s="6">
        <v>312.098095</v>
      </c>
      <c r="I6" s="6">
        <v>446.62556599999999</v>
      </c>
    </row>
    <row r="7" spans="3:9" x14ac:dyDescent="0.25">
      <c r="C7" t="s">
        <v>40</v>
      </c>
      <c r="D7" s="6">
        <v>1292.539929</v>
      </c>
      <c r="E7" s="6">
        <v>1045.3666559999999</v>
      </c>
      <c r="F7" s="6">
        <v>1332.107606</v>
      </c>
      <c r="G7" s="6">
        <v>363.705465</v>
      </c>
      <c r="H7" s="6">
        <v>312.27824399999997</v>
      </c>
      <c r="I7" s="6">
        <v>443.50512700000002</v>
      </c>
    </row>
    <row r="8" spans="3:9" x14ac:dyDescent="0.25">
      <c r="C8" t="s">
        <v>41</v>
      </c>
      <c r="D8" s="6">
        <v>1221.4552020000001</v>
      </c>
      <c r="E8" s="6">
        <v>1077.7243189999999</v>
      </c>
      <c r="F8" s="6">
        <v>1370.4652000000001</v>
      </c>
      <c r="G8" s="6">
        <v>352.41253599999999</v>
      </c>
      <c r="H8" s="6">
        <v>314.95902000000001</v>
      </c>
      <c r="I8" s="6">
        <v>444.63044300000001</v>
      </c>
    </row>
    <row r="9" spans="3:9" x14ac:dyDescent="0.25">
      <c r="C9" t="s">
        <v>42</v>
      </c>
      <c r="D9" s="6">
        <v>1235.8342869999999</v>
      </c>
      <c r="E9" s="6">
        <v>1124.181163</v>
      </c>
      <c r="F9" s="6">
        <v>1385.0216419999999</v>
      </c>
      <c r="G9" s="6">
        <v>359.01748500000002</v>
      </c>
      <c r="H9" s="6">
        <v>318.21470199999999</v>
      </c>
      <c r="I9" s="6">
        <v>448.66319099999998</v>
      </c>
    </row>
    <row r="10" spans="3:9" x14ac:dyDescent="0.25">
      <c r="C10" t="s">
        <v>43</v>
      </c>
      <c r="D10" s="6">
        <v>1235.8342869999999</v>
      </c>
      <c r="E10" s="6">
        <v>1124.181163</v>
      </c>
      <c r="F10" s="6">
        <v>1385.0216419999999</v>
      </c>
      <c r="G10" s="6">
        <v>359.01748500000002</v>
      </c>
      <c r="H10" s="6">
        <v>318.21470199999999</v>
      </c>
      <c r="I10" s="6">
        <v>448.66319099999998</v>
      </c>
    </row>
    <row r="11" spans="3:9" x14ac:dyDescent="0.25">
      <c r="C11" t="s">
        <v>0</v>
      </c>
      <c r="D11" s="6">
        <v>1913.6498919999999</v>
      </c>
      <c r="E11" s="6">
        <v>1674.9475689999999</v>
      </c>
      <c r="F11" s="6">
        <v>2494.2472360000002</v>
      </c>
      <c r="G11" s="6">
        <v>526.06990699999994</v>
      </c>
      <c r="H11" s="6">
        <v>489.57536900000002</v>
      </c>
      <c r="I11" s="6">
        <v>751.64623200000005</v>
      </c>
    </row>
    <row r="12" spans="3:9" x14ac:dyDescent="0.25">
      <c r="C12" t="s">
        <v>1</v>
      </c>
      <c r="D12" s="6">
        <v>1181.7724069999999</v>
      </c>
      <c r="E12" s="6">
        <v>912.10350000000005</v>
      </c>
      <c r="F12" s="6">
        <v>1278.030542</v>
      </c>
      <c r="G12" s="6">
        <v>335.18358599999999</v>
      </c>
      <c r="H12" s="6">
        <v>290.99593499999997</v>
      </c>
      <c r="I12" s="6">
        <v>420.988721</v>
      </c>
    </row>
    <row r="13" spans="3:9" x14ac:dyDescent="0.25">
      <c r="C13" t="s">
        <v>2</v>
      </c>
      <c r="D13" s="7">
        <v>1377.109561</v>
      </c>
      <c r="E13" s="7">
        <v>1170.8371259999999</v>
      </c>
      <c r="F13" s="7">
        <v>1404.78153</v>
      </c>
      <c r="G13" s="7">
        <v>419.59272600000003</v>
      </c>
      <c r="H13" s="7">
        <v>387.98210999999998</v>
      </c>
      <c r="I13" s="7">
        <v>512.85629400000005</v>
      </c>
    </row>
    <row r="14" spans="3:9" x14ac:dyDescent="0.25">
      <c r="C14" t="s">
        <v>44</v>
      </c>
      <c r="D14" s="6">
        <v>1168.6909089999999</v>
      </c>
      <c r="E14" s="6">
        <v>1071.4768549999999</v>
      </c>
      <c r="F14" s="6">
        <v>1249.707539</v>
      </c>
      <c r="G14" s="6">
        <v>349.99653799999999</v>
      </c>
      <c r="H14" s="6">
        <v>322.51881600000002</v>
      </c>
      <c r="I14" s="6">
        <v>438.01664799999998</v>
      </c>
    </row>
    <row r="15" spans="3:9" x14ac:dyDescent="0.25">
      <c r="C15" t="s">
        <v>45</v>
      </c>
      <c r="D15" s="6">
        <v>1173.8298179999999</v>
      </c>
      <c r="E15" s="6">
        <v>1015.106357</v>
      </c>
      <c r="F15" s="6">
        <v>1239.8141680000001</v>
      </c>
      <c r="G15" s="6">
        <v>352.81978800000002</v>
      </c>
      <c r="H15" s="6">
        <v>313.653076</v>
      </c>
      <c r="I15" s="6">
        <v>434.83596699999998</v>
      </c>
    </row>
    <row r="16" spans="3:9" x14ac:dyDescent="0.25">
      <c r="C16" t="s">
        <v>46</v>
      </c>
      <c r="D16" s="6">
        <v>1120.092989</v>
      </c>
      <c r="E16" s="6">
        <v>1096.022383</v>
      </c>
      <c r="F16" s="6">
        <v>1233.8968589999999</v>
      </c>
      <c r="G16" s="6">
        <v>341.48583000000002</v>
      </c>
      <c r="H16" s="6">
        <v>318.57320800000002</v>
      </c>
      <c r="I16" s="6">
        <v>426.38234199999999</v>
      </c>
    </row>
    <row r="17" spans="3:9" x14ac:dyDescent="0.25">
      <c r="C17" t="s">
        <v>47</v>
      </c>
      <c r="D17" s="6">
        <v>1124.6226959999999</v>
      </c>
      <c r="E17" s="6">
        <v>1107.267595</v>
      </c>
      <c r="F17" s="6">
        <v>1271.044891</v>
      </c>
      <c r="G17" s="6">
        <v>340.44491699999998</v>
      </c>
      <c r="H17" s="6">
        <v>319.81561699999997</v>
      </c>
      <c r="I17" s="6">
        <v>430.906296</v>
      </c>
    </row>
    <row r="18" spans="3:9" x14ac:dyDescent="0.25">
      <c r="C18" t="s">
        <v>48</v>
      </c>
      <c r="D18" s="6">
        <v>1122.443501</v>
      </c>
      <c r="E18" s="6">
        <v>1013.217721</v>
      </c>
      <c r="F18" s="6">
        <v>1219.1615549999999</v>
      </c>
      <c r="G18" s="6">
        <v>341.76014199999997</v>
      </c>
      <c r="H18" s="6">
        <v>310.67460699999998</v>
      </c>
      <c r="I18" s="6">
        <v>426.70223099999998</v>
      </c>
    </row>
    <row r="19" spans="3:9" x14ac:dyDescent="0.25">
      <c r="C19" t="s">
        <v>49</v>
      </c>
      <c r="D19" s="6">
        <v>1136.1899040000001</v>
      </c>
      <c r="E19" s="6">
        <v>1015.67408</v>
      </c>
      <c r="F19" s="6">
        <v>1220.2277349999999</v>
      </c>
      <c r="G19" s="6">
        <v>343.01568600000002</v>
      </c>
      <c r="H19" s="6">
        <v>310.77473400000002</v>
      </c>
      <c r="I19" s="6">
        <v>427.55171000000001</v>
      </c>
    </row>
    <row r="20" spans="3:9" x14ac:dyDescent="0.25">
      <c r="C20" t="s">
        <v>50</v>
      </c>
      <c r="D20" s="6">
        <v>1159.168038</v>
      </c>
      <c r="E20" s="6">
        <v>1189.8444950000001</v>
      </c>
      <c r="F20" s="6">
        <v>1334.4151589999999</v>
      </c>
      <c r="G20" s="6">
        <v>352.42785199999997</v>
      </c>
      <c r="H20" s="6">
        <v>321.47627499999999</v>
      </c>
      <c r="I20" s="6">
        <v>438.28246899999999</v>
      </c>
    </row>
    <row r="21" spans="3:9" x14ac:dyDescent="0.25">
      <c r="C21" t="s">
        <v>51</v>
      </c>
      <c r="D21" s="6">
        <v>1163.366747</v>
      </c>
      <c r="E21" s="6">
        <v>1201.6673619999999</v>
      </c>
      <c r="F21" s="6">
        <v>1367.042733</v>
      </c>
      <c r="G21" s="6">
        <v>354.66926000000001</v>
      </c>
      <c r="H21" s="6">
        <v>328.08905099999998</v>
      </c>
      <c r="I21" s="6">
        <v>446.71303999999998</v>
      </c>
    </row>
    <row r="22" spans="3:9" x14ac:dyDescent="0.25">
      <c r="C22" t="s">
        <v>52</v>
      </c>
      <c r="D22" s="6">
        <v>1163.366747</v>
      </c>
      <c r="E22" s="6">
        <v>1201.6673619999999</v>
      </c>
      <c r="F22" s="6">
        <v>1367.042733</v>
      </c>
      <c r="G22" s="6">
        <v>354.66926000000001</v>
      </c>
      <c r="H22" s="6">
        <v>328.08905099999998</v>
      </c>
      <c r="I22" s="6">
        <v>446.71303999999998</v>
      </c>
    </row>
    <row r="25" spans="3:9" x14ac:dyDescent="0.25">
      <c r="D25">
        <f>MIN(D2:D22)</f>
        <v>1120.092989</v>
      </c>
      <c r="E25">
        <f t="shared" ref="E25:I25" si="0">MIN(E2:E22)</f>
        <v>912.10350000000005</v>
      </c>
      <c r="F25">
        <f t="shared" si="0"/>
        <v>1219.1615549999999</v>
      </c>
      <c r="G25">
        <f t="shared" si="0"/>
        <v>335.18358599999999</v>
      </c>
      <c r="H25">
        <f t="shared" si="0"/>
        <v>290.99593499999997</v>
      </c>
      <c r="I25">
        <f t="shared" si="0"/>
        <v>420.988721</v>
      </c>
    </row>
    <row r="26" spans="3:9" x14ac:dyDescent="0.25">
      <c r="D26" s="6">
        <f>MAX(D2:D10)</f>
        <v>1292.539929</v>
      </c>
      <c r="E26" s="6">
        <f t="shared" ref="E26:I26" si="1">MAX(E2:E10)</f>
        <v>1124.181163</v>
      </c>
      <c r="F26" s="6">
        <f t="shared" si="1"/>
        <v>1396.2184360000001</v>
      </c>
      <c r="G26" s="6">
        <f t="shared" si="1"/>
        <v>363.705465</v>
      </c>
      <c r="H26" s="6">
        <f t="shared" si="1"/>
        <v>318.21470199999999</v>
      </c>
      <c r="I26" s="6">
        <f t="shared" si="1"/>
        <v>450.32104700000002</v>
      </c>
    </row>
    <row r="27" spans="3:9" x14ac:dyDescent="0.25">
      <c r="D27" s="6">
        <f>D13</f>
        <v>1377.109561</v>
      </c>
      <c r="E27" s="6">
        <f t="shared" ref="E27:I27" si="2">E13</f>
        <v>1170.8371259999999</v>
      </c>
      <c r="F27" s="6">
        <f t="shared" si="2"/>
        <v>1404.78153</v>
      </c>
      <c r="G27" s="6">
        <f t="shared" si="2"/>
        <v>419.59272600000003</v>
      </c>
      <c r="H27" s="6">
        <f t="shared" si="2"/>
        <v>387.98210999999998</v>
      </c>
      <c r="I27" s="6">
        <f t="shared" si="2"/>
        <v>512.85629400000005</v>
      </c>
    </row>
    <row r="28" spans="3:9" x14ac:dyDescent="0.25">
      <c r="D28" t="b">
        <f>D26&lt;D27</f>
        <v>1</v>
      </c>
      <c r="E28" t="b">
        <f t="shared" ref="E28:I28" si="3">E26&lt;E27</f>
        <v>1</v>
      </c>
      <c r="F28" t="b">
        <f t="shared" si="3"/>
        <v>1</v>
      </c>
      <c r="G28" t="b">
        <f t="shared" si="3"/>
        <v>1</v>
      </c>
      <c r="H28" t="b">
        <f t="shared" si="3"/>
        <v>1</v>
      </c>
      <c r="I28" t="b">
        <f t="shared" si="3"/>
        <v>1</v>
      </c>
    </row>
  </sheetData>
  <conditionalFormatting sqref="D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5793-0D1A-4F50-98BF-38DE44DD38A1}">
  <dimension ref="B2:K13"/>
  <sheetViews>
    <sheetView workbookViewId="0">
      <selection activeCell="F20" sqref="F20"/>
    </sheetView>
  </sheetViews>
  <sheetFormatPr defaultRowHeight="15" x14ac:dyDescent="0.25"/>
  <cols>
    <col min="2" max="2" width="12.5703125" bestFit="1" customWidth="1"/>
    <col min="5" max="5" width="17.85546875" bestFit="1" customWidth="1"/>
    <col min="8" max="8" width="12.5703125" bestFit="1" customWidth="1"/>
  </cols>
  <sheetData>
    <row r="2" spans="2:11" x14ac:dyDescent="0.25">
      <c r="B2" t="s">
        <v>53</v>
      </c>
      <c r="C2" t="s">
        <v>60</v>
      </c>
      <c r="D2" t="s">
        <v>61</v>
      </c>
      <c r="E2" t="s">
        <v>63</v>
      </c>
    </row>
    <row r="3" spans="2:11" x14ac:dyDescent="0.25">
      <c r="B3" t="s">
        <v>49</v>
      </c>
      <c r="C3">
        <v>2</v>
      </c>
      <c r="D3" s="8">
        <v>1</v>
      </c>
      <c r="E3" t="s">
        <v>64</v>
      </c>
      <c r="H3" t="s">
        <v>46</v>
      </c>
      <c r="I3">
        <v>2</v>
      </c>
      <c r="J3">
        <v>1</v>
      </c>
      <c r="K3" t="s">
        <v>64</v>
      </c>
    </row>
    <row r="4" spans="2:11" x14ac:dyDescent="0.25">
      <c r="B4" t="s">
        <v>48</v>
      </c>
      <c r="C4">
        <v>1</v>
      </c>
      <c r="D4" s="8">
        <v>1</v>
      </c>
      <c r="E4" t="s">
        <v>64</v>
      </c>
      <c r="H4" t="s">
        <v>1</v>
      </c>
      <c r="I4">
        <v>1</v>
      </c>
      <c r="J4">
        <v>1</v>
      </c>
      <c r="K4" t="s">
        <v>64</v>
      </c>
    </row>
    <row r="5" spans="2:11" x14ac:dyDescent="0.25">
      <c r="B5" t="s">
        <v>45</v>
      </c>
      <c r="C5">
        <v>4</v>
      </c>
      <c r="D5" s="8">
        <v>0.2</v>
      </c>
      <c r="E5" t="s">
        <v>64</v>
      </c>
    </row>
    <row r="6" spans="2:11" x14ac:dyDescent="0.25">
      <c r="B6" t="s">
        <v>46</v>
      </c>
      <c r="C6">
        <v>3</v>
      </c>
      <c r="D6" s="8">
        <v>0.2</v>
      </c>
      <c r="E6" t="s">
        <v>64</v>
      </c>
      <c r="H6" t="s">
        <v>1</v>
      </c>
      <c r="I6">
        <v>1</v>
      </c>
      <c r="J6">
        <v>1</v>
      </c>
      <c r="K6" t="s">
        <v>66</v>
      </c>
    </row>
    <row r="7" spans="2:11" x14ac:dyDescent="0.25">
      <c r="D7" s="8"/>
      <c r="H7" t="s">
        <v>47</v>
      </c>
      <c r="I7">
        <v>2</v>
      </c>
      <c r="J7">
        <v>1</v>
      </c>
      <c r="K7" t="s">
        <v>66</v>
      </c>
    </row>
    <row r="8" spans="2:11" x14ac:dyDescent="0.25">
      <c r="B8" t="s">
        <v>48</v>
      </c>
      <c r="C8">
        <v>2</v>
      </c>
      <c r="D8" s="8">
        <v>1</v>
      </c>
      <c r="E8" t="s">
        <v>66</v>
      </c>
    </row>
    <row r="9" spans="2:11" x14ac:dyDescent="0.25">
      <c r="B9" t="s">
        <v>46</v>
      </c>
      <c r="C9">
        <v>1</v>
      </c>
      <c r="D9" s="8">
        <v>1</v>
      </c>
      <c r="E9" t="s">
        <v>66</v>
      </c>
      <c r="H9" t="s">
        <v>1</v>
      </c>
      <c r="I9">
        <v>1</v>
      </c>
      <c r="J9">
        <v>1</v>
      </c>
      <c r="K9" t="s">
        <v>65</v>
      </c>
    </row>
    <row r="10" spans="2:11" x14ac:dyDescent="0.25">
      <c r="B10" t="s">
        <v>47</v>
      </c>
      <c r="C10">
        <v>3</v>
      </c>
      <c r="D10" s="8">
        <v>0.2</v>
      </c>
      <c r="E10" t="s">
        <v>66</v>
      </c>
      <c r="H10" t="s">
        <v>48</v>
      </c>
      <c r="I10">
        <v>2</v>
      </c>
      <c r="J10">
        <v>1</v>
      </c>
      <c r="K10" t="s">
        <v>65</v>
      </c>
    </row>
    <row r="11" spans="2:11" x14ac:dyDescent="0.25">
      <c r="D11" s="8"/>
    </row>
    <row r="12" spans="2:11" x14ac:dyDescent="0.25">
      <c r="B12" t="s">
        <v>62</v>
      </c>
      <c r="C12">
        <v>1</v>
      </c>
      <c r="D12" s="8">
        <v>1</v>
      </c>
      <c r="E12" t="s">
        <v>65</v>
      </c>
    </row>
    <row r="13" spans="2:11" x14ac:dyDescent="0.25">
      <c r="B13" t="s">
        <v>48</v>
      </c>
      <c r="C13">
        <v>2</v>
      </c>
      <c r="D13" s="8">
        <v>1</v>
      </c>
      <c r="E13" t="s"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2021-06-20T19:49:35Z</dcterms:created>
  <dcterms:modified xsi:type="dcterms:W3CDTF">2021-07-24T18:03:28Z</dcterms:modified>
</cp:coreProperties>
</file>