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Tese\Ox Metrics GVAR\Ox Scripts\mat_files\Result_Matrix\_MAIN\"/>
    </mc:Choice>
  </mc:AlternateContent>
  <xr:revisionPtr revIDLastSave="0" documentId="13_ncr:1_{4C7B60E2-4811-4F72-A6DB-E264D0DB0C60}" xr6:coauthVersionLast="47" xr6:coauthVersionMax="47" xr10:uidLastSave="{00000000-0000-0000-0000-000000000000}"/>
  <bookViews>
    <workbookView xWindow="28680" yWindow="-120" windowWidth="29040" windowHeight="15840" xr2:uid="{ACEF690F-2B36-4DC1-A006-5C7891A11F01}"/>
  </bookViews>
  <sheets>
    <sheet name="Planilha1" sheetId="1" r:id="rId1"/>
  </sheets>
  <definedNames>
    <definedName name="_xlnm._FilterDatabase" localSheetId="0" hidden="1">Planilha1!$B$2:$K$25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J11" i="1"/>
  <c r="K11" i="1"/>
  <c r="A24" i="1"/>
  <c r="J24" i="1"/>
  <c r="K24" i="1"/>
  <c r="A25" i="1"/>
  <c r="J25" i="1"/>
  <c r="K25" i="1"/>
  <c r="A4" i="1"/>
  <c r="A5" i="1"/>
  <c r="A6" i="1"/>
  <c r="A7" i="1"/>
  <c r="A8" i="1"/>
  <c r="A9" i="1"/>
  <c r="A10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K13" i="1"/>
  <c r="K14" i="1"/>
  <c r="K15" i="1"/>
  <c r="K16" i="1"/>
  <c r="K22" i="1"/>
  <c r="K23" i="1"/>
  <c r="K9" i="1"/>
  <c r="K18" i="1"/>
  <c r="K17" i="1"/>
  <c r="K21" i="1"/>
  <c r="K19" i="1"/>
  <c r="K20" i="1"/>
  <c r="K6" i="1"/>
  <c r="K4" i="1"/>
  <c r="K10" i="1"/>
  <c r="K8" i="1"/>
  <c r="K7" i="1"/>
  <c r="K5" i="1"/>
  <c r="K3" i="1"/>
  <c r="J12" i="1"/>
  <c r="J13" i="1"/>
  <c r="J16" i="1"/>
  <c r="J14" i="1"/>
  <c r="J15" i="1"/>
  <c r="E13" i="1"/>
  <c r="E16" i="1"/>
  <c r="E14" i="1"/>
  <c r="E15" i="1"/>
  <c r="E12" i="1"/>
  <c r="J23" i="1"/>
  <c r="K12" i="1"/>
  <c r="J22" i="1"/>
  <c r="J20" i="1"/>
  <c r="J21" i="1"/>
  <c r="J18" i="1"/>
  <c r="J19" i="1"/>
  <c r="J4" i="1"/>
  <c r="J5" i="1"/>
  <c r="J6" i="1"/>
  <c r="J7" i="1"/>
  <c r="J3" i="1"/>
  <c r="J8" i="1"/>
  <c r="J17" i="1"/>
  <c r="J10" i="1"/>
  <c r="J9" i="1"/>
</calcChain>
</file>

<file path=xl/sharedStrings.xml><?xml version="1.0" encoding="utf-8"?>
<sst xmlns="http://schemas.openxmlformats.org/spreadsheetml/2006/main" count="79" uniqueCount="37">
  <si>
    <t>PCA</t>
  </si>
  <si>
    <t>VECM</t>
  </si>
  <si>
    <t>GVAR</t>
  </si>
  <si>
    <t>GVAR-IIS</t>
  </si>
  <si>
    <t>AR1</t>
  </si>
  <si>
    <t>AR13</t>
  </si>
  <si>
    <t>MODELO 6</t>
  </si>
  <si>
    <t>MODELO 7</t>
  </si>
  <si>
    <t>IIS</t>
  </si>
  <si>
    <t>Dummy</t>
  </si>
  <si>
    <t>NA</t>
  </si>
  <si>
    <t>MODELO 5</t>
  </si>
  <si>
    <t>TRUE</t>
  </si>
  <si>
    <t>FALSE</t>
  </si>
  <si>
    <t>MODELO 3</t>
  </si>
  <si>
    <t>MODELO 2</t>
  </si>
  <si>
    <t>MODELO 1</t>
  </si>
  <si>
    <t>Modelo</t>
  </si>
  <si>
    <t>Versao</t>
  </si>
  <si>
    <t>Erro Brasil</t>
  </si>
  <si>
    <t>MODELO 8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</si>
  <si>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</si>
  <si>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</si>
  <si>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</si>
  <si>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</si>
  <si>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</si>
  <si>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</si>
  <si>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</si>
  <si>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</si>
  <si>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</si>
  <si>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</si>
  <si>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</si>
  <si>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Order</t>
  </si>
  <si>
    <t>Model Number</t>
  </si>
  <si>
    <t>Log10(IIS)</t>
  </si>
  <si>
    <t>TTT</t>
  </si>
  <si>
    <t>Log(erro)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</si>
</sst>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0"/>
    <numFmt numFmtId="165" formatCode="0.0"/>
    <numFmt numFmtId="166" formatCode="_-* #,##0.00000000_-;\-* #,##0.00000000_-;_-* &quot;-&quot;??????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2">
    <cellStyle name="Normal" xfId="0" builtinId="0"/>
    <cellStyle name="Vírgula" xfId="1" builtinId="3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VERDADEIRO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Planilha1!$J$17:$J$25</c:f>
              <c:numCache>
                <c:formatCode>0.0</c:formatCode>
                <c:ptCount val="9"/>
                <c:pt idx="0">
                  <c:v>-6</c:v>
                </c:pt>
                <c:pt idx="1">
                  <c:v>-5</c:v>
                </c:pt>
                <c:pt idx="2">
                  <c:v>-4.75</c:v>
                </c:pt>
                <c:pt idx="3">
                  <c:v>-4.6073030467403342</c:v>
                </c:pt>
                <c:pt idx="4">
                  <c:v>-4.5000000000000009</c:v>
                </c:pt>
                <c:pt idx="5">
                  <c:v>-4</c:v>
                </c:pt>
                <c:pt idx="6">
                  <c:v>-2.5228787452803374</c:v>
                </c:pt>
                <c:pt idx="7">
                  <c:v>-2</c:v>
                </c:pt>
                <c:pt idx="8">
                  <c:v>-2</c:v>
                </c:pt>
              </c:numCache>
            </c:numRef>
          </c:xVal>
          <c:yVal>
            <c:numRef>
              <c:f>Planilha1!$K$17:$K$25</c:f>
              <c:numCache>
                <c:formatCode>General</c:formatCode>
                <c:ptCount val="9"/>
                <c:pt idx="0">
                  <c:v>4.8825091578407331</c:v>
                </c:pt>
                <c:pt idx="1">
                  <c:v>4.8723927692945646</c:v>
                </c:pt>
                <c:pt idx="2">
                  <c:v>4.8474822877899619</c:v>
                </c:pt>
                <c:pt idx="3">
                  <c:v>4.8640341828045841</c:v>
                </c:pt>
                <c:pt idx="4">
                  <c:v>4.8616816904292017</c:v>
                </c:pt>
                <c:pt idx="5">
                  <c:v>4.8843519154560786</c:v>
                </c:pt>
                <c:pt idx="6">
                  <c:v>4.9114228117384391</c:v>
                </c:pt>
                <c:pt idx="7">
                  <c:v>4.9524003062863295</c:v>
                </c:pt>
                <c:pt idx="8">
                  <c:v>4.9524003062863295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D2D-4572-A9D3-3478FC0B5033}"/>
            </c:ext>
          </c:extLst>
        </c:ser>
        <c:ser>
          <c:idx val="1"/>
          <c:order val="1"/>
          <c:tx>
            <c:v>FALSO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Planilha1!$J$3:$J$11</c:f>
              <c:numCache>
                <c:formatCode>0.0</c:formatCode>
                <c:ptCount val="9"/>
                <c:pt idx="0">
                  <c:v>-6</c:v>
                </c:pt>
                <c:pt idx="1">
                  <c:v>-5</c:v>
                </c:pt>
                <c:pt idx="2">
                  <c:v>-4.75</c:v>
                </c:pt>
                <c:pt idx="3">
                  <c:v>-4.6073030467403342</c:v>
                </c:pt>
                <c:pt idx="4">
                  <c:v>-4.5000000000000009</c:v>
                </c:pt>
                <c:pt idx="5">
                  <c:v>-4</c:v>
                </c:pt>
                <c:pt idx="6">
                  <c:v>-2.5228787452803374</c:v>
                </c:pt>
                <c:pt idx="7">
                  <c:v>-2</c:v>
                </c:pt>
                <c:pt idx="8">
                  <c:v>-2</c:v>
                </c:pt>
              </c:numCache>
            </c:numRef>
          </c:xVal>
          <c:yVal>
            <c:numRef>
              <c:f>Planilha1!$K$3:$K$11</c:f>
              <c:numCache>
                <c:formatCode>General</c:formatCode>
                <c:ptCount val="9"/>
                <c:pt idx="0">
                  <c:v>4.8817010424305787</c:v>
                </c:pt>
                <c:pt idx="1">
                  <c:v>4.8940764693789482</c:v>
                </c:pt>
                <c:pt idx="2">
                  <c:v>4.943418287438563</c:v>
                </c:pt>
                <c:pt idx="3">
                  <c:v>4.935222173308496</c:v>
                </c:pt>
                <c:pt idx="4">
                  <c:v>4.922292876152957</c:v>
                </c:pt>
                <c:pt idx="5">
                  <c:v>4.9396900559644106</c:v>
                </c:pt>
                <c:pt idx="6">
                  <c:v>4.9320361519117215</c:v>
                </c:pt>
                <c:pt idx="7">
                  <c:v>4.9492974061804977</c:v>
                </c:pt>
                <c:pt idx="8">
                  <c:v>4.9492974061804977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18-4053-B594-DA968A016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874160"/>
        <c:axId val="2082873744"/>
      </c:scatterChart>
      <c:valAx>
        <c:axId val="20828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873744"/>
        <c:crosses val="autoZero"/>
        <c:crossBetween val="midCat"/>
      </c:valAx>
      <c:valAx>
        <c:axId val="20828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8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9524</xdr:rowOff>
    </xdr:from>
    <xdr:to>
      <xdr:col>21</xdr:col>
      <xdr:colOff>200025</xdr:colOff>
      <xdr:row>29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6DDFF8-ED1C-47A8-95D2-70ADE6B6C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03AD-80D9-423B-8C8C-99DA0102A422}">
  <dimension ref="A2:K25"/>
  <sheetViews>
    <sheetView tabSelected="1" workbookViewId="0">
      <selection activeCell="K9" sqref="K9"/>
    </sheetView>
  </sheetViews>
  <sheetFormatPr defaultRowHeight="15" x14ac:dyDescent="0.25"/>
  <cols>
    <col min="1" max="1" width="16.7109375" bestFit="1" customWidth="1"/>
    <col min="2" max="3" width="10.85546875" customWidth="1"/>
    <col min="5" max="5" width="11.140625" bestFit="1" customWidth="1"/>
    <col min="6" max="6" width="11.5703125" bestFit="1" customWidth="1"/>
    <col min="7" max="7" width="18" bestFit="1" customWidth="1"/>
    <col min="8" max="8" width="11" bestFit="1" customWidth="1"/>
    <col min="10" max="10" width="10.28515625" bestFit="1" customWidth="1"/>
    <col min="11" max="11" width="11" bestFit="1" customWidth="1"/>
    <col min="12" max="12" width="12.42578125" bestFit="1" customWidth="1"/>
    <col min="15" max="15" width="14.7109375" bestFit="1" customWidth="1"/>
    <col min="20" max="20" width="14.7109375" bestFit="1" customWidth="1"/>
    <col min="22" max="22" width="10" bestFit="1" customWidth="1"/>
    <col min="24" max="24" width="14.7109375" bestFit="1" customWidth="1"/>
  </cols>
  <sheetData>
    <row r="2" spans="1:11" x14ac:dyDescent="0.25">
      <c r="B2" t="s">
        <v>32</v>
      </c>
      <c r="C2" t="s">
        <v>33</v>
      </c>
      <c r="D2" t="s">
        <v>17</v>
      </c>
      <c r="E2" t="s">
        <v>18</v>
      </c>
      <c r="F2" t="s">
        <v>35</v>
      </c>
      <c r="G2" t="s">
        <v>19</v>
      </c>
      <c r="H2" t="s">
        <v>8</v>
      </c>
      <c r="I2" t="s">
        <v>9</v>
      </c>
      <c r="J2" t="s">
        <v>34</v>
      </c>
      <c r="K2" t="s">
        <v>36</v>
      </c>
    </row>
    <row r="3" spans="1:11" x14ac:dyDescent="0.25">
      <c r="A3" s="5">
        <f>COUNTIFS($H$3:$H$25,H3,$I$3:$I$25,I3)</f>
        <v>1</v>
      </c>
      <c r="B3">
        <v>1</v>
      </c>
      <c r="C3">
        <v>17</v>
      </c>
      <c r="D3" t="s">
        <v>3</v>
      </c>
      <c r="E3" t="s">
        <v>29</v>
      </c>
      <c r="F3" s="1">
        <v>76155.459422</v>
      </c>
      <c r="G3" s="1">
        <v>76155.459422</v>
      </c>
      <c r="H3" s="2">
        <v>9.9999999999999995E-7</v>
      </c>
      <c r="I3" t="s">
        <v>13</v>
      </c>
      <c r="J3" s="4">
        <f>LOG10(H3)</f>
        <v>-6</v>
      </c>
      <c r="K3">
        <f>LOG(G3)</f>
        <v>4.8817010424305787</v>
      </c>
    </row>
    <row r="4" spans="1:11" x14ac:dyDescent="0.25">
      <c r="A4" s="5">
        <f>COUNTIFS($H$3:$H$25,H4,$I$3:$I$25,I4)</f>
        <v>1</v>
      </c>
      <c r="B4">
        <v>2</v>
      </c>
      <c r="C4">
        <v>12</v>
      </c>
      <c r="D4" t="s">
        <v>3</v>
      </c>
      <c r="E4" t="s">
        <v>24</v>
      </c>
      <c r="F4" s="1">
        <v>78356.759904999999</v>
      </c>
      <c r="G4" s="1">
        <v>78356.759904999999</v>
      </c>
      <c r="H4" s="2">
        <v>1.0000000000000001E-5</v>
      </c>
      <c r="I4" t="s">
        <v>13</v>
      </c>
      <c r="J4" s="4">
        <f>LOG10(H4)</f>
        <v>-5</v>
      </c>
      <c r="K4">
        <f>LOG(G4)</f>
        <v>4.8940764693789482</v>
      </c>
    </row>
    <row r="5" spans="1:11" x14ac:dyDescent="0.25">
      <c r="A5" s="5">
        <f>COUNTIFS($H$3:$H$25,H5,$I$3:$I$25,I5)</f>
        <v>1</v>
      </c>
      <c r="B5">
        <v>3</v>
      </c>
      <c r="C5">
        <v>16</v>
      </c>
      <c r="D5" t="s">
        <v>3</v>
      </c>
      <c r="E5" t="s">
        <v>28</v>
      </c>
      <c r="F5" s="1">
        <v>87784.590473999997</v>
      </c>
      <c r="G5" s="1">
        <v>87784.590473999997</v>
      </c>
      <c r="H5" s="2">
        <v>1.7782794100389215E-5</v>
      </c>
      <c r="I5" t="s">
        <v>13</v>
      </c>
      <c r="J5" s="4">
        <f>LOG10(H5)</f>
        <v>-4.75</v>
      </c>
      <c r="K5">
        <f>LOG(G5)</f>
        <v>4.943418287438563</v>
      </c>
    </row>
    <row r="6" spans="1:11" x14ac:dyDescent="0.25">
      <c r="A6" s="5">
        <f>COUNTIFS($H$3:$H$25,H6,$I$3:$I$25,I6)</f>
        <v>1</v>
      </c>
      <c r="B6">
        <v>4</v>
      </c>
      <c r="C6">
        <v>11</v>
      </c>
      <c r="D6" t="s">
        <v>3</v>
      </c>
      <c r="E6" t="s">
        <v>23</v>
      </c>
      <c r="F6" s="1">
        <v>86143.432597999999</v>
      </c>
      <c r="G6" s="1">
        <v>86143.432597999999</v>
      </c>
      <c r="H6" s="2">
        <v>2.4700000000000001E-5</v>
      </c>
      <c r="I6" t="s">
        <v>13</v>
      </c>
      <c r="J6" s="4">
        <f>LOG10(H6)</f>
        <v>-4.6073030467403342</v>
      </c>
      <c r="K6">
        <f>LOG(G6)</f>
        <v>4.935222173308496</v>
      </c>
    </row>
    <row r="7" spans="1:11" x14ac:dyDescent="0.25">
      <c r="A7" s="5">
        <f>COUNTIFS($H$3:$H$25,H7,$I$3:$I$25,I7)</f>
        <v>1</v>
      </c>
      <c r="B7">
        <v>5</v>
      </c>
      <c r="C7">
        <v>15</v>
      </c>
      <c r="D7" t="s">
        <v>3</v>
      </c>
      <c r="E7" t="s">
        <v>27</v>
      </c>
      <c r="F7" s="1">
        <v>83616.671577999994</v>
      </c>
      <c r="G7" s="1">
        <v>83616.671577999994</v>
      </c>
      <c r="H7" s="3">
        <v>3.1622776601683748E-5</v>
      </c>
      <c r="I7" t="s">
        <v>13</v>
      </c>
      <c r="J7" s="4">
        <f>LOG10(H7)</f>
        <v>-4.5000000000000009</v>
      </c>
      <c r="K7">
        <f>LOG(G7)</f>
        <v>4.922292876152957</v>
      </c>
    </row>
    <row r="8" spans="1:11" x14ac:dyDescent="0.25">
      <c r="A8" s="5">
        <f>COUNTIFS($H$3:$H$25,H8,$I$3:$I$25,I8)</f>
        <v>1</v>
      </c>
      <c r="B8">
        <v>6</v>
      </c>
      <c r="C8">
        <v>14</v>
      </c>
      <c r="D8" t="s">
        <v>3</v>
      </c>
      <c r="E8" t="s">
        <v>26</v>
      </c>
      <c r="F8" s="1">
        <v>87034.222892999998</v>
      </c>
      <c r="G8" s="1">
        <v>87034.222892999998</v>
      </c>
      <c r="H8" s="2">
        <v>1E-4</v>
      </c>
      <c r="I8" t="s">
        <v>13</v>
      </c>
      <c r="J8" s="4">
        <f>LOG10(H8)</f>
        <v>-4</v>
      </c>
      <c r="K8">
        <f>LOG(G8)</f>
        <v>4.9396900559644106</v>
      </c>
    </row>
    <row r="9" spans="1:11" x14ac:dyDescent="0.25">
      <c r="A9" s="5">
        <f>COUNTIFS($H$3:$H$25,H9,$I$3:$I$25,I9)</f>
        <v>1</v>
      </c>
      <c r="B9">
        <v>7</v>
      </c>
      <c r="C9">
        <v>3</v>
      </c>
      <c r="D9" t="s">
        <v>3</v>
      </c>
      <c r="E9" t="s">
        <v>14</v>
      </c>
      <c r="F9" s="1">
        <v>85513.789403999996</v>
      </c>
      <c r="G9" s="1">
        <v>85513.789403999996</v>
      </c>
      <c r="H9" s="2">
        <v>3.0000000000000001E-3</v>
      </c>
      <c r="I9" t="s">
        <v>13</v>
      </c>
      <c r="J9" s="4">
        <f>LOG10(H9)</f>
        <v>-2.5228787452803374</v>
      </c>
      <c r="K9">
        <f>LOG(G9)</f>
        <v>4.9320361519117215</v>
      </c>
    </row>
    <row r="10" spans="1:11" x14ac:dyDescent="0.25">
      <c r="A10" s="5">
        <f>COUNTIFS($H$3:$H$25,H10,$I$3:$I$25,I10)</f>
        <v>2</v>
      </c>
      <c r="B10">
        <v>9</v>
      </c>
      <c r="C10">
        <v>13</v>
      </c>
      <c r="D10" t="s">
        <v>3</v>
      </c>
      <c r="E10" t="s">
        <v>25</v>
      </c>
      <c r="F10" s="1">
        <v>88981.025403000007</v>
      </c>
      <c r="G10" s="1">
        <v>88981.025403000007</v>
      </c>
      <c r="H10" s="2">
        <v>0.01</v>
      </c>
      <c r="I10" t="s">
        <v>13</v>
      </c>
      <c r="J10" s="4">
        <f>LOG10(H10)</f>
        <v>-2</v>
      </c>
      <c r="K10">
        <f>LOG(G10)</f>
        <v>4.9492974061804977</v>
      </c>
    </row>
    <row r="11" spans="1:11" x14ac:dyDescent="0.25">
      <c r="A11" s="5">
        <f>COUNTIFS($H$3:$H$25,H11,$I$3:$I$25,I11)</f>
        <v>2</v>
      </c>
      <c r="B11">
        <v>10</v>
      </c>
      <c r="C11">
        <v>18</v>
      </c>
      <c r="D11" t="s">
        <v>3</v>
      </c>
      <c r="E11" t="s">
        <v>30</v>
      </c>
      <c r="F11" s="1">
        <v>88981.025403000007</v>
      </c>
      <c r="G11" s="1">
        <v>88981.025403000007</v>
      </c>
      <c r="H11" s="2">
        <v>0.01</v>
      </c>
      <c r="I11" t="s">
        <v>13</v>
      </c>
      <c r="J11" s="4">
        <f>LOG10(H11)</f>
        <v>-2</v>
      </c>
      <c r="K11">
        <f>LOG(G11)</f>
        <v>4.9492974061804977</v>
      </c>
    </row>
    <row r="12" spans="1:11" x14ac:dyDescent="0.25">
      <c r="A12" s="5">
        <f>COUNTIFS($H$3:$H$25,H12,$I$3:$I$25,I12)</f>
        <v>5</v>
      </c>
      <c r="B12">
        <v>11</v>
      </c>
      <c r="C12">
        <v>-5</v>
      </c>
      <c r="D12" t="s">
        <v>4</v>
      </c>
      <c r="E12" t="str">
        <f>"Modelo "&amp;C12</f>
        <v>Modelo -5</v>
      </c>
      <c r="F12" s="1">
        <v>362152.34516500001</v>
      </c>
      <c r="G12" s="1">
        <v>362152.34516500001</v>
      </c>
      <c r="H12" t="s">
        <v>10</v>
      </c>
      <c r="I12" t="s">
        <v>10</v>
      </c>
      <c r="J12" s="4" t="e">
        <f>LOG10(H12)</f>
        <v>#VALUE!</v>
      </c>
      <c r="K12">
        <f>LOG(G12)</f>
        <v>5.5588913018767068</v>
      </c>
    </row>
    <row r="13" spans="1:11" x14ac:dyDescent="0.25">
      <c r="A13" s="5">
        <f>COUNTIFS($H$3:$H$25,H13,$I$3:$I$25,I13)</f>
        <v>5</v>
      </c>
      <c r="B13">
        <v>12</v>
      </c>
      <c r="C13">
        <v>-4</v>
      </c>
      <c r="D13" t="s">
        <v>5</v>
      </c>
      <c r="E13" t="str">
        <f>"Modelo "&amp;C13</f>
        <v>Modelo -4</v>
      </c>
      <c r="F13" s="1">
        <v>89917.38682</v>
      </c>
      <c r="G13" s="1">
        <v>89917.38682</v>
      </c>
      <c r="H13" t="s">
        <v>10</v>
      </c>
      <c r="I13" t="s">
        <v>10</v>
      </c>
      <c r="J13" s="4" t="e">
        <f>LOG10(H13)</f>
        <v>#VALUE!</v>
      </c>
      <c r="K13">
        <f>LOG(G13)</f>
        <v>4.9538436769377849</v>
      </c>
    </row>
    <row r="14" spans="1:11" x14ac:dyDescent="0.25">
      <c r="A14" s="5">
        <f>COUNTIFS($H$3:$H$25,H14,$I$3:$I$25,I14)</f>
        <v>5</v>
      </c>
      <c r="B14">
        <v>13</v>
      </c>
      <c r="C14">
        <v>-3</v>
      </c>
      <c r="D14" t="s">
        <v>0</v>
      </c>
      <c r="E14" t="str">
        <f>"Modelo "&amp;C14</f>
        <v>Modelo -3</v>
      </c>
      <c r="F14" s="1">
        <v>167210.63130499999</v>
      </c>
      <c r="G14" s="1">
        <v>167210.63130499999</v>
      </c>
      <c r="H14" t="s">
        <v>10</v>
      </c>
      <c r="I14" t="s">
        <v>10</v>
      </c>
      <c r="J14" s="4" t="e">
        <f>LOG10(H14)</f>
        <v>#VALUE!</v>
      </c>
      <c r="K14">
        <f>LOG(G14)</f>
        <v>5.2232638865618188</v>
      </c>
    </row>
    <row r="15" spans="1:11" x14ac:dyDescent="0.25">
      <c r="A15" s="5">
        <f>COUNTIFS($H$3:$H$25,H15,$I$3:$I$25,I15)</f>
        <v>5</v>
      </c>
      <c r="B15">
        <v>14</v>
      </c>
      <c r="C15">
        <v>-2</v>
      </c>
      <c r="D15" t="s">
        <v>1</v>
      </c>
      <c r="E15" t="str">
        <f>"Modelo "&amp;C15</f>
        <v>Modelo -2</v>
      </c>
      <c r="F15" s="1">
        <v>73322.092443000001</v>
      </c>
      <c r="G15" s="1">
        <v>73322.092443000001</v>
      </c>
      <c r="H15" s="2" t="s">
        <v>10</v>
      </c>
      <c r="I15" t="s">
        <v>10</v>
      </c>
      <c r="J15" s="4" t="e">
        <f>LOG10(H15)</f>
        <v>#VALUE!</v>
      </c>
      <c r="K15">
        <f>LOG(G15)</f>
        <v>4.8652348502274654</v>
      </c>
    </row>
    <row r="16" spans="1:11" x14ac:dyDescent="0.25">
      <c r="A16" s="5">
        <f>COUNTIFS($H$3:$H$25,H16,$I$3:$I$25,I16)</f>
        <v>5</v>
      </c>
      <c r="B16">
        <v>15</v>
      </c>
      <c r="C16">
        <v>-1</v>
      </c>
      <c r="D16" t="s">
        <v>2</v>
      </c>
      <c r="E16" t="str">
        <f>"Modelo "&amp;C16</f>
        <v>Modelo -1</v>
      </c>
      <c r="F16" s="1">
        <v>61850.129827999997</v>
      </c>
      <c r="G16" s="1">
        <v>61850.129827999997</v>
      </c>
      <c r="H16" s="2" t="s">
        <v>10</v>
      </c>
      <c r="I16" t="s">
        <v>10</v>
      </c>
      <c r="J16" s="4" t="e">
        <f>LOG10(H16)</f>
        <v>#VALUE!</v>
      </c>
      <c r="K16">
        <f>LOG(G16)</f>
        <v>4.7913406155823557</v>
      </c>
    </row>
    <row r="17" spans="1:11" x14ac:dyDescent="0.25">
      <c r="A17" s="5">
        <f>COUNTIFS($H$3:$H$25,H17,$I$3:$I$25,I17)</f>
        <v>1</v>
      </c>
      <c r="B17">
        <v>16</v>
      </c>
      <c r="C17">
        <v>7</v>
      </c>
      <c r="D17" t="s">
        <v>3</v>
      </c>
      <c r="E17" t="s">
        <v>7</v>
      </c>
      <c r="F17" s="1">
        <v>76297.297957999996</v>
      </c>
      <c r="G17" s="1">
        <v>76297.297957999996</v>
      </c>
      <c r="H17" s="2">
        <v>9.9999999999999995E-7</v>
      </c>
      <c r="I17" t="s">
        <v>12</v>
      </c>
      <c r="J17" s="4">
        <f>LOG10(H17)</f>
        <v>-6</v>
      </c>
      <c r="K17">
        <f>LOG(G17)</f>
        <v>4.8825091578407331</v>
      </c>
    </row>
    <row r="18" spans="1:11" x14ac:dyDescent="0.25">
      <c r="A18" s="5">
        <f>COUNTIFS($H$3:$H$25,H18,$I$3:$I$25,I18)</f>
        <v>1</v>
      </c>
      <c r="B18">
        <v>17</v>
      </c>
      <c r="C18">
        <v>6</v>
      </c>
      <c r="D18" t="s">
        <v>3</v>
      </c>
      <c r="E18" t="s">
        <v>6</v>
      </c>
      <c r="F18" s="1">
        <v>74540.580277999994</v>
      </c>
      <c r="G18" s="1">
        <v>74540.580277999994</v>
      </c>
      <c r="H18" s="2">
        <v>1.0000000000000001E-5</v>
      </c>
      <c r="I18" t="s">
        <v>12</v>
      </c>
      <c r="J18" s="4">
        <f>LOG10(H18)</f>
        <v>-5</v>
      </c>
      <c r="K18">
        <f>LOG(G18)</f>
        <v>4.8723927692945646</v>
      </c>
    </row>
    <row r="19" spans="1:11" x14ac:dyDescent="0.25">
      <c r="A19" s="5">
        <f>COUNTIFS($H$3:$H$25,H19,$I$3:$I$25,I19)</f>
        <v>1</v>
      </c>
      <c r="B19">
        <v>18</v>
      </c>
      <c r="C19">
        <v>9</v>
      </c>
      <c r="D19" t="s">
        <v>3</v>
      </c>
      <c r="E19" t="s">
        <v>21</v>
      </c>
      <c r="F19" s="1">
        <v>70385.352148000005</v>
      </c>
      <c r="G19" s="1">
        <v>70385.352148000005</v>
      </c>
      <c r="H19" s="2">
        <v>1.7782794100389215E-5</v>
      </c>
      <c r="I19" t="s">
        <v>12</v>
      </c>
      <c r="J19" s="4">
        <f>LOG10(H19)</f>
        <v>-4.75</v>
      </c>
      <c r="K19">
        <f>LOG(G19)</f>
        <v>4.8474822877899619</v>
      </c>
    </row>
    <row r="20" spans="1:11" x14ac:dyDescent="0.25">
      <c r="A20" s="5">
        <f>COUNTIFS($H$3:$H$25,H20,$I$3:$I$25,I20)</f>
        <v>1</v>
      </c>
      <c r="B20">
        <v>19</v>
      </c>
      <c r="C20">
        <v>10</v>
      </c>
      <c r="D20" t="s">
        <v>3</v>
      </c>
      <c r="E20" t="s">
        <v>22</v>
      </c>
      <c r="F20" s="1">
        <v>73119.663283999995</v>
      </c>
      <c r="G20" s="1">
        <v>73119.663283999995</v>
      </c>
      <c r="H20" s="2">
        <v>2.4700000000000001E-5</v>
      </c>
      <c r="I20" t="s">
        <v>12</v>
      </c>
      <c r="J20" s="4">
        <f>LOG10(H20)</f>
        <v>-4.6073030467403342</v>
      </c>
      <c r="K20">
        <f>LOG(G20)</f>
        <v>4.8640341828045841</v>
      </c>
    </row>
    <row r="21" spans="1:11" x14ac:dyDescent="0.25">
      <c r="A21" s="5">
        <f>COUNTIFS($H$3:$H$25,H21,$I$3:$I$25,I21)</f>
        <v>1</v>
      </c>
      <c r="B21">
        <v>20</v>
      </c>
      <c r="C21">
        <v>8</v>
      </c>
      <c r="D21" t="s">
        <v>3</v>
      </c>
      <c r="E21" t="s">
        <v>20</v>
      </c>
      <c r="F21" s="1">
        <v>72724.658477000004</v>
      </c>
      <c r="G21" s="1">
        <v>72724.658477000004</v>
      </c>
      <c r="H21" s="3">
        <v>3.1622776601683748E-5</v>
      </c>
      <c r="I21" t="s">
        <v>12</v>
      </c>
      <c r="J21" s="4">
        <f>LOG10(H21)</f>
        <v>-4.5000000000000009</v>
      </c>
      <c r="K21">
        <f>LOG(G21)</f>
        <v>4.8616816904292017</v>
      </c>
    </row>
    <row r="22" spans="1:11" x14ac:dyDescent="0.25">
      <c r="A22" s="5">
        <f>COUNTIFS($H$3:$H$25,H22,$I$3:$I$25,I22)</f>
        <v>1</v>
      </c>
      <c r="B22">
        <v>21</v>
      </c>
      <c r="C22">
        <v>1</v>
      </c>
      <c r="D22" t="s">
        <v>3</v>
      </c>
      <c r="E22" t="s">
        <v>16</v>
      </c>
      <c r="F22" s="1">
        <v>76621.723295999996</v>
      </c>
      <c r="G22" s="1">
        <v>76621.723295999996</v>
      </c>
      <c r="H22" s="2">
        <v>1E-4</v>
      </c>
      <c r="I22" t="s">
        <v>12</v>
      </c>
      <c r="J22" s="4">
        <f>LOG10(H22)</f>
        <v>-4</v>
      </c>
      <c r="K22">
        <f>LOG(G22)</f>
        <v>4.8843519154560786</v>
      </c>
    </row>
    <row r="23" spans="1:11" x14ac:dyDescent="0.25">
      <c r="A23" s="5">
        <f>COUNTIFS($H$3:$H$25,H23,$I$3:$I$25,I23)</f>
        <v>1</v>
      </c>
      <c r="B23">
        <v>22</v>
      </c>
      <c r="C23">
        <v>2</v>
      </c>
      <c r="D23" t="s">
        <v>3</v>
      </c>
      <c r="E23" t="s">
        <v>15</v>
      </c>
      <c r="F23" s="1">
        <v>81549.783374999999</v>
      </c>
      <c r="G23" s="1">
        <v>81549.783374999999</v>
      </c>
      <c r="H23" s="2">
        <v>3.0000000000000001E-3</v>
      </c>
      <c r="I23" t="s">
        <v>12</v>
      </c>
      <c r="J23" s="4">
        <f>LOG10(H23)</f>
        <v>-2.5228787452803374</v>
      </c>
      <c r="K23">
        <f>LOG(G23)</f>
        <v>4.9114228117384391</v>
      </c>
    </row>
    <row r="24" spans="1:11" x14ac:dyDescent="0.25">
      <c r="A24" s="5">
        <f>COUNTIFS($H$3:$H$25,H24,$I$3:$I$25,I24)</f>
        <v>2</v>
      </c>
      <c r="B24">
        <v>23</v>
      </c>
      <c r="C24">
        <v>5</v>
      </c>
      <c r="D24" t="s">
        <v>3</v>
      </c>
      <c r="E24" t="s">
        <v>11</v>
      </c>
      <c r="F24" s="1">
        <v>89619.043890000001</v>
      </c>
      <c r="G24" s="1">
        <v>89619.043890000001</v>
      </c>
      <c r="H24" s="2">
        <v>0.01</v>
      </c>
      <c r="I24" t="s">
        <v>12</v>
      </c>
      <c r="J24" s="4">
        <f>LOG10(H24)</f>
        <v>-2</v>
      </c>
      <c r="K24">
        <f>LOG(G24)</f>
        <v>4.9524003062863295</v>
      </c>
    </row>
    <row r="25" spans="1:11" x14ac:dyDescent="0.25">
      <c r="A25" s="5">
        <f>COUNTIFS($H$3:$H$25,H25,$I$3:$I$25,I25)</f>
        <v>2</v>
      </c>
      <c r="B25">
        <v>24</v>
      </c>
      <c r="C25">
        <v>19</v>
      </c>
      <c r="D25" t="s">
        <v>3</v>
      </c>
      <c r="E25" t="s">
        <v>31</v>
      </c>
      <c r="F25" s="1">
        <v>89619.043890000001</v>
      </c>
      <c r="G25" s="1">
        <v>89619.043890000001</v>
      </c>
      <c r="H25" s="2">
        <v>0.01</v>
      </c>
      <c r="I25" t="s">
        <v>12</v>
      </c>
      <c r="J25" s="4">
        <f>LOG10(H25)</f>
        <v>-2</v>
      </c>
      <c r="K25">
        <f>LOG(G25)</f>
        <v>4.9524003062863295</v>
      </c>
    </row>
  </sheetData>
  <autoFilter ref="B2:K25" xr:uid="{7AD603AD-80D9-423B-8C8C-99DA0102A422}">
    <sortState xmlns:xlrd2="http://schemas.microsoft.com/office/spreadsheetml/2017/richdata2" ref="B3:K25">
      <sortCondition ref="B2:B25"/>
    </sortState>
  </autoFilter>
  <sortState xmlns:xlrd2="http://schemas.microsoft.com/office/spreadsheetml/2017/richdata2" ref="D3:K20">
    <sortCondition ref="E3:E20"/>
  </sortState>
  <conditionalFormatting sqref="Q37:Q40">
    <cfRule type="top10" dxfId="23" priority="18" bottom="1" rank="1"/>
  </conditionalFormatting>
  <conditionalFormatting sqref="Q32:Q35">
    <cfRule type="top10" dxfId="22" priority="17" bottom="1" rank="1"/>
  </conditionalFormatting>
  <conditionalFormatting sqref="P32:P35">
    <cfRule type="top10" dxfId="21" priority="14" bottom="1" rank="1"/>
  </conditionalFormatting>
  <conditionalFormatting sqref="P37:P40">
    <cfRule type="top10" dxfId="20" priority="13" bottom="1" rank="1"/>
  </conditionalFormatting>
  <conditionalFormatting sqref="V37:V40">
    <cfRule type="top10" dxfId="19" priority="12" bottom="1" rank="1"/>
  </conditionalFormatting>
  <conditionalFormatting sqref="V32:V35">
    <cfRule type="top10" dxfId="18" priority="11" bottom="1" rank="1"/>
  </conditionalFormatting>
  <conditionalFormatting sqref="U32:U35">
    <cfRule type="top10" dxfId="17" priority="8" bottom="1" rank="1"/>
  </conditionalFormatting>
  <conditionalFormatting sqref="U37:U40">
    <cfRule type="top10" dxfId="16" priority="7" bottom="1" rank="1"/>
  </conditionalFormatting>
  <conditionalFormatting sqref="Z37:Z40">
    <cfRule type="top10" dxfId="15" priority="6" bottom="1" rank="1"/>
  </conditionalFormatting>
  <conditionalFormatting sqref="Z32:Z35">
    <cfRule type="top10" dxfId="14" priority="5" bottom="1" rank="1"/>
  </conditionalFormatting>
  <conditionalFormatting sqref="Y32:Y35">
    <cfRule type="top10" dxfId="13" priority="2" bottom="1" rank="1"/>
  </conditionalFormatting>
  <conditionalFormatting sqref="Y37:Y40">
    <cfRule type="top10" dxfId="12" priority="1" bottom="1" rank="1"/>
  </conditionalFormatting>
  <conditionalFormatting sqref="P21">
    <cfRule type="top10" dxfId="11" priority="30" bottom="1" rank="1"/>
  </conditionalFormatting>
  <conditionalFormatting sqref="Q21">
    <cfRule type="top10" dxfId="10" priority="31" bottom="1" rank="1"/>
  </conditionalFormatting>
  <conditionalFormatting sqref="P5:P7">
    <cfRule type="top10" dxfId="9" priority="32" bottom="1" rank="1"/>
  </conditionalFormatting>
  <conditionalFormatting sqref="Q5:Q7">
    <cfRule type="top10" dxfId="8" priority="33" bottom="1" rank="1"/>
  </conditionalFormatting>
  <conditionalFormatting sqref="Q28:Q30">
    <cfRule type="top10" dxfId="7" priority="34" bottom="1" rank="1"/>
  </conditionalFormatting>
  <conditionalFormatting sqref="P28:P30">
    <cfRule type="top10" dxfId="6" priority="35" bottom="1" rank="1"/>
  </conditionalFormatting>
  <conditionalFormatting sqref="V28:V30">
    <cfRule type="top10" dxfId="5" priority="36" bottom="1" rank="1"/>
  </conditionalFormatting>
  <conditionalFormatting sqref="U28:U30">
    <cfRule type="top10" dxfId="4" priority="37" bottom="1" rank="1"/>
  </conditionalFormatting>
  <conditionalFormatting sqref="Z28:Z30">
    <cfRule type="top10" dxfId="3" priority="38" bottom="1" rank="1"/>
  </conditionalFormatting>
  <conditionalFormatting sqref="Y28:Y30">
    <cfRule type="top10" dxfId="2" priority="39" bottom="1" rank="1"/>
  </conditionalFormatting>
  <conditionalFormatting sqref="P9:P17">
    <cfRule type="top10" dxfId="1" priority="40" bottom="1" rank="1"/>
  </conditionalFormatting>
  <conditionalFormatting sqref="Q9:Q17">
    <cfRule type="top10" dxfId="0" priority="42" bottom="1" rank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2021-06-20T19:49:35Z</dcterms:created>
  <dcterms:modified xsi:type="dcterms:W3CDTF">2021-07-04T19:15:14Z</dcterms:modified>
</cp:coreProperties>
</file>