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homework\Starter_Code\"/>
    </mc:Choice>
  </mc:AlternateContent>
  <xr:revisionPtr revIDLastSave="0" documentId="13_ncr:1_{F1E6A9BE-DE4E-46FC-9809-61C8C342943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Crowdfunding" sheetId="1" r:id="rId1"/>
    <sheet name="Pivot Table 1" sheetId="5" r:id="rId2"/>
    <sheet name="Pivot Table 2" sheetId="6" r:id="rId3"/>
    <sheet name="Pivot Table 3" sheetId="8" r:id="rId4"/>
    <sheet name="Goal Analysis" sheetId="9" r:id="rId5"/>
    <sheet name="Backers Analysis" sheetId="10" r:id="rId6"/>
  </sheets>
  <definedNames>
    <definedName name="_xlnm._FilterDatabase" localSheetId="0" hidden="1">Crowdfunding!$A$1:$T$1001</definedName>
    <definedName name="_xlchart.v1.0" hidden="1">'Backers Analysis'!$B$1</definedName>
    <definedName name="_xlchart.v1.1" hidden="1">'Backers Analysis'!$B$2:$B$566</definedName>
    <definedName name="_xlchart.v1.10" hidden="1">'Backers Analysis'!$E$2:$E$566</definedName>
    <definedName name="_xlchart.v1.11" hidden="1">'Backers Analysis'!$B$1</definedName>
    <definedName name="_xlchart.v1.12" hidden="1">'Backers Analysis'!$B$2:$B$566</definedName>
    <definedName name="_xlchart.v1.13" hidden="1">'Backers Analysis'!$E$1</definedName>
    <definedName name="_xlchart.v1.14" hidden="1">'Backers Analysis'!$E$2:$E$566</definedName>
    <definedName name="_xlchart.v1.2" hidden="1">'Backers Analysis'!$G$2:$G$7</definedName>
    <definedName name="_xlchart.v1.3" hidden="1">'Backers Analysis'!$H$1</definedName>
    <definedName name="_xlchart.v1.4" hidden="1">'Backers Analysis'!$H$2:$H$7</definedName>
    <definedName name="_xlchart.v1.5" hidden="1">'Backers Analysis'!$I$1</definedName>
    <definedName name="_xlchart.v1.6" hidden="1">'Backers Analysis'!$I$2:$I$7</definedName>
    <definedName name="_xlchart.v1.7" hidden="1">'Backers Analysis'!$B$1</definedName>
    <definedName name="_xlchart.v1.8" hidden="1">'Backers Analysis'!$B$2:$B$566</definedName>
    <definedName name="_xlchart.v1.9" hidden="1">'Backers Analysis'!$E$1</definedName>
    <definedName name="failed">'Backers Analysis'!$E$2:$E$365</definedName>
    <definedName name="goal">Crowdfunding!$D$2:$D$1001</definedName>
    <definedName name="outcome">Crowdfunding!$G$2:$G$1001</definedName>
    <definedName name="pledged">Crowdfunding!$E$2:$E$1001</definedName>
    <definedName name="successful">'Backers Analysis'!$B$2:$B$566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0" l="1"/>
  <c r="H7" i="10"/>
  <c r="I6" i="10"/>
  <c r="H6" i="10"/>
  <c r="I5" i="10"/>
  <c r="H5" i="10"/>
  <c r="I4" i="10"/>
  <c r="H3" i="10"/>
  <c r="I3" i="10"/>
  <c r="H4" i="10"/>
  <c r="I2" i="10"/>
  <c r="H2" i="10"/>
  <c r="B13" i="9" l="1"/>
  <c r="C13" i="9"/>
  <c r="D13" i="9"/>
  <c r="D12" i="9"/>
  <c r="C12" i="9"/>
  <c r="B12" i="9"/>
  <c r="B11" i="9"/>
  <c r="C11" i="9"/>
  <c r="D11" i="9"/>
  <c r="D10" i="9"/>
  <c r="C10" i="9"/>
  <c r="B10" i="9"/>
  <c r="B9" i="9"/>
  <c r="C9" i="9"/>
  <c r="D9" i="9"/>
  <c r="D8" i="9"/>
  <c r="C8" i="9"/>
  <c r="B8" i="9"/>
  <c r="B7" i="9"/>
  <c r="E7" i="9" s="1"/>
  <c r="H7" i="9" s="1"/>
  <c r="C7" i="9"/>
  <c r="D7" i="9"/>
  <c r="D6" i="9"/>
  <c r="C6" i="9"/>
  <c r="B6" i="9"/>
  <c r="B5" i="9"/>
  <c r="C5" i="9"/>
  <c r="D5" i="9"/>
  <c r="D4" i="9"/>
  <c r="C4" i="9"/>
  <c r="B4" i="9"/>
  <c r="B3" i="9"/>
  <c r="E3" i="9" s="1"/>
  <c r="H3" i="9" s="1"/>
  <c r="C3" i="9"/>
  <c r="D3" i="9"/>
  <c r="D2" i="9"/>
  <c r="C2" i="9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2" i="1"/>
  <c r="F3" i="9" l="1"/>
  <c r="G3" i="9"/>
  <c r="E2" i="9"/>
  <c r="H2" i="9" s="1"/>
  <c r="E13" i="9"/>
  <c r="H13" i="9" s="1"/>
  <c r="E12" i="9"/>
  <c r="H12" i="9" s="1"/>
  <c r="E11" i="9"/>
  <c r="G11" i="9" s="1"/>
  <c r="E10" i="9"/>
  <c r="H10" i="9" s="1"/>
  <c r="E9" i="9"/>
  <c r="H9" i="9" s="1"/>
  <c r="E8" i="9"/>
  <c r="H8" i="9" s="1"/>
  <c r="F7" i="9"/>
  <c r="G7" i="9"/>
  <c r="E6" i="9"/>
  <c r="H6" i="9" s="1"/>
  <c r="E5" i="9"/>
  <c r="G5" i="9" s="1"/>
  <c r="E4" i="9"/>
  <c r="H4" i="9" s="1"/>
  <c r="F9" i="9" l="1"/>
  <c r="G9" i="9"/>
  <c r="F11" i="9"/>
  <c r="F13" i="9"/>
  <c r="F5" i="9"/>
  <c r="G8" i="9"/>
  <c r="G4" i="9"/>
  <c r="F8" i="9"/>
  <c r="G12" i="9"/>
  <c r="G13" i="9"/>
  <c r="G10" i="9"/>
  <c r="G2" i="9"/>
  <c r="H5" i="9"/>
  <c r="H11" i="9"/>
  <c r="F12" i="9"/>
  <c r="F4" i="9"/>
  <c r="G6" i="9"/>
  <c r="F10" i="9"/>
  <c r="F6" i="9"/>
  <c r="F2" i="9"/>
</calcChain>
</file>

<file path=xl/sharedStrings.xml><?xml version="1.0" encoding="utf-8"?>
<sst xmlns="http://schemas.openxmlformats.org/spreadsheetml/2006/main" count="7064" uniqueCount="2117">
  <si>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</si>
  <si>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</si>
  <si>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</si>
  <si>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</si>
  <si>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</si>
  <si>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</si>
  <si>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</si>
  <si>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</si>
  <si>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</si>
  <si>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</si>
  <si>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</si>
  <si>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</si>
  <si>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</si>
  <si>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</si>
  <si>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</si>
  <si>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</si>
  <si>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</si>
  <si>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</si>
  <si>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</si>
  <si>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</si>
  <si>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</si>
  <si>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</si>
  <si>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</si>
  <si>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</si>
  <si>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</si>
  <si>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</si>
  <si>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</si>
  <si>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</si>
  <si>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</si>
  <si>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</si>
  <si>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</si>
  <si>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</si>
  <si>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</si>
  <si>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</si>
  <si>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</si>
  <si>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</si>
  <si>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</si>
  <si>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</si>
  <si>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</si>
  <si>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</si>
  <si>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</si>
  <si>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</si>
  <si>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</si>
  <si>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</si>
  <si>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</si>
  <si>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</si>
  <si>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</si>
  <si>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</si>
  <si>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</si>
  <si>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</si>
  <si>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</si>
  <si>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</si>
  <si>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</si>
  <si>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</si>
  <si>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</si>
  <si>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</si>
  <si>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</si>
  <si>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</si>
  <si>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</si>
  <si>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</si>
  <si>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</si>
  <si>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</si>
  <si>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</si>
  <si>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</si>
  <si>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</si>
  <si>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</si>
  <si>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</si>
  <si>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</si>
  <si>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</si>
  <si>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</si>
  <si>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</si>
  <si>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</si>
  <si>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</si>
  <si>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</si>
  <si>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</si>
  <si>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</si>
  <si>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</si>
  <si>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</si>
  <si>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</si>
  <si>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</si>
  <si>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</si>
  <si>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</si>
  <si>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</si>
  <si>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</si>
  <si>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</si>
  <si>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</si>
  <si>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</si>
  <si>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</si>
  <si>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</si>
  <si>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</si>
  <si>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</si>
  <si>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</si>
  <si>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</si>
  <si>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</si>
  <si>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</si>
  <si>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</si>
  <si>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</si>
  <si>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</si>
  <si>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</si>
  <si>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</si>
  <si>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</si>
  <si>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</si>
  <si>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</si>
  <si>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</si>
  <si>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</si>
  <si>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</si>
  <si>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</si>
  <si>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</si>
  <si>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</si>
  <si>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</si>
  <si>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</si>
  <si>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</si>
  <si>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</si>
  <si>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</si>
  <si>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</si>
  <si>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</si>
  <si>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</si>
  <si>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</si>
  <si>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</si>
  <si>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</si>
  <si>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</si>
  <si>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</si>
  <si>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</si>
  <si>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</si>
  <si>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</si>
  <si>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</si>
  <si>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</si>
  <si>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</si>
  <si>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</si>
  <si>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</si>
  <si>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</si>
  <si>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</si>
  <si>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</si>
  <si>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</si>
  <si>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</si>
  <si>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</si>
  <si>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</si>
  <si>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</si>
  <si>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</si>
  <si>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</si>
  <si>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</si>
  <si>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</si>
  <si>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</si>
  <si>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</si>
  <si>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</si>
  <si>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</si>
  <si>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</si>
  <si>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</si>
  <si>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</si>
  <si>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</si>
  <si>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</si>
  <si>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</si>
  <si>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</si>
  <si>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</si>
  <si>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</si>
  <si>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</si>
  <si>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</si>
  <si>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</si>
  <si>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</si>
  <si>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</si>
  <si>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</si>
  <si>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</si>
  <si>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</si>
  <si>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</si>
  <si>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</si>
  <si>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</si>
  <si>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</si>
  <si>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</si>
  <si>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</si>
  <si>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</si>
  <si>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</si>
  <si>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</si>
  <si>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</si>
  <si>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</si>
  <si>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</si>
  <si>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</si>
  <si>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</si>
  <si>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</si>
  <si>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</si>
  <si>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</si>
  <si>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</si>
  <si>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</si>
  <si>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</si>
  <si>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</si>
  <si>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</si>
  <si>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</si>
  <si>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</si>
  <si>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</si>
  <si>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</si>
  <si>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</si>
  <si>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</si>
  <si>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</si>
  <si>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</si>
  <si>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</si>
  <si>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</si>
  <si>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</si>
  <si>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</si>
  <si>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</si>
  <si>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</si>
  <si>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</si>
  <si>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</si>
  <si>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</si>
  <si>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</si>
  <si>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</si>
  <si>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</si>
  <si>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</si>
  <si>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</si>
  <si>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</si>
  <si>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</si>
  <si>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</si>
  <si>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</si>
  <si>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</si>
  <si>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</si>
  <si>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</si>
  <si>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</si>
  <si>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</si>
  <si>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</si>
  <si>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</si>
  <si>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</si>
  <si>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</si>
  <si>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</si>
  <si>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</si>
  <si>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</si>
  <si>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</si>
  <si>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</si>
  <si>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</si>
  <si>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</si>
  <si>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</si>
  <si>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</si>
  <si>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</si>
  <si>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</si>
  <si>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</si>
  <si>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</si>
  <si>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</si>
  <si>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</si>
  <si>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</si>
  <si>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</si>
  <si>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</si>
  <si>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</si>
  <si>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</si>
  <si>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</si>
  <si>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</si>
  <si>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</si>
  <si>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</si>
  <si>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</si>
  <si>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</si>
  <si>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</si>
  <si>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</si>
  <si>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</si>
  <si>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</si>
  <si>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</si>
  <si>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</si>
  <si>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</si>
  <si>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</si>
  <si>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</si>
  <si>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</si>
  <si>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</si>
  <si>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</si>
  <si>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</si>
  <si>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</si>
  <si>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</si>
  <si>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</si>
  <si>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</si>
  <si>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</si>
  <si>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</si>
  <si>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</si>
  <si>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</si>
  <si>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</si>
  <si>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</si>
  <si>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</si>
  <si>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</si>
  <si>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</si>
  <si>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</si>
  <si>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</si>
  <si>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</si>
  <si>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</si>
  <si>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</si>
  <si>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</si>
  <si>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</si>
  <si>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</si>
  <si>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</si>
  <si>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</si>
  <si>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</si>
  <si>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</si>
  <si>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</si>
  <si>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</si>
  <si>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</si>
  <si>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</si>
  <si>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</si>
  <si>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</si>
  <si>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</si>
  <si>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</si>
  <si>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</si>
  <si>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</si>
  <si>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</si>
  <si>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</si>
  <si>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</si>
  <si>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</si>
  <si>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</si>
  <si>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</si>
  <si>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</si>
  <si>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</si>
  <si>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</si>
  <si>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</si>
  <si>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</si>
  <si>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</si>
  <si>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</si>
  <si>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</si>
  <si>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</si>
  <si>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</si>
  <si>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</si>
  <si>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</si>
  <si>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</si>
  <si>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</si>
  <si>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</si>
  <si>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</si>
  <si>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</si>
  <si>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</si>
  <si>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</si>
  <si>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</si>
  <si>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</si>
  <si>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</si>
  <si>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</si>
  <si>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</si>
  <si>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</si>
  <si>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</si>
  <si>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</si>
  <si>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</si>
  <si>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</si>
  <si>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</si>
  <si>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</si>
  <si>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</si>
  <si>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</si>
  <si>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</si>
  <si>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</si>
  <si>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</si>
  <si>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</si>
  <si>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</si>
  <si>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</si>
  <si>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</si>
  <si>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</si>
  <si>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</si>
  <si>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</si>
  <si>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</si>
  <si>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</si>
  <si>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</si>
  <si>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</si>
  <si>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</si>
  <si>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</si>
  <si>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</si>
  <si>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</si>
  <si>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</si>
  <si>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</si>
  <si>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</si>
  <si>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</si>
  <si>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</si>
  <si>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</si>
  <si>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</si>
  <si>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</si>
  <si>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</si>
  <si>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</si>
  <si>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</si>
  <si>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</si>
  <si>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</si>
  <si>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</si>
  <si>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</si>
  <si>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</si>
  <si>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</si>
  <si>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</si>
  <si>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</si>
  <si>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</si>
  <si>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</si>
  <si>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</si>
  <si>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</si>
  <si>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</si>
  <si>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</si>
  <si>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</si>
  <si>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</si>
  <si>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</si>
  <si>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</si>
  <si>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</si>
  <si>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</si>
  <si>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</si>
  <si>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</si>
  <si>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</si>
  <si>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</si>
  <si>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</si>
  <si>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</si>
  <si>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</si>
  <si>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</si>
  <si>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</si>
  <si>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</si>
  <si>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</si>
  <si>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</si>
  <si>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</si>
  <si>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</si>
  <si>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</si>
  <si>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</si>
  <si>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</si>
  <si>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</si>
  <si>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</si>
  <si>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</si>
  <si>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</si>
  <si>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</si>
  <si>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</si>
  <si>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</si>
  <si>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</si>
  <si>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</si>
  <si>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</si>
  <si>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</si>
  <si>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</si>
  <si>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</si>
  <si>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</si>
  <si>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</si>
  <si>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</si>
  <si>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</si>
  <si>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</si>
  <si>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</si>
  <si>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</si>
  <si>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</si>
  <si>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</si>
  <si>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</si>
  <si>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</si>
  <si>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</si>
  <si>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</si>
  <si>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</si>
  <si>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</si>
  <si>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</si>
  <si>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</si>
  <si>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</si>
  <si>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</si>
  <si>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</si>
  <si>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</si>
  <si>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</si>
  <si>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</si>
  <si>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</si>
  <si>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</si>
  <si>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</si>
  <si>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</si>
  <si>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</si>
  <si>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</si>
  <si>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</si>
  <si>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</si>
  <si>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</si>
  <si>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</si>
  <si>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</si>
  <si>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</si>
  <si>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</si>
  <si>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</si>
  <si>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</si>
  <si>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</si>
  <si>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</si>
  <si>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</si>
  <si>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</si>
  <si>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</si>
  <si>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</si>
  <si>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</si>
  <si>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</si>
  <si>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</si>
  <si>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</si>
  <si>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</si>
  <si>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</si>
  <si>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</si>
  <si>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</si>
  <si>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</si>
  <si>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</si>
  <si>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</si>
  <si>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</si>
  <si>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</si>
  <si>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</si>
  <si>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</si>
  <si>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</si>
  <si>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</si>
  <si>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</si>
  <si>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</si>
  <si>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</si>
  <si>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</si>
  <si>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</si>
  <si>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</si>
  <si>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</si>
  <si>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</si>
  <si>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</si>
  <si>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</si>
  <si>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</si>
  <si>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</si>
  <si>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</si>
  <si>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</si>
  <si>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</si>
  <si>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</si>
  <si>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</si>
  <si>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</si>
  <si>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</si>
  <si>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</si>
  <si>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</si>
  <si>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</si>
  <si>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</si>
  <si>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</si>
  <si>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</si>
  <si>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</si>
  <si>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</si>
  <si>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</si>
  <si>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</si>
  <si>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</si>
  <si>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</si>
  <si>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</si>
  <si>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</si>
  <si>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</si>
  <si>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</si>
  <si>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</si>
  <si>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</si>
  <si>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</si>
  <si>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</si>
  <si>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</si>
  <si>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</si>
  <si>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</si>
  <si>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</si>
  <si>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</si>
  <si>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</si>
  <si>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</si>
  <si>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</si>
  <si>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</si>
  <si>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</si>
  <si>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</si>
  <si>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</si>
  <si>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</si>
  <si>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</si>
  <si>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</si>
  <si>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</si>
  <si>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</si>
  <si>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</si>
  <si>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</si>
  <si>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</si>
  <si>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</si>
  <si>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</si>
  <si>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</si>
  <si>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</si>
  <si>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</si>
  <si>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</si>
  <si>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</si>
  <si>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</si>
  <si>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</si>
  <si>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</si>
  <si>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</si>
  <si>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</si>
  <si>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</si>
  <si>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</si>
  <si>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</si>
  <si>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</si>
  <si>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</si>
  <si>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</si>
  <si>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</si>
  <si>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</si>
  <si>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</si>
  <si>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</si>
  <si>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</si>
  <si>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</si>
  <si>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</si>
  <si>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</si>
  <si>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</si>
  <si>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</si>
  <si>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</si>
  <si>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</si>
  <si>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</si>
  <si>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</si>
  <si>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</si>
  <si>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</si>
  <si>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</si>
  <si>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</si>
  <si>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</si>
  <si>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</si>
  <si>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</si>
  <si>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</si>
  <si>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</si>
  <si>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</si>
  <si>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</si>
  <si>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</si>
  <si>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</si>
  <si>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</si>
  <si>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</si>
  <si>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</si>
  <si>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</si>
  <si>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</si>
  <si>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</si>
  <si>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</si>
  <si>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</si>
  <si>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</si>
  <si>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</si>
  <si>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</si>
  <si>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</si>
  <si>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</si>
  <si>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</si>
  <si>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</si>
  <si>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</si>
  <si>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</si>
  <si>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</si>
  <si>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</si>
  <si>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</si>
  <si>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</si>
  <si>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</si>
  <si>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</si>
  <si>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</si>
  <si>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</si>
  <si>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</si>
  <si>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</si>
  <si>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</si>
  <si>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</si>
  <si>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</si>
  <si>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</si>
  <si>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</si>
  <si>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</si>
  <si>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</si>
  <si>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</si>
  <si>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</si>
  <si>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</si>
  <si>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</si>
  <si>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</si>
  <si>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</si>
  <si>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</si>
  <si>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</si>
  <si>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</si>
  <si>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</si>
  <si>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</si>
  <si>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</si>
  <si>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</si>
  <si>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</si>
  <si>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</si>
  <si>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</si>
  <si>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</si>
  <si>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</si>
  <si>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</si>
  <si>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</si>
  <si>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</si>
  <si>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</si>
  <si>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</si>
  <si>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</si>
  <si>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</si>
  <si>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</si>
  <si>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</si>
  <si>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</si>
  <si>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</si>
  <si>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</si>
  <si>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</si>
  <si>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</si>
  <si>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</si>
  <si>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</si>
  <si>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</si>
  <si>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</si>
  <si>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</si>
  <si>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</si>
  <si>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</si>
  <si>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</si>
  <si>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</si>
  <si>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</si>
  <si>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</si>
  <si>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</si>
  <si>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</si>
  <si>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</si>
  <si>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</si>
  <si>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</si>
  <si>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</si>
  <si>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</si>
  <si>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</si>
  <si>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</si>
  <si>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</si>
  <si>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</si>
  <si>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</si>
  <si>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</si>
  <si>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</si>
  <si>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</si>
  <si>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</si>
  <si>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</si>
  <si>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</si>
  <si>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</si>
  <si>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</si>
  <si>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</si>
  <si>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</si>
  <si>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</si>
  <si>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</si>
  <si>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</si>
  <si>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</si>
  <si>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</si>
  <si>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</si>
  <si>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</si>
  <si>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</si>
  <si>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</si>
  <si>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</si>
  <si>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</si>
  <si>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</si>
  <si>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</si>
  <si>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</si>
  <si>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</si>
  <si>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</si>
  <si>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</si>
  <si>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</si>
  <si>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</si>
  <si>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</si>
  <si>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</si>
  <si>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</si>
  <si>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</si>
  <si>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</si>
  <si>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</si>
  <si>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</si>
  <si>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</si>
  <si>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</si>
  <si>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</si>
  <si>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</si>
  <si>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</si>
  <si>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</si>
  <si>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</si>
  <si>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</si>
  <si>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</si>
  <si>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</si>
  <si>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</si>
  <si>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</si>
  <si>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</si>
  <si>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</si>
  <si>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</si>
  <si>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</si>
  <si>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</si>
  <si>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</si>
  <si>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</si>
  <si>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</si>
  <si>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</si>
  <si>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</si>
  <si>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</si>
  <si>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</si>
  <si>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</si>
  <si>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</si>
  <si>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</si>
  <si>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</si>
  <si>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</si>
  <si>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</si>
  <si>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</si>
  <si>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</si>
  <si>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</si>
  <si>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</si>
  <si>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</si>
  <si>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</si>
  <si>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</si>
  <si>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</si>
  <si>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</si>
  <si>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</si>
  <si>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</si>
  <si>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</si>
  <si>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</si>
  <si>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</si>
  <si>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</si>
  <si>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</si>
  <si>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</si>
  <si>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</si>
  <si>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</si>
  <si>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</si>
  <si>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</si>
  <si>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</si>
  <si>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</si>
  <si>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</si>
  <si>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</si>
  <si>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</si>
  <si>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</si>
  <si>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</si>
  <si>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</si>
  <si>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</si>
  <si>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</si>
  <si>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</si>
  <si>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</si>
  <si>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</si>
  <si>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</si>
  <si>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</si>
  <si>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</si>
  <si>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</si>
  <si>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</si>
  <si>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</si>
  <si>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</si>
  <si>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</si>
  <si>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</si>
  <si>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</si>
  <si>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</si>
  <si>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</si>
  <si>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</si>
  <si>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</si>
  <si>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</si>
  <si>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</si>
  <si>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</si>
  <si>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</si>
  <si>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</si>
  <si>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</si>
  <si>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</si>
  <si>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</si>
  <si>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</si>
  <si>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</si>
  <si>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</si>
  <si>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</si>
  <si>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</si>
  <si>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</si>
  <si>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</si>
  <si>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</si>
  <si>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</si>
  <si>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</si>
  <si>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</si>
  <si>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</si>
  <si>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</si>
  <si>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</si>
  <si>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</si>
  <si>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</si>
  <si>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</si>
  <si>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</si>
  <si>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</si>
  <si>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</si>
  <si>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</si>
  <si>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</si>
  <si>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</si>
  <si>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</si>
  <si>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</si>
  <si>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</si>
  <si>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</si>
  <si>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</si>
  <si>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</si>
  <si>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</si>
  <si>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</si>
  <si>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</si>
  <si>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</si>
  <si>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</si>
  <si>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</si>
  <si>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</si>
  <si>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</si>
  <si>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</si>
  <si>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</si>
  <si>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</si>
  <si>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</si>
  <si>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</si>
  <si>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</si>
  <si>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</si>
  <si>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</si>
  <si>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</si>
  <si>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</si>
  <si>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</si>
  <si>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</si>
  <si>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</si>
  <si>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</si>
  <si>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</si>
  <si>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</si>
  <si>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</si>
  <si>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</si>
  <si>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</si>
  <si>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</si>
  <si>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</si>
  <si>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</si>
  <si>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</si>
  <si>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</si>
  <si>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</si>
  <si>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</si>
  <si>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</si>
  <si>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</si>
  <si>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</si>
  <si>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</si>
  <si>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</si>
  <si>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</si>
  <si>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</si>
  <si>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</si>
  <si>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</si>
  <si>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</si>
  <si>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</si>
  <si>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</si>
  <si>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</si>
  <si>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</si>
  <si>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</si>
  <si>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</si>
  <si>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</si>
  <si>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</si>
  <si>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</si>
  <si>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</si>
  <si>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</si>
  <si>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</si>
  <si>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</si>
  <si>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</si>
  <si>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</si>
  <si>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</si>
  <si>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</si>
  <si>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</si>
  <si>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</si>
  <si>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</si>
  <si>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</si>
  <si>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</si>
  <si>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</si>
  <si>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</si>
  <si>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</si>
  <si>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</si>
  <si>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</si>
  <si>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</si>
  <si>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</si>
  <si>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</si>
  <si>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</si>
  <si>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</si>
  <si>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</si>
  <si>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</si>
  <si>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</si>
  <si>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</si>
  <si>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</si>
  <si>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</si>
  <si>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</si>
  <si>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</si>
  <si>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</si>
  <si>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</si>
  <si>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</si>
  <si>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</si>
  <si>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</si>
  <si>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</si>
  <si>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</si>
  <si>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</si>
  <si>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</si>
  <si>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</si>
  <si>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</si>
  <si>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</si>
  <si>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</si>
  <si>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</si>
  <si>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</si>
  <si>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</si>
  <si>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</si>
  <si>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</si>
  <si>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</si>
  <si>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</si>
  <si>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</si>
  <si>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</si>
  <si>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</si>
  <si>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</si>
  <si>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</si>
  <si>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</si>
  <si>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</si>
  <si>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</si>
  <si>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</si>
  <si>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</si>
  <si>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</si>
  <si>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</si>
  <si>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</si>
  <si>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</si>
  <si>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</si>
  <si>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</si>
  <si>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</si>
  <si>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</si>
  <si>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</si>
  <si>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</si>
  <si>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</si>
  <si>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</si>
  <si>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</si>
  <si>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</si>
  <si>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</si>
  <si>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</si>
  <si>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</si>
  <si>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</si>
  <si>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</si>
  <si>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</si>
  <si>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</si>
  <si>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</si>
  <si>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</si>
  <si>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</si>
  <si>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</si>
  <si>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</si>
  <si>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</si>
  <si>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</si>
  <si>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</si>
  <si>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</si>
  <si>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</si>
  <si>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</si>
  <si>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</si>
  <si>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</si>
  <si>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</si>
  <si>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</si>
  <si>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</si>
  <si>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</si>
  <si>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</si>
  <si>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</si>
  <si>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</si>
  <si>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</si>
  <si>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</si>
  <si>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</si>
  <si>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</si>
  <si>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</si>
  <si>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</si>
  <si>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</si>
  <si>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</si>
  <si>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</si>
  <si>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</si>
  <si>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</si>
  <si>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</si>
  <si>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</si>
  <si>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</si>
  <si>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</si>
  <si>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</si>
  <si>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</si>
  <si>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</si>
  <si>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</si>
  <si>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</si>
  <si>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</si>
  <si>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</si>
  <si>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</si>
  <si>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</si>
  <si>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</si>
  <si>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</si>
  <si>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</si>
  <si>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</si>
  <si>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</si>
  <si>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</si>
  <si>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</si>
  <si>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</si>
  <si>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</si>
  <si>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</si>
  <si>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</si>
  <si>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</si>
  <si>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</si>
  <si>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</si>
  <si>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</si>
  <si>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</si>
  <si>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</si>
  <si>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</si>
  <si>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</si>
  <si>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</si>
  <si>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</si>
  <si>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</si>
  <si>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</si>
  <si>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</si>
  <si>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</si>
  <si>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</si>
  <si>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</si>
  <si>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</si>
  <si>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</si>
  <si>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</si>
  <si>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</si>
  <si>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</si>
  <si>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</si>
  <si>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</si>
  <si>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</si>
  <si>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</si>
  <si>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</si>
  <si>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</si>
  <si>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</si>
  <si>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</si>
  <si>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</si>
  <si>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</si>
  <si>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</si>
  <si>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</si>
  <si>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</si>
  <si>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</si>
  <si>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</si>
  <si>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</si>
  <si>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</si>
  <si>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</si>
  <si>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</si>
  <si>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</si>
  <si>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</si>
  <si>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</si>
  <si>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</si>
  <si>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</si>
  <si>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</si>
  <si>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</si>
  <si>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</si>
  <si>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</si>
  <si>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</si>
  <si>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</si>
  <si>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</si>
  <si>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</si>
  <si>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</si>
  <si>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</si>
  <si>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</si>
  <si>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</si>
  <si>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</si>
  <si>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</si>
  <si>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</si>
  <si>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</si>
  <si>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</si>
  <si>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</si>
  <si>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</si>
  <si>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</si>
  <si>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</si>
  <si>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</si>
  <si>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</si>
  <si>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</si>
  <si>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</si>
  <si>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</si>
  <si>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</si>
  <si>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</si>
  <si>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</si>
  <si>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</si>
  <si>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</si>
  <si>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</si>
  <si>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</si>
  <si>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</si>
  <si>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</si>
  <si>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</si>
  <si>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</si>
  <si>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</si>
  <si>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</si>
  <si>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</si>
  <si>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</si>
  <si>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</si>
  <si>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</si>
  <si>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</si>
  <si>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</si>
  <si>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</si>
  <si>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</si>
  <si>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</si>
  <si>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</si>
  <si>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</si>
  <si>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</si>
  <si>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</si>
  <si>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</si>
  <si>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</si>
  <si>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</si>
  <si>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</si>
  <si>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</si>
  <si>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</si>
  <si>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</si>
  <si>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</si>
  <si>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</si>
  <si>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</si>
  <si>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</si>
  <si>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</si>
  <si>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</si>
  <si>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</si>
  <si>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</si>
  <si>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</si>
  <si>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</si>
  <si>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</si>
  <si>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</si>
  <si>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</si>
  <si>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</si>
  <si>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</si>
  <si>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</si>
  <si>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</si>
  <si>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</si>
  <si>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</si>
  <si>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</si>
  <si>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</si>
  <si>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</si>
  <si>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</si>
  <si>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</si>
  <si>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</si>
  <si>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</si>
  <si>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</si>
  <si>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</si>
  <si>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</si>
  <si>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</si>
  <si>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</si>
  <si>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</si>
  <si>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</si>
  <si>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</si>
  <si>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</si>
  <si>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</si>
  <si>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</si>
  <si>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</si>
  <si>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</si>
  <si>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</si>
  <si>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</si>
  <si>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</si>
  <si>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</si>
  <si>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</si>
  <si>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</si>
  <si>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</si>
  <si>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</si>
  <si>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</si>
  <si>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</si>
  <si>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</si>
  <si>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</si>
  <si>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</si>
  <si>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</si>
  <si>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</si>
  <si>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</si>
  <si>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</si>
  <si>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</si>
  <si>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</si>
  <si>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</si>
  <si>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</si>
  <si>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</si>
  <si>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</si>
  <si>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</si>
  <si>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</si>
  <si>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</si>
  <si>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</si>
  <si>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</si>
  <si>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</si>
  <si>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</si>
  <si>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</si>
  <si>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</si>
  <si>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</si>
  <si>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</si>
  <si>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</si>
  <si>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</si>
  <si>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</si>
  <si>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</si>
  <si>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</si>
  <si>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</si>
  <si>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</si>
  <si>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</si>
  <si>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</si>
  <si>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</si>
  <si>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</si>
  <si>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</si>
  <si>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</si>
  <si>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</si>
  <si>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</si>
  <si>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</si>
  <si>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</si>
  <si>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</si>
  <si>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</si>
  <si>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</si>
  <si>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</si>
  <si>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</si>
  <si>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</si>
  <si>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</si>
  <si>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</si>
  <si>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</si>
  <si>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</si>
  <si>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</si>
  <si>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</si>
  <si>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</si>
  <si>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</si>
  <si>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</si>
  <si>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</si>
  <si>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</si>
  <si>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</si>
  <si>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</si>
  <si>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</si>
  <si>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</si>
  <si>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</si>
  <si>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</si>
  <si>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</si>
  <si>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</si>
  <si>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</si>
  <si>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</si>
  <si>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</si>
  <si>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</si>
  <si>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</si>
  <si>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</si>
  <si>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</si>
  <si>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</si>
  <si>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</si>
  <si>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</si>
  <si>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</si>
  <si>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</si>
  <si>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</si>
  <si>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</si>
  <si>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</si>
  <si>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</si>
  <si>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</si>
  <si>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</si>
  <si>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</si>
  <si>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</si>
  <si>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</si>
  <si>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</si>
  <si>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</si>
  <si>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</si>
  <si>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</si>
  <si>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</si>
  <si>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</si>
  <si>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</si>
  <si>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</si>
  <si>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</si>
  <si>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</si>
  <si>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</si>
  <si>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</si>
  <si>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</si>
  <si>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</si>
  <si>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</si>
  <si>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</si>
  <si>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</si>
  <si>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</si>
  <si>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</si>
  <si>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</si>
  <si>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</si>
  <si>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</si>
  <si>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</si>
  <si>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</si>
  <si>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</si>
  <si>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</si>
  <si>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</si>
  <si>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</si>
  <si>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</si>
  <si>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</si>
  <si>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</si>
  <si>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</si>
  <si>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</si>
  <si>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</si>
  <si>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</si>
  <si>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</si>
  <si>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</si>
  <si>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</si>
  <si>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</si>
  <si>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</si>
  <si>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</si>
  <si>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</si>
  <si>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</si>
  <si>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</si>
  <si>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</si>
  <si>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</si>
  <si>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</si>
  <si>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</si>
  <si>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</si>
  <si>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</si>
  <si>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</si>
  <si>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</si>
  <si>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</si>
  <si>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</si>
  <si>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</si>
  <si>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</si>
  <si>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</si>
  <si>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</si>
  <si>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</si>
  <si>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</si>
  <si>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</si>
  <si>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</si>
  <si>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</si>
  <si>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</si>
  <si>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</si>
  <si>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</si>
  <si>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</si>
  <si>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</si>
  <si>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</si>
  <si>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</si>
  <si>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</si>
  <si>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</si>
  <si>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</si>
  <si>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</si>
  <si>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</si>
  <si>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</si>
  <si>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</si>
  <si>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</si>
  <si>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</si>
  <si>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</si>
  <si>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</si>
  <si>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</si>
  <si>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</si>
  <si>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</si>
  <si>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</si>
  <si>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</si>
  <si>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</si>
  <si>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</si>
  <si>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</si>
  <si>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</si>
  <si>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</si>
  <si>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</si>
  <si>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</si>
  <si>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</si>
  <si>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</si>
  <si>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</si>
  <si>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</si>
  <si>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</si>
  <si>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</si>
  <si>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</si>
  <si>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</si>
  <si>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</si>
  <si>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</si>
  <si>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</si>
  <si>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</si>
  <si>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</si>
  <si>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</si>
  <si>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</si>
  <si>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</si>
  <si>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</si>
  <si>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</si>
  <si>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</si>
  <si>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</si>
  <si>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</si>
  <si>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</si>
  <si>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</si>
  <si>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</si>
  <si>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</si>
  <si>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</si>
  <si>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</si>
  <si>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</si>
  <si>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</si>
  <si>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</si>
  <si>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</si>
  <si>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</si>
  <si>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</si>
  <si>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</si>
  <si>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</si>
  <si>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</si>
  <si>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</si>
  <si>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</si>
  <si>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</si>
  <si>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</si>
  <si>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</si>
  <si>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</si>
  <si>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</si>
  <si>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</si>
  <si>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</si>
  <si>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</si>
  <si>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</si>
  <si>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</si>
  <si>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</si>
  <si>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</si>
  <si>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</si>
  <si>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</si>
  <si>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</si>
  <si>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</si>
  <si>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</si>
  <si>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</si>
  <si>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</si>
  <si>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</si>
  <si>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</si>
  <si>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</si>
  <si>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</si>
  <si>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</si>
  <si>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</si>
  <si>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</si>
  <si>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</si>
  <si>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</si>
  <si>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</si>
  <si>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</si>
  <si>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</si>
  <si>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</si>
  <si>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</si>
  <si>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</si>
  <si>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</si>
  <si>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</si>
  <si>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</si>
  <si>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</si>
  <si>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</si>
  <si>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</si>
  <si>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</si>
  <si>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</si>
  <si>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</si>
  <si>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</si>
  <si>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</si>
  <si>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</si>
  <si>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</si>
  <si>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</si>
  <si>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</si>
  <si>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</si>
  <si>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</si>
  <si>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</si>
  <si>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</si>
  <si>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</si>
  <si>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</si>
  <si>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</si>
  <si>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</si>
  <si>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</si>
  <si>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</si>
  <si>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</si>
  <si>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</si>
  <si>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</si>
  <si>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</si>
  <si>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</si>
  <si>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</si>
  <si>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</si>
  <si>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</si>
  <si>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</si>
  <si>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</si>
  <si>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</si>
  <si>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</si>
  <si>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</si>
  <si>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</si>
  <si>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</si>
  <si>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</si>
  <si>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</si>
  <si>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</si>
  <si>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</si>
  <si>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</si>
  <si>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</si>
  <si>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</si>
  <si>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</si>
  <si>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</si>
  <si>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</si>
  <si>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</si>
  <si>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</si>
  <si>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</si>
  <si>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</si>
  <si>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</si>
  <si>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</si>
  <si>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</si>
  <si>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</si>
  <si>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</si>
  <si>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</si>
  <si>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</si>
  <si>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</si>
  <si>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</si>
  <si>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</si>
  <si>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</si>
  <si>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</si>
  <si>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</si>
  <si>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</si>
  <si>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</si>
  <si>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</si>
  <si>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</si>
  <si>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</si>
  <si>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</si>
  <si>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</si>
  <si>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</si>
  <si>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</si>
  <si>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</si>
  <si>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</si>
  <si>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</si>
  <si>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</si>
  <si>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</si>
  <si>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</si>
  <si>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</si>
  <si>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</si>
  <si>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</si>
  <si>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</si>
  <si>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</si>
  <si>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</si>
  <si>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</si>
  <si>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</si>
  <si>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</si>
  <si>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</si>
  <si>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</si>
  <si>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</si>
  <si>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</si>
  <si>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</si>
  <si>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</si>
  <si>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</si>
  <si>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</si>
  <si>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</si>
  <si>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</si>
  <si>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</si>
  <si>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</si>
  <si>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</si>
  <si>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</si>
  <si>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</si>
  <si>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</si>
  <si>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</si>
  <si>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</si>
  <si>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</si>
  <si>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</si>
  <si>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</si>
  <si>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</si>
  <si>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</si>
  <si>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</si>
  <si>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</si>
  <si>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</si>
  <si>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</si>
  <si>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</si>
  <si>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</si>
  <si>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</si>
  <si>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</si>
  <si>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</si>
  <si>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</si>
  <si>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</si>
  <si>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</si>
  <si>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</si>
  <si>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</si>
  <si>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</si>
  <si>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</si>
  <si>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</si>
  <si>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</si>
  <si>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</si>
  <si>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</si>
  <si>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</si>
  <si>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</si>
  <si>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</si>
  <si>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</si>
  <si>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</si>
  <si>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</si>
  <si>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</si>
  <si>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</si>
  <si>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</si>
  <si>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</si>
  <si>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</si>
  <si>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</si>
  <si>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</si>
  <si>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</si>
  <si>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</si>
  <si>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</si>
  <si>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</si>
  <si>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</si>
  <si>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</si>
  <si>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</si>
  <si>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</si>
  <si>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</si>
  <si>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</si>
  <si>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</si>
  <si>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</si>
  <si>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</si>
  <si>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</si>
  <si>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</si>
  <si>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</si>
  <si>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</si>
  <si>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</si>
  <si>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</si>
  <si>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</si>
  <si>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</si>
  <si>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</si>
  <si>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</si>
  <si>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</si>
  <si>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</si>
  <si>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</si>
  <si>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</si>
  <si>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</si>
  <si>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</si>
  <si>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</si>
  <si>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</si>
  <si>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</si>
  <si>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</si>
  <si>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</si>
  <si>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</si>
  <si>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</si>
  <si>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</si>
  <si>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</si>
  <si>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</si>
  <si>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</si>
  <si>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</si>
  <si>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</si>
  <si>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</si>
  <si>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</si>
  <si>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</si>
  <si>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</si>
  <si>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</si>
  <si>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</si>
  <si>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</si>
  <si>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</si>
  <si>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</si>
  <si>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</si>
  <si>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</si>
  <si>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</si>
  <si>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</si>
  <si>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</si>
  <si>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</si>
  <si>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</si>
  <si>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</si>
  <si>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</si>
  <si>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</si>
  <si>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</si>
  <si>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</si>
  <si>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</si>
  <si>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</si>
  <si>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</si>
  <si>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</si>
  <si>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</si>
  <si>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</si>
  <si>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</si>
  <si>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</si>
  <si>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</si>
  <si>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</si>
  <si>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</si>
  <si>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</si>
  <si>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</si>
  <si>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</si>
  <si>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</si>
  <si>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</si>
  <si>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</si>
  <si>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</si>
  <si>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</si>
  <si>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</si>
  <si>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</si>
  <si>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</si>
  <si>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</si>
  <si>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</si>
  <si>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</si>
  <si>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</si>
  <si>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</si>
  <si>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</si>
  <si>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</si>
  <si>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</si>
  <si>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</si>
  <si>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</si>
  <si>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</si>
  <si>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</si>
  <si>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</si>
  <si>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</si>
  <si>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</si>
  <si>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</si>
  <si>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</si>
  <si>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</si>
  <si>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</si>
  <si>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</si>
  <si>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</si>
  <si>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</si>
  <si>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</si>
  <si>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</si>
  <si>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</si>
  <si>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</si>
  <si>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</si>
  <si>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</si>
  <si>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</si>
  <si>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</si>
  <si>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</si>
  <si>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</si>
  <si>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</si>
  <si>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</si>
  <si>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</si>
  <si>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</si>
  <si>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</si>
  <si>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</si>
  <si>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</si>
  <si>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</si>
  <si>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</si>
  <si>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</si>
  <si>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</si>
  <si>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</si>
  <si>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</si>
  <si>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</si>
  <si>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</si>
  <si>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</si>
  <si>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</si>
  <si>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</si>
  <si>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</si>
  <si>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</si>
  <si>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</si>
  <si>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</si>
  <si>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</si>
  <si>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</si>
  <si>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</si>
  <si>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</si>
  <si>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</si>
  <si>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</si>
  <si>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</si>
  <si>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</si>
  <si>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</si>
  <si>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</si>
  <si>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</si>
  <si>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</si>
  <si>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</si>
  <si>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</si>
  <si>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</si>
  <si>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</si>
  <si>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</si>
  <si>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</si>
  <si>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</si>
  <si>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</si>
  <si>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</si>
  <si>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</si>
  <si>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</si>
  <si>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</si>
  <si>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</si>
  <si>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</si>
  <si>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</si>
  <si>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</si>
  <si>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</si>
  <si>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</si>
  <si>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</si>
  <si>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</si>
  <si>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</si>
  <si>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</si>
  <si>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</si>
  <si>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</si>
  <si>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</si>
  <si>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</si>
  <si>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</si>
  <si>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</si>
  <si>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</si>
  <si>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</si>
  <si>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</si>
  <si>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</si>
  <si>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</si>
  <si>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</si>
  <si>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</si>
  <si>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</si>
  <si>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</si>
  <si>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</si>
  <si>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</si>
  <si>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</si>
  <si>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</si>
  <si>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</si>
  <si>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</si>
  <si>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</si>
  <si>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</si>
  <si>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</si>
  <si>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</si>
  <si>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</si>
  <si>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</si>
  <si>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</si>
  <si>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</si>
  <si>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</si>
  <si>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</si>
  <si>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</si>
  <si>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</si>
  <si>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</si>
  <si>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</si>
  <si>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</si>
  <si>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</si>
  <si>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</si>
  <si>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</si>
  <si>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</si>
  <si>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</si>
  <si>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</si>
  <si>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</si>
  <si>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</si>
  <si>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</si>
  <si>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</si>
  <si>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</si>
  <si>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</si>
  <si>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</si>
  <si>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</si>
  <si>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</si>
  <si>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</si>
  <si>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</si>
  <si>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</si>
  <si>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</si>
  <si>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</si>
  <si>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</si>
  <si>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</si>
  <si>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</si>
  <si>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</si>
  <si>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</si>
  <si>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</si>
  <si>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</si>
  <si>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</si>
  <si>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</si>
  <si>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</si>
  <si>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</si>
  <si>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</si>
  <si>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</si>
  <si>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</si>
  <si>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</si>
  <si>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</si>
  <si>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</si>
  <si>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</si>
  <si>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</si>
  <si>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</si>
  <si>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</si>
  <si>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</si>
  <si>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</si>
  <si>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</si>
  <si>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</si>
  <si>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</si>
  <si>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</si>
  <si>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</si>
  <si>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</si>
  <si>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</si>
  <si>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</si>
  <si>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</si>
  <si>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</si>
  <si>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</si>
  <si>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</si>
  <si>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</si>
  <si>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</si>
  <si>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</si>
  <si>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</si>
  <si>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</si>
  <si>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</si>
  <si>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</si>
  <si>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</si>
  <si>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</si>
  <si>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</si>
  <si>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</si>
  <si>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</si>
  <si>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</si>
  <si>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</si>
  <si>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</si>
  <si>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</si>
  <si>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</si>
  <si>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</si>
  <si>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</si>
  <si>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</si>
  <si>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</si>
  <si>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</si>
  <si>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</si>
  <si>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</si>
  <si>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</si>
  <si>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</si>
  <si>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</si>
  <si>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</si>
  <si>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</si>
  <si>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</si>
  <si>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</si>
  <si>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</si>
  <si>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</si>
  <si>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</si>
  <si>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</si>
  <si>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</si>
  <si>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</si>
  <si>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</si>
  <si>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</si>
  <si>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</si>
  <si>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</si>
  <si>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</si>
  <si>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</si>
  <si>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</si>
  <si>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</si>
  <si>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</si>
  <si>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</si>
  <si>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</si>
  <si>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</si>
  <si>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</si>
  <si>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</si>
  <si>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</si>
  <si>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</si>
  <si>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</si>
  <si>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</si>
  <si>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</si>
  <si>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</si>
  <si>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</si>
  <si>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</si>
  <si>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</si>
  <si>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</si>
  <si>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</si>
  <si>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</si>
  <si>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</si>
  <si>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</si>
  <si>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</si>
  <si>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</si>
  <si>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</si>
  <si>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</si>
  <si>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</si>
  <si>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</si>
  <si>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</si>
  <si>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</si>
  <si>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</si>
  <si>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</si>
  <si>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</si>
  <si>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</si>
  <si>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</si>
  <si>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</si>
  <si>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</si>
  <si>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</si>
  <si>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</si>
  <si>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</si>
  <si>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</si>
  <si>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</si>
  <si>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</si>
  <si>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</si>
  <si>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</si>
  <si>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</si>
  <si>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</si>
  <si>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</si>
  <si>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</si>
  <si>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</si>
  <si>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</si>
  <si>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</si>
  <si>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</si>
  <si>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</si>
  <si>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</si>
  <si>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</si>
  <si>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</si>
  <si>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</si>
  <si>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</si>
  <si>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</si>
  <si>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</si>
  <si>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</si>
  <si>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</si>
  <si>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</si>
  <si>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</si>
  <si>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</si>
  <si>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</si>
  <si>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</si>
  <si>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</si>
  <si>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</si>
  <si>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</si>
  <si>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</si>
  <si>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</si>
  <si>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</si>
  <si>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</si>
  <si>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</si>
  <si>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</si>
  <si>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</si>
  <si>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</si>
  <si>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</si>
  <si>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</si>
  <si>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</si>
  <si>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</si>
  <si>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</si>
  <si>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</si>
  <si>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</si>
  <si>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</si>
  <si>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</si>
  <si>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</si>
  <si>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</si>
  <si>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</si>
  <si>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</si>
  <si>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</si>
  <si>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</si>
  <si>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</si>
  <si>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</si>
  <si>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</si>
  <si>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</si>
  <si>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</si>
  <si>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</si>
  <si>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</si>
  <si>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</si>
  <si>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</si>
  <si>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</si>
  <si>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</si>
  <si>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</si>
  <si>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</si>
  <si>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</si>
  <si>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</si>
  <si>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</si>
  <si>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</si>
  <si>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</si>
  <si>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</si>
  <si>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</si>
  <si>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</si>
  <si>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</si>
  <si>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</si>
  <si>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</si>
  <si>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</si>
  <si>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</si>
  <si>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</si>
  <si>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</si>
  <si>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</si>
  <si>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</si>
  <si>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</si>
  <si>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</si>
  <si>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</si>
  <si>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</si>
  <si>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</si>
  <si>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</si>
  <si>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</si>
  <si>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</si>
  <si>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</si>
  <si>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</si>
  <si>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</si>
  <si>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</si>
  <si>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</si>
  <si>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</si>
  <si>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</si>
  <si>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</si>
  <si>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</si>
  <si>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</si>
  <si>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</si>
  <si>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</si>
  <si>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</si>
  <si>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</si>
  <si>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</si>
  <si>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</si>
  <si>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</si>
  <si>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</si>
  <si>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</si>
  <si>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</si>
  <si>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</si>
  <si>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</si>
  <si>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</si>
  <si>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</si>
  <si>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</si>
  <si>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</si>
  <si>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</si>
  <si>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</si>
  <si>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</si>
  <si>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</si>
  <si>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</si>
  <si>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</si>
  <si>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</si>
  <si>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</si>
  <si>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</si>
  <si>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</si>
  <si>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</si>
  <si>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</si>
  <si>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</si>
  <si>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</si>
  <si>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</si>
  <si>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</si>
  <si>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</si>
  <si>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</si>
  <si>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</si>
  <si>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Row Labels</t>
  </si>
  <si>
    <t>Grand Total</t>
  </si>
  <si>
    <t>Column Labels</t>
  </si>
  <si>
    <t>(All)</t>
  </si>
  <si>
    <t>animation</t>
  </si>
  <si>
    <t>documentary</t>
  </si>
  <si>
    <t>drama</t>
  </si>
  <si>
    <t>fiction</t>
  </si>
  <si>
    <t>food trucks</t>
  </si>
  <si>
    <t>indie rock</t>
  </si>
  <si>
    <t>jazz</t>
  </si>
  <si>
    <t>nonfiction</t>
  </si>
  <si>
    <t>photography books</t>
  </si>
  <si>
    <t>plays</t>
  </si>
  <si>
    <t>rock</t>
  </si>
  <si>
    <t>shorts</t>
  </si>
  <si>
    <t>television</t>
  </si>
  <si>
    <t>video games</t>
  </si>
  <si>
    <t>web</t>
  </si>
  <si>
    <t>electric music</t>
  </si>
  <si>
    <t>metal</t>
  </si>
  <si>
    <t>mobile games</t>
  </si>
  <si>
    <t>radio &amp; podcasts</t>
  </si>
  <si>
    <t>science fiction</t>
  </si>
  <si>
    <t>translations</t>
  </si>
  <si>
    <t>wearables</t>
  </si>
  <si>
    <t>audio</t>
  </si>
  <si>
    <t>world music</t>
  </si>
  <si>
    <t>Date Ended Conversion</t>
  </si>
  <si>
    <t>Date Created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</si>
  <si>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</si>
  <si>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</si>
  <si>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</si>
  <si>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</si>
  <si>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</si>
  <si>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</si>
  <si>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</si>
  <si>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</si>
  <si>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</si>
  <si>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</si>
  <si>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</si>
  <si>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</si>
  <si>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</si>
  <si>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</si>
  <si>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</si>
  <si>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</si>
  <si>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</si>
  <si>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</si>
  <si>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</si>
  <si>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</si>
  <si>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</si>
  <si>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</si>
  <si>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</si>
  <si>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</si>
  <si>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20000 to 24999</t>
  </si>
  <si>
    <t>10000 to 14999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</si>
  <si>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</si>
  <si>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</si>
  <si>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</si>
  <si>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</si>
  <si>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</si>
  <si>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</si>
  <si>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15000 to 19999</t>
  </si>
  <si>
    <t>Statistic</t>
  </si>
  <si>
    <t>Mean</t>
  </si>
  <si>
    <t>Median</t>
  </si>
  <si>
    <t>Minimum</t>
  </si>
  <si>
    <t>Maximum</t>
  </si>
  <si>
    <t>Variance</t>
  </si>
  <si>
    <t>Standard Dev</t>
  </si>
  <si>
    <t>Backers of Successful Campaigns</t>
  </si>
  <si>
    <t>Backers of Failed Campaigns</t>
  </si>
  <si>
    <t>Successful backers_count</t>
  </si>
  <si>
    <t>Failed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</si>
</sst>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42" applyFont="1"/>
    <xf numFmtId="0" fontId="16" fillId="0" borderId="0" xfId="0" applyNumberFormat="1" applyFont="1" applyAlignment="1">
      <alignment horizontal="center"/>
    </xf>
    <xf numFmtId="0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0-408E-862B-C976C7939438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0-408E-862B-C976C7939438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0-408E-862B-C976C7939438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00-408E-862B-C976C7939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9767119"/>
        <c:axId val="1609758479"/>
      </c:barChart>
      <c:catAx>
        <c:axId val="160976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58479"/>
        <c:crosses val="autoZero"/>
        <c:auto val="1"/>
        <c:lblAlgn val="ctr"/>
        <c:lblOffset val="100"/>
        <c:noMultiLvlLbl val="0"/>
      </c:catAx>
      <c:valAx>
        <c:axId val="16097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6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F-407A-9AD0-65C59A26746B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F-407A-9AD0-65C59A26746B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FF-407A-9AD0-65C59A26746B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FF-407A-9AD0-65C59A267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2329183"/>
        <c:axId val="1552325823"/>
      </c:barChart>
      <c:catAx>
        <c:axId val="155232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5823"/>
        <c:crosses val="autoZero"/>
        <c:auto val="1"/>
        <c:lblAlgn val="ctr"/>
        <c:lblOffset val="100"/>
        <c:noMultiLvlLbl val="0"/>
      </c:catAx>
      <c:valAx>
        <c:axId val="15523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8-493A-BCC8-048250A26461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8-493A-BCC8-048250A26461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8-493A-BCC8-048250A26461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B8-493A-BCC8-048250A26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713455"/>
        <c:axId val="263712015"/>
      </c:lineChart>
      <c:catAx>
        <c:axId val="26371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12015"/>
        <c:crosses val="autoZero"/>
        <c:auto val="1"/>
        <c:lblAlgn val="ctr"/>
        <c:lblOffset val="100"/>
        <c:noMultiLvlLbl val="0"/>
      </c:catAx>
      <c:valAx>
        <c:axId val="2637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1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4-4448-94B3-0F83FDB8D471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4-4448-94B3-0F83FDB8D471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4-4448-94B3-0F83FDB8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540064"/>
        <c:axId val="1818540544"/>
      </c:lineChart>
      <c:catAx>
        <c:axId val="18185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540544"/>
        <c:crosses val="autoZero"/>
        <c:auto val="1"/>
        <c:lblAlgn val="ctr"/>
        <c:lblOffset val="100"/>
        <c:noMultiLvlLbl val="0"/>
      </c:catAx>
      <c:valAx>
        <c:axId val="18185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5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_xlchart.v1.14</cx:f>
      </cx:numDim>
    </cx:data>
  </cx:chartData>
  <cx:chart>
    <cx:title pos="t" align="ctr" overlay="0">
      <cx:tx>
        <cx:txData>
          <cx:v>Success of Campaign by Backer Number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 of Campaign by Backer Number</a:t>
          </a:r>
        </a:p>
      </cx:txPr>
    </cx:title>
    <cx:plotArea>
      <cx:plotAreaRegion>
        <cx:series layoutId="boxWhisker" uniqueId="{3F8044DE-CE2F-48E2-8D27-836B1ED51AEA}">
          <cx:tx>
            <cx:txData>
              <cx:f>_xlchart.v1.11</cx:f>
              <cx:v>Successful 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DD46C3E-064B-4862-BEDE-3C815BDF9625}">
          <cx:tx>
            <cx:txData>
              <cx:f>_xlchart.v1.13</cx:f>
              <cx:v>Failed 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Campaigns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Campaigns</a:t>
              </a:r>
            </a:p>
          </cx:txPr>
        </cx:title>
        <cx:tickLabels/>
      </cx:axis>
      <cx:axis id="1">
        <cx:valScaling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2</xdr:row>
      <xdr:rowOff>19049</xdr:rowOff>
    </xdr:from>
    <xdr:to>
      <xdr:col>14</xdr:col>
      <xdr:colOff>133350</xdr:colOff>
      <xdr:row>19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6BAC37-7F69-8E87-EF6D-FE9504210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3</xdr:row>
      <xdr:rowOff>0</xdr:rowOff>
    </xdr:from>
    <xdr:to>
      <xdr:col>18</xdr:col>
      <xdr:colOff>400050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2B9B0-2A31-7D41-BB63-8BBADBDA3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376236</xdr:colOff>
      <xdr:row>3</xdr:row>
      <xdr:rowOff>28575</xdr:rowOff>
    </xdr:from>
    <xdr:to>
      <xdr:col>14</xdr:col>
      <xdr:colOff>457199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A76DB-CA92-6AAD-0D8D-DEDDB181D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1271586</xdr:colOff>
      <xdr:row>15</xdr:row>
      <xdr:rowOff>47624</xdr:rowOff>
    </xdr:from>
    <xdr:to>
      <xdr:col>7</xdr:col>
      <xdr:colOff>590549</xdr:colOff>
      <xdr:row>33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0BEDC-3934-5D72-09F2-8AC8FD791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366711</xdr:colOff>
      <xdr:row>10</xdr:row>
      <xdr:rowOff>133348</xdr:rowOff>
    </xdr:from>
    <xdr:to>
      <xdr:col>15</xdr:col>
      <xdr:colOff>285750</xdr:colOff>
      <xdr:row>45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1849AB8-3104-3A31-91E6-29383FB6B1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9861" y="2133598"/>
              <a:ext cx="9301164" cy="69532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386.702551736111" createdVersion="8" refreshedVersion="8" minRefreshableVersion="3" recordCount="1000" xr:uid="{D5DE3FF1-7E59-47EA-8086-A5798C8309C3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containsInteger="1" minValue="0" maxValue="113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386.722105208333" createdVersion="8" refreshedVersion="8" minRefreshableVersion="3" recordCount="1000" xr:uid="{C02D14F3-8554-4BE3-A94D-1383C3409879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containsInteger="1" minValue="0" maxValue="113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s v="Managed bottom-line architecture"/>
    <n v="1400"/>
    <n v="14560"/>
    <n v="1040"/>
    <x v="1"/>
    <n v="158"/>
    <n v="92"/>
    <x v="1"/>
    <s v="USD"/>
    <n v="1408424400"/>
    <n v="1408597200"/>
    <b v="0"/>
    <b v="1"/>
    <s v="music/rock"/>
    <x v="1"/>
    <x v="1"/>
  </r>
  <r>
    <s v="Function-based leadingedge pricing structure"/>
    <n v="108400"/>
    <n v="142523"/>
    <n v="131"/>
    <x v="1"/>
    <n v="1425"/>
    <n v="100"/>
    <x v="2"/>
    <s v="AUD"/>
    <n v="1384668000"/>
    <n v="1384840800"/>
    <b v="0"/>
    <b v="0"/>
    <s v="technology/web"/>
    <x v="2"/>
    <x v="2"/>
  </r>
  <r>
    <s v="Vision-oriented fresh-thinking conglomeration"/>
    <n v="4200"/>
    <n v="2477"/>
    <n v="59"/>
    <x v="0"/>
    <n v="24"/>
    <n v="103"/>
    <x v="1"/>
    <s v="USD"/>
    <n v="1565499600"/>
    <n v="1568955600"/>
    <b v="0"/>
    <b v="0"/>
    <s v="music/rock"/>
    <x v="1"/>
    <x v="1"/>
  </r>
  <r>
    <s v="Proactive foreground core"/>
    <n v="7600"/>
    <n v="5265"/>
    <n v="69"/>
    <x v="0"/>
    <n v="53"/>
    <n v="99"/>
    <x v="1"/>
    <s v="USD"/>
    <n v="1547964000"/>
    <n v="1548309600"/>
    <b v="0"/>
    <b v="0"/>
    <s v="theater/plays"/>
    <x v="3"/>
    <x v="3"/>
  </r>
  <r>
    <s v="Open-source optimizing database"/>
    <n v="7600"/>
    <n v="13195"/>
    <n v="174"/>
    <x v="1"/>
    <n v="174"/>
    <n v="76"/>
    <x v="3"/>
    <s v="DKK"/>
    <n v="1346130000"/>
    <n v="1347080400"/>
    <b v="0"/>
    <b v="0"/>
    <s v="theater/plays"/>
    <x v="3"/>
    <x v="3"/>
  </r>
  <r>
    <s v="Operative upward-trending algorithm"/>
    <n v="5200"/>
    <n v="1090"/>
    <n v="21"/>
    <x v="0"/>
    <n v="18"/>
    <n v="61"/>
    <x v="4"/>
    <s v="GBP"/>
    <n v="1505278800"/>
    <n v="1505365200"/>
    <b v="0"/>
    <b v="0"/>
    <s v="film &amp; video/documentary"/>
    <x v="4"/>
    <x v="4"/>
  </r>
  <r>
    <s v="Centralized cohesive challenge"/>
    <n v="4500"/>
    <n v="14741"/>
    <n v="328"/>
    <x v="1"/>
    <n v="227"/>
    <n v="65"/>
    <x v="3"/>
    <s v="DKK"/>
    <n v="1439442000"/>
    <n v="1439614800"/>
    <b v="0"/>
    <b v="0"/>
    <s v="theater/plays"/>
    <x v="3"/>
    <x v="3"/>
  </r>
  <r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s v="Open-source fresh-thinking model"/>
    <n v="6200"/>
    <n v="3208"/>
    <n v="52"/>
    <x v="0"/>
    <n v="44"/>
    <n v="73"/>
    <x v="1"/>
    <s v="USD"/>
    <n v="1379566800"/>
    <n v="1383804000"/>
    <b v="0"/>
    <b v="0"/>
    <s v="music/electric music"/>
    <x v="1"/>
    <x v="5"/>
  </r>
  <r>
    <s v="Monitored empowering installation"/>
    <n v="5200"/>
    <n v="13838"/>
    <n v="266"/>
    <x v="1"/>
    <n v="220"/>
    <n v="63"/>
    <x v="1"/>
    <s v="USD"/>
    <n v="1281762000"/>
    <n v="1285909200"/>
    <b v="0"/>
    <b v="0"/>
    <s v="film &amp; video/drama"/>
    <x v="4"/>
    <x v="6"/>
  </r>
  <r>
    <s v="Grass-roots zero administration system engine"/>
    <n v="6300"/>
    <n v="3030"/>
    <n v="48"/>
    <x v="0"/>
    <n v="27"/>
    <n v="112"/>
    <x v="1"/>
    <s v="USD"/>
    <n v="1285045200"/>
    <n v="1285563600"/>
    <b v="0"/>
    <b v="1"/>
    <s v="theater/plays"/>
    <x v="3"/>
    <x v="3"/>
  </r>
  <r>
    <s v="Assimilated hybrid intranet"/>
    <n v="6300"/>
    <n v="5629"/>
    <n v="89"/>
    <x v="0"/>
    <n v="55"/>
    <n v="102"/>
    <x v="1"/>
    <s v="USD"/>
    <n v="1571720400"/>
    <n v="1572411600"/>
    <b v="0"/>
    <b v="0"/>
    <s v="film &amp; video/drama"/>
    <x v="4"/>
    <x v="6"/>
  </r>
  <r>
    <s v="Multi-tiered directional open architecture"/>
    <n v="4200"/>
    <n v="10295"/>
    <n v="245"/>
    <x v="1"/>
    <n v="98"/>
    <n v="105"/>
    <x v="1"/>
    <s v="USD"/>
    <n v="1465621200"/>
    <n v="1466658000"/>
    <b v="0"/>
    <b v="0"/>
    <s v="music/indie rock"/>
    <x v="1"/>
    <x v="7"/>
  </r>
  <r>
    <s v="Cloned directional synergy"/>
    <n v="28200"/>
    <n v="18829"/>
    <n v="67"/>
    <x v="0"/>
    <n v="200"/>
    <n v="94"/>
    <x v="1"/>
    <s v="USD"/>
    <n v="1331013600"/>
    <n v="1333342800"/>
    <b v="0"/>
    <b v="0"/>
    <s v="music/indie rock"/>
    <x v="1"/>
    <x v="7"/>
  </r>
  <r>
    <s v="Extended eco-centric pricing structure"/>
    <n v="81200"/>
    <n v="38414"/>
    <n v="47"/>
    <x v="0"/>
    <n v="452"/>
    <n v="85"/>
    <x v="1"/>
    <s v="USD"/>
    <n v="1575957600"/>
    <n v="1576303200"/>
    <b v="0"/>
    <b v="0"/>
    <s v="technology/wearables"/>
    <x v="2"/>
    <x v="8"/>
  </r>
  <r>
    <s v="Cross-platform systemic adapter"/>
    <n v="1700"/>
    <n v="11041"/>
    <n v="649"/>
    <x v="1"/>
    <n v="100"/>
    <n v="110"/>
    <x v="1"/>
    <s v="USD"/>
    <n v="1390370400"/>
    <n v="1392271200"/>
    <b v="0"/>
    <b v="0"/>
    <s v="publishing/nonfiction"/>
    <x v="5"/>
    <x v="9"/>
  </r>
  <r>
    <s v="Seamless 4thgeneration methodology"/>
    <n v="84600"/>
    <n v="134845"/>
    <n v="159"/>
    <x v="1"/>
    <n v="1249"/>
    <n v="108"/>
    <x v="1"/>
    <s v="USD"/>
    <n v="1294812000"/>
    <n v="1294898400"/>
    <b v="0"/>
    <b v="0"/>
    <s v="film &amp; video/animation"/>
    <x v="4"/>
    <x v="10"/>
  </r>
  <r>
    <s v="Exclusive needs-based adapter"/>
    <n v="9100"/>
    <n v="6089"/>
    <n v="67"/>
    <x v="3"/>
    <n v="135"/>
    <n v="45"/>
    <x v="1"/>
    <s v="USD"/>
    <n v="1536382800"/>
    <n v="1537074000"/>
    <b v="0"/>
    <b v="0"/>
    <s v="theater/plays"/>
    <x v="3"/>
    <x v="3"/>
  </r>
  <r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s v="Proactive composite alliance"/>
    <n v="131800"/>
    <n v="147936"/>
    <n v="112"/>
    <x v="1"/>
    <n v="1396"/>
    <n v="106"/>
    <x v="1"/>
    <s v="USD"/>
    <n v="1406523600"/>
    <n v="1406523600"/>
    <b v="0"/>
    <b v="0"/>
    <s v="film &amp; video/drama"/>
    <x v="4"/>
    <x v="6"/>
  </r>
  <r>
    <s v="Re-engineered intangible definition"/>
    <n v="94000"/>
    <n v="38533"/>
    <n v="41"/>
    <x v="0"/>
    <n v="558"/>
    <n v="69"/>
    <x v="1"/>
    <s v="USD"/>
    <n v="1313384400"/>
    <n v="1316322000"/>
    <b v="0"/>
    <b v="0"/>
    <s v="theater/plays"/>
    <x v="3"/>
    <x v="3"/>
  </r>
  <r>
    <s v="Enhanced dynamic definition"/>
    <n v="59100"/>
    <n v="75690"/>
    <n v="128"/>
    <x v="1"/>
    <n v="890"/>
    <n v="85"/>
    <x v="1"/>
    <s v="USD"/>
    <n v="1522731600"/>
    <n v="1524027600"/>
    <b v="0"/>
    <b v="0"/>
    <s v="theater/plays"/>
    <x v="3"/>
    <x v="3"/>
  </r>
  <r>
    <s v="Devolved next generation adapter"/>
    <n v="4500"/>
    <n v="14942"/>
    <n v="332"/>
    <x v="1"/>
    <n v="142"/>
    <n v="105"/>
    <x v="4"/>
    <s v="GBP"/>
    <n v="1550124000"/>
    <n v="1554699600"/>
    <b v="0"/>
    <b v="0"/>
    <s v="film &amp; video/documentary"/>
    <x v="4"/>
    <x v="4"/>
  </r>
  <r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s v="Monitored impactful analyzer"/>
    <n v="5500"/>
    <n v="11904"/>
    <n v="216"/>
    <x v="1"/>
    <n v="163"/>
    <n v="73"/>
    <x v="1"/>
    <s v="USD"/>
    <n v="1305694800"/>
    <n v="1307422800"/>
    <b v="0"/>
    <b v="1"/>
    <s v="games/video games"/>
    <x v="6"/>
    <x v="11"/>
  </r>
  <r>
    <s v="Optional responsive customer loyalty"/>
    <n v="107500"/>
    <n v="51814"/>
    <n v="48"/>
    <x v="3"/>
    <n v="1480"/>
    <n v="35"/>
    <x v="1"/>
    <s v="USD"/>
    <n v="1533013200"/>
    <n v="1535346000"/>
    <b v="0"/>
    <b v="0"/>
    <s v="theater/plays"/>
    <x v="3"/>
    <x v="3"/>
  </r>
  <r>
    <s v="Diverse transitional migration"/>
    <n v="2000"/>
    <n v="1599"/>
    <n v="80"/>
    <x v="0"/>
    <n v="15"/>
    <n v="107"/>
    <x v="1"/>
    <s v="USD"/>
    <n v="1443848400"/>
    <n v="1444539600"/>
    <b v="0"/>
    <b v="0"/>
    <s v="music/rock"/>
    <x v="1"/>
    <x v="1"/>
  </r>
  <r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s v="Down-sized analyzing challenge"/>
    <n v="9000"/>
    <n v="14455"/>
    <n v="161"/>
    <x v="1"/>
    <n v="129"/>
    <n v="112"/>
    <x v="1"/>
    <s v="USD"/>
    <n v="1558674000"/>
    <n v="1559106000"/>
    <b v="0"/>
    <b v="0"/>
    <s v="film &amp; video/animation"/>
    <x v="4"/>
    <x v="10"/>
  </r>
  <r>
    <s v="Progressive needs-based focus group"/>
    <n v="3500"/>
    <n v="10850"/>
    <n v="310"/>
    <x v="1"/>
    <n v="226"/>
    <n v="48"/>
    <x v="4"/>
    <s v="GBP"/>
    <n v="1451973600"/>
    <n v="1454392800"/>
    <b v="0"/>
    <b v="0"/>
    <s v="games/video games"/>
    <x v="6"/>
    <x v="11"/>
  </r>
  <r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s v="Synergized intangible challenge"/>
    <n v="125500"/>
    <n v="188628"/>
    <n v="150"/>
    <x v="1"/>
    <n v="1965"/>
    <n v="96"/>
    <x v="3"/>
    <s v="DKK"/>
    <n v="1547877600"/>
    <n v="1551506400"/>
    <b v="0"/>
    <b v="1"/>
    <s v="film &amp; video/drama"/>
    <x v="4"/>
    <x v="6"/>
  </r>
  <r>
    <s v="Monitored multi-state encryption"/>
    <n v="700"/>
    <n v="1101"/>
    <n v="157"/>
    <x v="1"/>
    <n v="16"/>
    <n v="69"/>
    <x v="1"/>
    <s v="USD"/>
    <n v="1298700000"/>
    <n v="1300856400"/>
    <b v="0"/>
    <b v="0"/>
    <s v="theater/plays"/>
    <x v="3"/>
    <x v="3"/>
  </r>
  <r>
    <s v="Profound attitude-oriented functionalities"/>
    <n v="8100"/>
    <n v="11339"/>
    <n v="140"/>
    <x v="1"/>
    <n v="107"/>
    <n v="106"/>
    <x v="1"/>
    <s v="USD"/>
    <n v="1570338000"/>
    <n v="1573192800"/>
    <b v="0"/>
    <b v="1"/>
    <s v="publishing/fiction"/>
    <x v="5"/>
    <x v="13"/>
  </r>
  <r>
    <s v="Digitized client-driven database"/>
    <n v="3100"/>
    <n v="10085"/>
    <n v="325"/>
    <x v="1"/>
    <n v="134"/>
    <n v="75"/>
    <x v="1"/>
    <s v="USD"/>
    <n v="1287378000"/>
    <n v="1287810000"/>
    <b v="0"/>
    <b v="0"/>
    <s v="photography/photography books"/>
    <x v="7"/>
    <x v="14"/>
  </r>
  <r>
    <s v="Organized bi-directional function"/>
    <n v="9900"/>
    <n v="5027"/>
    <n v="51"/>
    <x v="0"/>
    <n v="88"/>
    <n v="57"/>
    <x v="3"/>
    <s v="DKK"/>
    <n v="1361772000"/>
    <n v="1362978000"/>
    <b v="0"/>
    <b v="0"/>
    <s v="theater/plays"/>
    <x v="3"/>
    <x v="3"/>
  </r>
  <r>
    <s v="Reduced stable middleware"/>
    <n v="8800"/>
    <n v="14878"/>
    <n v="169"/>
    <x v="1"/>
    <n v="198"/>
    <n v="75"/>
    <x v="1"/>
    <s v="USD"/>
    <n v="1275714000"/>
    <n v="1277355600"/>
    <b v="0"/>
    <b v="1"/>
    <s v="technology/wearables"/>
    <x v="2"/>
    <x v="8"/>
  </r>
  <r>
    <s v="Universal 5thgeneration neural-net"/>
    <n v="5600"/>
    <n v="11924"/>
    <n v="213"/>
    <x v="1"/>
    <n v="111"/>
    <n v="107"/>
    <x v="6"/>
    <s v="EUR"/>
    <n v="1346734800"/>
    <n v="1348981200"/>
    <b v="0"/>
    <b v="1"/>
    <s v="music/rock"/>
    <x v="1"/>
    <x v="1"/>
  </r>
  <r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s v="Visionary real-time groupware"/>
    <n v="1600"/>
    <n v="10541"/>
    <n v="659"/>
    <x v="1"/>
    <n v="98"/>
    <n v="108"/>
    <x v="3"/>
    <s v="DKK"/>
    <n v="1552798800"/>
    <n v="1552885200"/>
    <b v="0"/>
    <b v="0"/>
    <s v="publishing/fiction"/>
    <x v="5"/>
    <x v="13"/>
  </r>
  <r>
    <s v="Networked tertiary Graphical User Interface"/>
    <n v="9500"/>
    <n v="4530"/>
    <n v="48"/>
    <x v="0"/>
    <n v="48"/>
    <n v="94"/>
    <x v="1"/>
    <s v="USD"/>
    <n v="1478062800"/>
    <n v="1479362400"/>
    <b v="0"/>
    <b v="1"/>
    <s v="theater/plays"/>
    <x v="3"/>
    <x v="3"/>
  </r>
  <r>
    <s v="Virtual grid-enabled task-force"/>
    <n v="3700"/>
    <n v="4247"/>
    <n v="115"/>
    <x v="1"/>
    <n v="92"/>
    <n v="46"/>
    <x v="1"/>
    <s v="USD"/>
    <n v="1278565200"/>
    <n v="1280552400"/>
    <b v="0"/>
    <b v="0"/>
    <s v="music/rock"/>
    <x v="1"/>
    <x v="1"/>
  </r>
  <r>
    <s v="Function-based multi-state software"/>
    <n v="1500"/>
    <n v="7129"/>
    <n v="475"/>
    <x v="1"/>
    <n v="149"/>
    <n v="48"/>
    <x v="1"/>
    <s v="USD"/>
    <n v="1396069200"/>
    <n v="1398661200"/>
    <b v="0"/>
    <b v="0"/>
    <s v="theater/plays"/>
    <x v="3"/>
    <x v="3"/>
  </r>
  <r>
    <s v="Optimized leadingedge concept"/>
    <n v="33300"/>
    <n v="128862"/>
    <n v="387"/>
    <x v="1"/>
    <n v="2431"/>
    <n v="53"/>
    <x v="1"/>
    <s v="USD"/>
    <n v="1435208400"/>
    <n v="1436245200"/>
    <b v="0"/>
    <b v="0"/>
    <s v="theater/plays"/>
    <x v="3"/>
    <x v="3"/>
  </r>
  <r>
    <s v="Sharable holistic interface"/>
    <n v="7200"/>
    <n v="13653"/>
    <n v="190"/>
    <x v="1"/>
    <n v="303"/>
    <n v="45"/>
    <x v="1"/>
    <s v="USD"/>
    <n v="1571547600"/>
    <n v="1575439200"/>
    <b v="0"/>
    <b v="0"/>
    <s v="music/rock"/>
    <x v="1"/>
    <x v="1"/>
  </r>
  <r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s v="Inverse secondary infrastructure"/>
    <n v="158100"/>
    <n v="145243"/>
    <n v="92"/>
    <x v="0"/>
    <n v="1467"/>
    <n v="99"/>
    <x v="4"/>
    <s v="GBP"/>
    <n v="1332824400"/>
    <n v="1334206800"/>
    <b v="0"/>
    <b v="1"/>
    <s v="technology/wearables"/>
    <x v="2"/>
    <x v="8"/>
  </r>
  <r>
    <s v="Organic foreground leverage"/>
    <n v="7200"/>
    <n v="2459"/>
    <n v="34"/>
    <x v="0"/>
    <n v="75"/>
    <n v="33"/>
    <x v="1"/>
    <s v="USD"/>
    <n v="1284526800"/>
    <n v="1284872400"/>
    <b v="0"/>
    <b v="0"/>
    <s v="theater/plays"/>
    <x v="3"/>
    <x v="3"/>
  </r>
  <r>
    <s v="Reverse-engineered static concept"/>
    <n v="8800"/>
    <n v="12356"/>
    <n v="140"/>
    <x v="1"/>
    <n v="209"/>
    <n v="59"/>
    <x v="1"/>
    <s v="USD"/>
    <n v="1400562000"/>
    <n v="1403931600"/>
    <b v="0"/>
    <b v="0"/>
    <s v="film &amp; video/drama"/>
    <x v="4"/>
    <x v="6"/>
  </r>
  <r>
    <s v="Multi-channeled neutral customer loyalty"/>
    <n v="6000"/>
    <n v="5392"/>
    <n v="90"/>
    <x v="0"/>
    <n v="120"/>
    <n v="45"/>
    <x v="1"/>
    <s v="USD"/>
    <n v="1520748000"/>
    <n v="1521262800"/>
    <b v="0"/>
    <b v="0"/>
    <s v="technology/wearables"/>
    <x v="2"/>
    <x v="8"/>
  </r>
  <r>
    <s v="Reverse-engineered bifurcated strategy"/>
    <n v="6600"/>
    <n v="11746"/>
    <n v="178"/>
    <x v="1"/>
    <n v="131"/>
    <n v="90"/>
    <x v="1"/>
    <s v="USD"/>
    <n v="1532926800"/>
    <n v="1533358800"/>
    <b v="0"/>
    <b v="0"/>
    <s v="music/jazz"/>
    <x v="1"/>
    <x v="17"/>
  </r>
  <r>
    <s v="Horizontal context-sensitive knowledge user"/>
    <n v="8000"/>
    <n v="11493"/>
    <n v="144"/>
    <x v="1"/>
    <n v="164"/>
    <n v="70"/>
    <x v="1"/>
    <s v="USD"/>
    <n v="1420869600"/>
    <n v="1421474400"/>
    <b v="0"/>
    <b v="0"/>
    <s v="technology/wearables"/>
    <x v="2"/>
    <x v="8"/>
  </r>
  <r>
    <s v="Cross-group multi-state task-force"/>
    <n v="2900"/>
    <n v="6243"/>
    <n v="215"/>
    <x v="1"/>
    <n v="201"/>
    <n v="31"/>
    <x v="1"/>
    <s v="USD"/>
    <n v="1504242000"/>
    <n v="1505278800"/>
    <b v="0"/>
    <b v="0"/>
    <s v="games/video games"/>
    <x v="6"/>
    <x v="11"/>
  </r>
  <r>
    <s v="Expanded 3rdgeneration strategy"/>
    <n v="2700"/>
    <n v="6132"/>
    <n v="227"/>
    <x v="1"/>
    <n v="211"/>
    <n v="29"/>
    <x v="1"/>
    <s v="USD"/>
    <n v="1442811600"/>
    <n v="1443934800"/>
    <b v="0"/>
    <b v="0"/>
    <s v="theater/plays"/>
    <x v="3"/>
    <x v="3"/>
  </r>
  <r>
    <s v="Assimilated real-time support"/>
    <n v="1400"/>
    <n v="3851"/>
    <n v="275"/>
    <x v="1"/>
    <n v="128"/>
    <n v="30"/>
    <x v="1"/>
    <s v="USD"/>
    <n v="1497243600"/>
    <n v="1498539600"/>
    <b v="0"/>
    <b v="1"/>
    <s v="theater/plays"/>
    <x v="3"/>
    <x v="3"/>
  </r>
  <r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s v="Organized incremental standardization"/>
    <n v="2000"/>
    <n v="14452"/>
    <n v="723"/>
    <x v="1"/>
    <n v="249"/>
    <n v="58"/>
    <x v="1"/>
    <s v="USD"/>
    <n v="1433480400"/>
    <n v="1433566800"/>
    <b v="0"/>
    <b v="0"/>
    <s v="technology/web"/>
    <x v="2"/>
    <x v="2"/>
  </r>
  <r>
    <s v="Assimilated didactic open system"/>
    <n v="4700"/>
    <n v="557"/>
    <n v="12"/>
    <x v="0"/>
    <n v="5"/>
    <n v="111"/>
    <x v="1"/>
    <s v="USD"/>
    <n v="1493355600"/>
    <n v="1493874000"/>
    <b v="0"/>
    <b v="0"/>
    <s v="theater/plays"/>
    <x v="3"/>
    <x v="3"/>
  </r>
  <r>
    <s v="Vision-oriented logistical intranet"/>
    <n v="2800"/>
    <n v="2734"/>
    <n v="98"/>
    <x v="0"/>
    <n v="38"/>
    <n v="72"/>
    <x v="1"/>
    <s v="USD"/>
    <n v="1530507600"/>
    <n v="1531803600"/>
    <b v="0"/>
    <b v="1"/>
    <s v="technology/web"/>
    <x v="2"/>
    <x v="2"/>
  </r>
  <r>
    <s v="Mandatory incremental projection"/>
    <n v="6100"/>
    <n v="14405"/>
    <n v="236"/>
    <x v="1"/>
    <n v="236"/>
    <n v="61"/>
    <x v="1"/>
    <s v="USD"/>
    <n v="1296108000"/>
    <n v="1296712800"/>
    <b v="0"/>
    <b v="0"/>
    <s v="theater/plays"/>
    <x v="3"/>
    <x v="3"/>
  </r>
  <r>
    <s v="Grass-roots needs-based encryption"/>
    <n v="2900"/>
    <n v="1307"/>
    <n v="45"/>
    <x v="0"/>
    <n v="12"/>
    <n v="109"/>
    <x v="1"/>
    <s v="USD"/>
    <n v="1428469200"/>
    <n v="1428901200"/>
    <b v="0"/>
    <b v="1"/>
    <s v="theater/plays"/>
    <x v="3"/>
    <x v="3"/>
  </r>
  <r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s v="Inverse multi-tasking installation"/>
    <n v="5700"/>
    <n v="14508"/>
    <n v="255"/>
    <x v="1"/>
    <n v="246"/>
    <n v="59"/>
    <x v="6"/>
    <s v="EUR"/>
    <n v="1501131600"/>
    <n v="1505192400"/>
    <b v="0"/>
    <b v="1"/>
    <s v="theater/plays"/>
    <x v="3"/>
    <x v="3"/>
  </r>
  <r>
    <s v="Switchable disintermediate moderator"/>
    <n v="7900"/>
    <n v="1901"/>
    <n v="24"/>
    <x v="3"/>
    <n v="17"/>
    <n v="112"/>
    <x v="1"/>
    <s v="USD"/>
    <n v="1292738400"/>
    <n v="1295676000"/>
    <b v="0"/>
    <b v="0"/>
    <s v="theater/plays"/>
    <x v="3"/>
    <x v="3"/>
  </r>
  <r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s v="Organic object-oriented budgetary management"/>
    <n v="6000"/>
    <n v="6484"/>
    <n v="108"/>
    <x v="1"/>
    <n v="76"/>
    <n v="85"/>
    <x v="1"/>
    <s v="USD"/>
    <n v="1575093600"/>
    <n v="1575439200"/>
    <b v="0"/>
    <b v="0"/>
    <s v="theater/plays"/>
    <x v="3"/>
    <x v="3"/>
  </r>
  <r>
    <s v="Seamless coherent parallelism"/>
    <n v="600"/>
    <n v="4022"/>
    <n v="670"/>
    <x v="1"/>
    <n v="54"/>
    <n v="74"/>
    <x v="1"/>
    <s v="USD"/>
    <n v="1435726800"/>
    <n v="1438837200"/>
    <b v="0"/>
    <b v="0"/>
    <s v="film &amp; video/animation"/>
    <x v="4"/>
    <x v="10"/>
  </r>
  <r>
    <s v="Cross-platform even-keeled initiative"/>
    <n v="1400"/>
    <n v="9253"/>
    <n v="661"/>
    <x v="1"/>
    <n v="88"/>
    <n v="105"/>
    <x v="1"/>
    <s v="USD"/>
    <n v="1480226400"/>
    <n v="1480485600"/>
    <b v="0"/>
    <b v="0"/>
    <s v="music/jazz"/>
    <x v="1"/>
    <x v="17"/>
  </r>
  <r>
    <s v="Progressive tertiary framework"/>
    <n v="3900"/>
    <n v="4776"/>
    <n v="122"/>
    <x v="1"/>
    <n v="85"/>
    <n v="56"/>
    <x v="4"/>
    <s v="GBP"/>
    <n v="1459054800"/>
    <n v="1459141200"/>
    <b v="0"/>
    <b v="0"/>
    <s v="music/metal"/>
    <x v="1"/>
    <x v="16"/>
  </r>
  <r>
    <s v="Multi-layered dynamic protocol"/>
    <n v="9700"/>
    <n v="14606"/>
    <n v="151"/>
    <x v="1"/>
    <n v="170"/>
    <n v="86"/>
    <x v="1"/>
    <s v="USD"/>
    <n v="1531630800"/>
    <n v="1532322000"/>
    <b v="0"/>
    <b v="0"/>
    <s v="photography/photography books"/>
    <x v="7"/>
    <x v="14"/>
  </r>
  <r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s v="Pre-emptive impactful model"/>
    <n v="9500"/>
    <n v="4460"/>
    <n v="47"/>
    <x v="0"/>
    <n v="56"/>
    <n v="80"/>
    <x v="1"/>
    <s v="USD"/>
    <n v="1285563600"/>
    <n v="1286773200"/>
    <b v="0"/>
    <b v="1"/>
    <s v="film &amp; video/animation"/>
    <x v="4"/>
    <x v="10"/>
  </r>
  <r>
    <s v="User-centric bifurcated knowledge user"/>
    <n v="4500"/>
    <n v="13536"/>
    <n v="301"/>
    <x v="1"/>
    <n v="330"/>
    <n v="41"/>
    <x v="1"/>
    <s v="USD"/>
    <n v="1523854800"/>
    <n v="1523941200"/>
    <b v="0"/>
    <b v="0"/>
    <s v="publishing/translations"/>
    <x v="5"/>
    <x v="18"/>
  </r>
  <r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s v="Cross-platform needs-based approach"/>
    <n v="1100"/>
    <n v="7012"/>
    <n v="637"/>
    <x v="1"/>
    <n v="127"/>
    <n v="55"/>
    <x v="1"/>
    <s v="USD"/>
    <n v="1503982800"/>
    <n v="1506574800"/>
    <b v="0"/>
    <b v="0"/>
    <s v="games/video games"/>
    <x v="6"/>
    <x v="11"/>
  </r>
  <r>
    <s v="User-friendly static contingency"/>
    <n v="16800"/>
    <n v="37857"/>
    <n v="225"/>
    <x v="1"/>
    <n v="411"/>
    <n v="92"/>
    <x v="1"/>
    <s v="USD"/>
    <n v="1511416800"/>
    <n v="1513576800"/>
    <b v="0"/>
    <b v="0"/>
    <s v="music/rock"/>
    <x v="1"/>
    <x v="1"/>
  </r>
  <r>
    <s v="Reactive content-based framework"/>
    <n v="1000"/>
    <n v="14973"/>
    <n v="1497"/>
    <x v="1"/>
    <n v="180"/>
    <n v="83"/>
    <x v="4"/>
    <s v="GBP"/>
    <n v="1547704800"/>
    <n v="1548309600"/>
    <b v="0"/>
    <b v="1"/>
    <s v="games/video games"/>
    <x v="6"/>
    <x v="11"/>
  </r>
  <r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s v="Public-key zero tolerance orchestration"/>
    <n v="31400"/>
    <n v="41564"/>
    <n v="132"/>
    <x v="1"/>
    <n v="374"/>
    <n v="111"/>
    <x v="1"/>
    <s v="USD"/>
    <n v="1343451600"/>
    <n v="1344315600"/>
    <b v="0"/>
    <b v="0"/>
    <s v="technology/wearables"/>
    <x v="2"/>
    <x v="8"/>
  </r>
  <r>
    <s v="Multi-tiered eco-centric architecture"/>
    <n v="4900"/>
    <n v="6430"/>
    <n v="131"/>
    <x v="1"/>
    <n v="71"/>
    <n v="91"/>
    <x v="2"/>
    <s v="AUD"/>
    <n v="1315717200"/>
    <n v="1316408400"/>
    <b v="0"/>
    <b v="0"/>
    <s v="music/indie rock"/>
    <x v="1"/>
    <x v="7"/>
  </r>
  <r>
    <s v="Organic motivating firmware"/>
    <n v="7400"/>
    <n v="12405"/>
    <n v="168"/>
    <x v="1"/>
    <n v="203"/>
    <n v="61"/>
    <x v="1"/>
    <s v="USD"/>
    <n v="1430715600"/>
    <n v="1431838800"/>
    <b v="1"/>
    <b v="0"/>
    <s v="theater/plays"/>
    <x v="3"/>
    <x v="3"/>
  </r>
  <r>
    <s v="Synergized 4thgeneration conglomeration"/>
    <n v="198500"/>
    <n v="123040"/>
    <n v="62"/>
    <x v="0"/>
    <n v="1482"/>
    <n v="83"/>
    <x v="2"/>
    <s v="AUD"/>
    <n v="1299564000"/>
    <n v="1300510800"/>
    <b v="0"/>
    <b v="1"/>
    <s v="music/rock"/>
    <x v="1"/>
    <x v="1"/>
  </r>
  <r>
    <s v="Grass-roots fault-tolerant policy"/>
    <n v="4800"/>
    <n v="12516"/>
    <n v="261"/>
    <x v="1"/>
    <n v="113"/>
    <n v="111"/>
    <x v="1"/>
    <s v="USD"/>
    <n v="1429160400"/>
    <n v="1431061200"/>
    <b v="0"/>
    <b v="0"/>
    <s v="publishing/translations"/>
    <x v="5"/>
    <x v="18"/>
  </r>
  <r>
    <s v="Monitored scalable knowledgebase"/>
    <n v="3400"/>
    <n v="8588"/>
    <n v="253"/>
    <x v="1"/>
    <n v="96"/>
    <n v="89"/>
    <x v="1"/>
    <s v="USD"/>
    <n v="1271307600"/>
    <n v="1271480400"/>
    <b v="0"/>
    <b v="0"/>
    <s v="theater/plays"/>
    <x v="3"/>
    <x v="3"/>
  </r>
  <r>
    <s v="Synergistic explicit parallelism"/>
    <n v="7800"/>
    <n v="6132"/>
    <n v="79"/>
    <x v="0"/>
    <n v="106"/>
    <n v="58"/>
    <x v="1"/>
    <s v="USD"/>
    <n v="1456380000"/>
    <n v="1456380000"/>
    <b v="0"/>
    <b v="1"/>
    <s v="theater/plays"/>
    <x v="3"/>
    <x v="3"/>
  </r>
  <r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s v="Object-based analyzing knowledge user"/>
    <n v="20000"/>
    <n v="51775"/>
    <n v="259"/>
    <x v="1"/>
    <n v="498"/>
    <n v="104"/>
    <x v="5"/>
    <s v="CHF"/>
    <n v="1277269200"/>
    <n v="1277355600"/>
    <b v="0"/>
    <b v="1"/>
    <s v="games/video games"/>
    <x v="6"/>
    <x v="11"/>
  </r>
  <r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s v="Grass-roots web-enabled contingency"/>
    <n v="2900"/>
    <n v="8807"/>
    <n v="304"/>
    <x v="1"/>
    <n v="180"/>
    <n v="49"/>
    <x v="4"/>
    <s v="GBP"/>
    <n v="1554613200"/>
    <n v="1555563600"/>
    <b v="0"/>
    <b v="0"/>
    <s v="technology/web"/>
    <x v="2"/>
    <x v="2"/>
  </r>
  <r>
    <s v="Stand-alone system-worthy standardization"/>
    <n v="900"/>
    <n v="1017"/>
    <n v="113"/>
    <x v="1"/>
    <n v="27"/>
    <n v="38"/>
    <x v="1"/>
    <s v="USD"/>
    <n v="1571029200"/>
    <n v="1571634000"/>
    <b v="0"/>
    <b v="0"/>
    <s v="film &amp; video/documentary"/>
    <x v="4"/>
    <x v="4"/>
  </r>
  <r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s v="Cloned bi-directional architecture"/>
    <n v="1300"/>
    <n v="12047"/>
    <n v="927"/>
    <x v="1"/>
    <n v="113"/>
    <n v="107"/>
    <x v="1"/>
    <s v="USD"/>
    <n v="1435208400"/>
    <n v="1439874000"/>
    <b v="0"/>
    <b v="0"/>
    <s v="food/food trucks"/>
    <x v="0"/>
    <x v="0"/>
  </r>
  <r>
    <s v="Seamless transitional portal"/>
    <n v="97800"/>
    <n v="32951"/>
    <n v="34"/>
    <x v="0"/>
    <n v="1220"/>
    <n v="27"/>
    <x v="2"/>
    <s v="AUD"/>
    <n v="1437973200"/>
    <n v="1438318800"/>
    <b v="0"/>
    <b v="0"/>
    <s v="games/video games"/>
    <x v="6"/>
    <x v="11"/>
  </r>
  <r>
    <s v="Fully-configurable motivating approach"/>
    <n v="7600"/>
    <n v="14951"/>
    <n v="197"/>
    <x v="1"/>
    <n v="164"/>
    <n v="91"/>
    <x v="1"/>
    <s v="USD"/>
    <n v="1416895200"/>
    <n v="1419400800"/>
    <b v="0"/>
    <b v="0"/>
    <s v="theater/plays"/>
    <x v="3"/>
    <x v="3"/>
  </r>
  <r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s v="Reduced heuristic moratorium"/>
    <n v="900"/>
    <n v="9193"/>
    <n v="1021"/>
    <x v="1"/>
    <n v="164"/>
    <n v="56"/>
    <x v="1"/>
    <s v="USD"/>
    <n v="1424498400"/>
    <n v="1425103200"/>
    <b v="0"/>
    <b v="1"/>
    <s v="music/electric music"/>
    <x v="1"/>
    <x v="5"/>
  </r>
  <r>
    <s v="Front-line web-enabled model"/>
    <n v="3700"/>
    <n v="10422"/>
    <n v="282"/>
    <x v="1"/>
    <n v="336"/>
    <n v="31"/>
    <x v="1"/>
    <s v="USD"/>
    <n v="1526274000"/>
    <n v="1526878800"/>
    <b v="0"/>
    <b v="1"/>
    <s v="technology/wearables"/>
    <x v="2"/>
    <x v="8"/>
  </r>
  <r>
    <s v="Polarized incremental emulation"/>
    <n v="10000"/>
    <n v="2461"/>
    <n v="25"/>
    <x v="0"/>
    <n v="37"/>
    <n v="67"/>
    <x v="6"/>
    <s v="EUR"/>
    <n v="1287896400"/>
    <n v="1288674000"/>
    <b v="0"/>
    <b v="0"/>
    <s v="music/electric music"/>
    <x v="1"/>
    <x v="5"/>
  </r>
  <r>
    <s v="Self-enabling grid-enabled initiative"/>
    <n v="119200"/>
    <n v="170623"/>
    <n v="143"/>
    <x v="1"/>
    <n v="1917"/>
    <n v="89"/>
    <x v="1"/>
    <s v="USD"/>
    <n v="1495515600"/>
    <n v="1495602000"/>
    <b v="0"/>
    <b v="0"/>
    <s v="music/indie rock"/>
    <x v="1"/>
    <x v="7"/>
  </r>
  <r>
    <s v="Total fresh-thinking system engine"/>
    <n v="6800"/>
    <n v="9829"/>
    <n v="145"/>
    <x v="1"/>
    <n v="95"/>
    <n v="103"/>
    <x v="1"/>
    <s v="USD"/>
    <n v="1364878800"/>
    <n v="1366434000"/>
    <b v="0"/>
    <b v="0"/>
    <s v="technology/web"/>
    <x v="2"/>
    <x v="2"/>
  </r>
  <r>
    <s v="Ameliorated clear-thinking circuit"/>
    <n v="3900"/>
    <n v="14006"/>
    <n v="359"/>
    <x v="1"/>
    <n v="147"/>
    <n v="95"/>
    <x v="1"/>
    <s v="USD"/>
    <n v="1567918800"/>
    <n v="1568350800"/>
    <b v="0"/>
    <b v="0"/>
    <s v="theater/plays"/>
    <x v="3"/>
    <x v="3"/>
  </r>
  <r>
    <s v="Multi-layered encompassing installation"/>
    <n v="3500"/>
    <n v="6527"/>
    <n v="186"/>
    <x v="1"/>
    <n v="86"/>
    <n v="76"/>
    <x v="1"/>
    <s v="USD"/>
    <n v="1524459600"/>
    <n v="1525928400"/>
    <b v="0"/>
    <b v="1"/>
    <s v="theater/plays"/>
    <x v="3"/>
    <x v="3"/>
  </r>
  <r>
    <s v="Universal encompassing implementation"/>
    <n v="1500"/>
    <n v="8929"/>
    <n v="595"/>
    <x v="1"/>
    <n v="83"/>
    <n v="108"/>
    <x v="1"/>
    <s v="USD"/>
    <n v="1333688400"/>
    <n v="1336885200"/>
    <b v="0"/>
    <b v="0"/>
    <s v="film &amp; video/documentary"/>
    <x v="4"/>
    <x v="4"/>
  </r>
  <r>
    <s v="Object-based client-server application"/>
    <n v="5200"/>
    <n v="3079"/>
    <n v="59"/>
    <x v="0"/>
    <n v="60"/>
    <n v="51"/>
    <x v="1"/>
    <s v="USD"/>
    <n v="1389506400"/>
    <n v="1389679200"/>
    <b v="0"/>
    <b v="0"/>
    <s v="film &amp; video/television"/>
    <x v="4"/>
    <x v="19"/>
  </r>
  <r>
    <s v="Cross-platform solution-oriented process improvement"/>
    <n v="142400"/>
    <n v="21307"/>
    <n v="15"/>
    <x v="0"/>
    <n v="296"/>
    <n v="72"/>
    <x v="1"/>
    <s v="USD"/>
    <n v="1536642000"/>
    <n v="1538283600"/>
    <b v="0"/>
    <b v="0"/>
    <s v="food/food trucks"/>
    <x v="0"/>
    <x v="0"/>
  </r>
  <r>
    <s v="Re-engineered user-facing approach"/>
    <n v="61400"/>
    <n v="73653"/>
    <n v="120"/>
    <x v="1"/>
    <n v="676"/>
    <n v="109"/>
    <x v="1"/>
    <s v="USD"/>
    <n v="1348290000"/>
    <n v="1348808400"/>
    <b v="0"/>
    <b v="0"/>
    <s v="publishing/radio &amp; podcasts"/>
    <x v="5"/>
    <x v="15"/>
  </r>
  <r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s v="User-friendly tertiary array"/>
    <n v="3300"/>
    <n v="12437"/>
    <n v="377"/>
    <x v="1"/>
    <n v="131"/>
    <n v="95"/>
    <x v="1"/>
    <s v="USD"/>
    <n v="1505192400"/>
    <n v="1505797200"/>
    <b v="0"/>
    <b v="0"/>
    <s v="food/food trucks"/>
    <x v="0"/>
    <x v="0"/>
  </r>
  <r>
    <s v="Robust heuristic encoding"/>
    <n v="1900"/>
    <n v="13816"/>
    <n v="727"/>
    <x v="1"/>
    <n v="126"/>
    <n v="110"/>
    <x v="1"/>
    <s v="USD"/>
    <n v="1554786000"/>
    <n v="1554872400"/>
    <b v="0"/>
    <b v="1"/>
    <s v="technology/wearables"/>
    <x v="2"/>
    <x v="8"/>
  </r>
  <r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s v="De-engineered motivating standardization"/>
    <n v="7200"/>
    <n v="6336"/>
    <n v="88"/>
    <x v="0"/>
    <n v="73"/>
    <n v="87"/>
    <x v="1"/>
    <s v="USD"/>
    <n v="1442552400"/>
    <n v="1442638800"/>
    <b v="0"/>
    <b v="0"/>
    <s v="theater/plays"/>
    <x v="3"/>
    <x v="3"/>
  </r>
  <r>
    <s v="Business-focused 24hour groupware"/>
    <n v="4900"/>
    <n v="8523"/>
    <n v="174"/>
    <x v="1"/>
    <n v="275"/>
    <n v="31"/>
    <x v="1"/>
    <s v="USD"/>
    <n v="1316667600"/>
    <n v="1317186000"/>
    <b v="0"/>
    <b v="0"/>
    <s v="film &amp; video/television"/>
    <x v="4"/>
    <x v="19"/>
  </r>
  <r>
    <s v="Organic next generation protocol"/>
    <n v="5400"/>
    <n v="6351"/>
    <n v="118"/>
    <x v="1"/>
    <n v="67"/>
    <n v="95"/>
    <x v="1"/>
    <s v="USD"/>
    <n v="1390716000"/>
    <n v="1391234400"/>
    <b v="0"/>
    <b v="0"/>
    <s v="photography/photography books"/>
    <x v="7"/>
    <x v="14"/>
  </r>
  <r>
    <s v="Reverse-engineered full-range Internet solution"/>
    <n v="5000"/>
    <n v="10748"/>
    <n v="215"/>
    <x v="1"/>
    <n v="154"/>
    <n v="70"/>
    <x v="1"/>
    <s v="USD"/>
    <n v="1402894800"/>
    <n v="1404363600"/>
    <b v="0"/>
    <b v="1"/>
    <s v="film &amp; video/documentary"/>
    <x v="4"/>
    <x v="4"/>
  </r>
  <r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s v="Multi-lateral homogeneous success"/>
    <n v="45300"/>
    <n v="99361"/>
    <n v="219"/>
    <x v="1"/>
    <n v="903"/>
    <n v="110"/>
    <x v="1"/>
    <s v="USD"/>
    <n v="1412485200"/>
    <n v="1413608400"/>
    <b v="0"/>
    <b v="0"/>
    <s v="games/video games"/>
    <x v="6"/>
    <x v="11"/>
  </r>
  <r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s v="Enhanced scalable concept"/>
    <n v="177700"/>
    <n v="33092"/>
    <n v="19"/>
    <x v="0"/>
    <n v="662"/>
    <n v="50"/>
    <x v="0"/>
    <s v="CAD"/>
    <n v="1448344800"/>
    <n v="1448604000"/>
    <b v="1"/>
    <b v="0"/>
    <s v="theater/plays"/>
    <x v="3"/>
    <x v="3"/>
  </r>
  <r>
    <s v="Polarized uniform software"/>
    <n v="2600"/>
    <n v="9562"/>
    <n v="368"/>
    <x v="1"/>
    <n v="94"/>
    <n v="102"/>
    <x v="6"/>
    <s v="EUR"/>
    <n v="1557723600"/>
    <n v="1562302800"/>
    <b v="0"/>
    <b v="0"/>
    <s v="photography/photography books"/>
    <x v="7"/>
    <x v="14"/>
  </r>
  <r>
    <s v="Stand-alone web-enabled moderator"/>
    <n v="5300"/>
    <n v="8475"/>
    <n v="160"/>
    <x v="1"/>
    <n v="180"/>
    <n v="47"/>
    <x v="1"/>
    <s v="USD"/>
    <n v="1537333200"/>
    <n v="1537678800"/>
    <b v="0"/>
    <b v="0"/>
    <s v="theater/plays"/>
    <x v="3"/>
    <x v="3"/>
  </r>
  <r>
    <s v="Proactive methodical benchmark"/>
    <n v="180200"/>
    <n v="69617"/>
    <n v="39"/>
    <x v="0"/>
    <n v="774"/>
    <n v="90"/>
    <x v="1"/>
    <s v="USD"/>
    <n v="1471150800"/>
    <n v="1473570000"/>
    <b v="0"/>
    <b v="1"/>
    <s v="theater/plays"/>
    <x v="3"/>
    <x v="3"/>
  </r>
  <r>
    <s v="Team-oriented 6thgeneration matrix"/>
    <n v="103200"/>
    <n v="53067"/>
    <n v="51"/>
    <x v="0"/>
    <n v="672"/>
    <n v="79"/>
    <x v="0"/>
    <s v="CAD"/>
    <n v="1273640400"/>
    <n v="1273899600"/>
    <b v="0"/>
    <b v="0"/>
    <s v="theater/plays"/>
    <x v="3"/>
    <x v="3"/>
  </r>
  <r>
    <s v="Phased human-resource core"/>
    <n v="70600"/>
    <n v="42596"/>
    <n v="60"/>
    <x v="3"/>
    <n v="532"/>
    <n v="80"/>
    <x v="1"/>
    <s v="USD"/>
    <n v="1282885200"/>
    <n v="1284008400"/>
    <b v="0"/>
    <b v="0"/>
    <s v="music/rock"/>
    <x v="1"/>
    <x v="1"/>
  </r>
  <r>
    <s v="Mandatory tertiary implementation"/>
    <n v="148500"/>
    <n v="4756"/>
    <n v="3"/>
    <x v="3"/>
    <n v="55"/>
    <n v="86"/>
    <x v="2"/>
    <s v="AUD"/>
    <n v="1422943200"/>
    <n v="1425103200"/>
    <b v="0"/>
    <b v="0"/>
    <s v="food/food trucks"/>
    <x v="0"/>
    <x v="0"/>
  </r>
  <r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s v="Virtual static core"/>
    <n v="3300"/>
    <n v="3834"/>
    <n v="116"/>
    <x v="1"/>
    <n v="89"/>
    <n v="43"/>
    <x v="1"/>
    <s v="USD"/>
    <n v="1515736800"/>
    <n v="1517119200"/>
    <b v="0"/>
    <b v="1"/>
    <s v="theater/plays"/>
    <x v="3"/>
    <x v="3"/>
  </r>
  <r>
    <s v="Secured content-based product"/>
    <n v="4500"/>
    <n v="13985"/>
    <n v="311"/>
    <x v="1"/>
    <n v="159"/>
    <n v="88"/>
    <x v="1"/>
    <s v="USD"/>
    <n v="1313125200"/>
    <n v="1315026000"/>
    <b v="0"/>
    <b v="0"/>
    <s v="music/world music"/>
    <x v="1"/>
    <x v="21"/>
  </r>
  <r>
    <s v="Secured executive concept"/>
    <n v="99500"/>
    <n v="89288"/>
    <n v="90"/>
    <x v="0"/>
    <n v="940"/>
    <n v="95"/>
    <x v="5"/>
    <s v="CHF"/>
    <n v="1308459600"/>
    <n v="1312693200"/>
    <b v="0"/>
    <b v="1"/>
    <s v="film &amp; video/documentary"/>
    <x v="4"/>
    <x v="4"/>
  </r>
  <r>
    <s v="Balanced zero-defect software"/>
    <n v="7700"/>
    <n v="5488"/>
    <n v="71"/>
    <x v="0"/>
    <n v="117"/>
    <n v="47"/>
    <x v="1"/>
    <s v="USD"/>
    <n v="1362636000"/>
    <n v="1363064400"/>
    <b v="0"/>
    <b v="1"/>
    <s v="theater/plays"/>
    <x v="3"/>
    <x v="3"/>
  </r>
  <r>
    <s v="Distributed context-sensitive flexibility"/>
    <n v="82800"/>
    <n v="2721"/>
    <n v="3"/>
    <x v="3"/>
    <n v="58"/>
    <n v="47"/>
    <x v="1"/>
    <s v="USD"/>
    <n v="1402117200"/>
    <n v="1403154000"/>
    <b v="0"/>
    <b v="1"/>
    <s v="film &amp; video/drama"/>
    <x v="4"/>
    <x v="6"/>
  </r>
  <r>
    <s v="Down-sized disintermediate support"/>
    <n v="1800"/>
    <n v="4712"/>
    <n v="262"/>
    <x v="1"/>
    <n v="50"/>
    <n v="94"/>
    <x v="1"/>
    <s v="USD"/>
    <n v="1286341200"/>
    <n v="1286859600"/>
    <b v="0"/>
    <b v="0"/>
    <s v="publishing/nonfiction"/>
    <x v="5"/>
    <x v="9"/>
  </r>
  <r>
    <s v="Stand-alone mission-critical moratorium"/>
    <n v="9600"/>
    <n v="9216"/>
    <n v="96"/>
    <x v="0"/>
    <n v="115"/>
    <n v="80"/>
    <x v="1"/>
    <s v="USD"/>
    <n v="1348808400"/>
    <n v="1349326800"/>
    <b v="0"/>
    <b v="0"/>
    <s v="games/mobile games"/>
    <x v="6"/>
    <x v="20"/>
  </r>
  <r>
    <s v="Down-sized empowering protocol"/>
    <n v="92100"/>
    <n v="19246"/>
    <n v="21"/>
    <x v="0"/>
    <n v="326"/>
    <n v="59"/>
    <x v="1"/>
    <s v="USD"/>
    <n v="1429592400"/>
    <n v="1430974800"/>
    <b v="0"/>
    <b v="1"/>
    <s v="technology/wearables"/>
    <x v="2"/>
    <x v="8"/>
  </r>
  <r>
    <s v="Fully-configurable coherent Internet solution"/>
    <n v="5500"/>
    <n v="12274"/>
    <n v="223"/>
    <x v="1"/>
    <n v="186"/>
    <n v="66"/>
    <x v="1"/>
    <s v="USD"/>
    <n v="1519538400"/>
    <n v="1519970400"/>
    <b v="0"/>
    <b v="0"/>
    <s v="film &amp; video/documentary"/>
    <x v="4"/>
    <x v="4"/>
  </r>
  <r>
    <s v="Distributed motivating algorithm"/>
    <n v="64300"/>
    <n v="65323"/>
    <n v="102"/>
    <x v="1"/>
    <n v="1071"/>
    <n v="61"/>
    <x v="1"/>
    <s v="USD"/>
    <n v="1434085200"/>
    <n v="1434603600"/>
    <b v="0"/>
    <b v="0"/>
    <s v="technology/web"/>
    <x v="2"/>
    <x v="2"/>
  </r>
  <r>
    <s v="Expanded solution-oriented benchmark"/>
    <n v="5000"/>
    <n v="11502"/>
    <n v="230"/>
    <x v="1"/>
    <n v="117"/>
    <n v="98"/>
    <x v="1"/>
    <s v="USD"/>
    <n v="1333688400"/>
    <n v="1337230800"/>
    <b v="0"/>
    <b v="0"/>
    <s v="technology/web"/>
    <x v="2"/>
    <x v="2"/>
  </r>
  <r>
    <s v="Implemented discrete secured line"/>
    <n v="5400"/>
    <n v="7322"/>
    <n v="136"/>
    <x v="1"/>
    <n v="70"/>
    <n v="105"/>
    <x v="1"/>
    <s v="USD"/>
    <n v="1277701200"/>
    <n v="1279429200"/>
    <b v="0"/>
    <b v="0"/>
    <s v="music/indie rock"/>
    <x v="1"/>
    <x v="7"/>
  </r>
  <r>
    <s v="Multi-lateral actuating installation"/>
    <n v="9000"/>
    <n v="11619"/>
    <n v="129"/>
    <x v="1"/>
    <n v="135"/>
    <n v="86"/>
    <x v="1"/>
    <s v="USD"/>
    <n v="1560747600"/>
    <n v="1561438800"/>
    <b v="0"/>
    <b v="0"/>
    <s v="theater/plays"/>
    <x v="3"/>
    <x v="3"/>
  </r>
  <r>
    <s v="Secured reciprocal array"/>
    <n v="25000"/>
    <n v="59128"/>
    <n v="237"/>
    <x v="1"/>
    <n v="768"/>
    <n v="77"/>
    <x v="5"/>
    <s v="CHF"/>
    <n v="1410066000"/>
    <n v="1410498000"/>
    <b v="0"/>
    <b v="0"/>
    <s v="technology/wearables"/>
    <x v="2"/>
    <x v="8"/>
  </r>
  <r>
    <s v="Optional bandwidth-monitored middleware"/>
    <n v="8800"/>
    <n v="1518"/>
    <n v="17"/>
    <x v="3"/>
    <n v="51"/>
    <n v="30"/>
    <x v="1"/>
    <s v="USD"/>
    <n v="1320732000"/>
    <n v="1322460000"/>
    <b v="0"/>
    <b v="0"/>
    <s v="theater/plays"/>
    <x v="3"/>
    <x v="3"/>
  </r>
  <r>
    <s v="Upgradable upward-trending workforce"/>
    <n v="8300"/>
    <n v="9337"/>
    <n v="112"/>
    <x v="1"/>
    <n v="199"/>
    <n v="47"/>
    <x v="1"/>
    <s v="USD"/>
    <n v="1465794000"/>
    <n v="1466312400"/>
    <b v="0"/>
    <b v="1"/>
    <s v="theater/plays"/>
    <x v="3"/>
    <x v="3"/>
  </r>
  <r>
    <s v="Upgradable hybrid capability"/>
    <n v="9300"/>
    <n v="11255"/>
    <n v="121"/>
    <x v="1"/>
    <n v="107"/>
    <n v="105"/>
    <x v="1"/>
    <s v="USD"/>
    <n v="1500958800"/>
    <n v="1501736400"/>
    <b v="0"/>
    <b v="0"/>
    <s v="technology/wearables"/>
    <x v="2"/>
    <x v="8"/>
  </r>
  <r>
    <s v="Managed fresh-thinking flexibility"/>
    <n v="6200"/>
    <n v="13632"/>
    <n v="220"/>
    <x v="1"/>
    <n v="195"/>
    <n v="70"/>
    <x v="1"/>
    <s v="USD"/>
    <n v="1357020000"/>
    <n v="1361512800"/>
    <b v="0"/>
    <b v="0"/>
    <s v="music/indie rock"/>
    <x v="1"/>
    <x v="7"/>
  </r>
  <r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s v="Customizable intermediate extranet"/>
    <n v="137200"/>
    <n v="88037"/>
    <n v="64"/>
    <x v="0"/>
    <n v="1467"/>
    <n v="60"/>
    <x v="1"/>
    <s v="USD"/>
    <n v="1402290000"/>
    <n v="1406696400"/>
    <b v="0"/>
    <b v="0"/>
    <s v="music/electric music"/>
    <x v="1"/>
    <x v="5"/>
  </r>
  <r>
    <s v="User-centric fault-tolerant task-force"/>
    <n v="41500"/>
    <n v="175573"/>
    <n v="423"/>
    <x v="1"/>
    <n v="3376"/>
    <n v="52"/>
    <x v="1"/>
    <s v="USD"/>
    <n v="1487311200"/>
    <n v="1487916000"/>
    <b v="0"/>
    <b v="0"/>
    <s v="music/indie rock"/>
    <x v="1"/>
    <x v="7"/>
  </r>
  <r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s v="Devolved foreground benchmark"/>
    <n v="171300"/>
    <n v="100650"/>
    <n v="59"/>
    <x v="0"/>
    <n v="1059"/>
    <n v="95"/>
    <x v="1"/>
    <s v="USD"/>
    <n v="1463029200"/>
    <n v="1465016400"/>
    <b v="0"/>
    <b v="1"/>
    <s v="music/indie rock"/>
    <x v="1"/>
    <x v="7"/>
  </r>
  <r>
    <s v="Distributed eco-centric methodology"/>
    <n v="139500"/>
    <n v="90706"/>
    <n v="65"/>
    <x v="0"/>
    <n v="1194"/>
    <n v="76"/>
    <x v="1"/>
    <s v="USD"/>
    <n v="1269493200"/>
    <n v="1270789200"/>
    <b v="0"/>
    <b v="0"/>
    <s v="theater/plays"/>
    <x v="3"/>
    <x v="3"/>
  </r>
  <r>
    <s v="Streamlined encompassing encryption"/>
    <n v="36400"/>
    <n v="26914"/>
    <n v="74"/>
    <x v="3"/>
    <n v="379"/>
    <n v="71"/>
    <x v="2"/>
    <s v="AUD"/>
    <n v="1570251600"/>
    <n v="1572325200"/>
    <b v="0"/>
    <b v="0"/>
    <s v="music/rock"/>
    <x v="1"/>
    <x v="1"/>
  </r>
  <r>
    <s v="User-friendly reciprocal initiative"/>
    <n v="4200"/>
    <n v="2212"/>
    <n v="53"/>
    <x v="0"/>
    <n v="30"/>
    <n v="74"/>
    <x v="2"/>
    <s v="AUD"/>
    <n v="1388383200"/>
    <n v="1389420000"/>
    <b v="0"/>
    <b v="0"/>
    <s v="photography/photography books"/>
    <x v="7"/>
    <x v="14"/>
  </r>
  <r>
    <s v="Ergonomic fresh-thinking installation"/>
    <n v="2100"/>
    <n v="4640"/>
    <n v="221"/>
    <x v="1"/>
    <n v="41"/>
    <n v="113"/>
    <x v="1"/>
    <s v="USD"/>
    <n v="1449554400"/>
    <n v="1449640800"/>
    <b v="0"/>
    <b v="0"/>
    <s v="music/rock"/>
    <x v="1"/>
    <x v="1"/>
  </r>
  <r>
    <s v="Robust explicit hardware"/>
    <n v="191200"/>
    <n v="191222"/>
    <n v="100"/>
    <x v="1"/>
    <n v="1821"/>
    <n v="105"/>
    <x v="1"/>
    <s v="USD"/>
    <n v="1553662800"/>
    <n v="1555218000"/>
    <b v="0"/>
    <b v="1"/>
    <s v="theater/plays"/>
    <x v="3"/>
    <x v="3"/>
  </r>
  <r>
    <s v="Stand-alone actuating support"/>
    <n v="8000"/>
    <n v="12985"/>
    <n v="162"/>
    <x v="1"/>
    <n v="164"/>
    <n v="79"/>
    <x v="1"/>
    <s v="USD"/>
    <n v="1556341200"/>
    <n v="1557723600"/>
    <b v="0"/>
    <b v="0"/>
    <s v="technology/wearables"/>
    <x v="2"/>
    <x v="8"/>
  </r>
  <r>
    <s v="Cross-platform methodical process improvement"/>
    <n v="5500"/>
    <n v="4300"/>
    <n v="78"/>
    <x v="0"/>
    <n v="75"/>
    <n v="57"/>
    <x v="1"/>
    <s v="USD"/>
    <n v="1442984400"/>
    <n v="1443502800"/>
    <b v="0"/>
    <b v="1"/>
    <s v="technology/web"/>
    <x v="2"/>
    <x v="2"/>
  </r>
  <r>
    <s v="Extended bottom-line open architecture"/>
    <n v="6100"/>
    <n v="9134"/>
    <n v="150"/>
    <x v="1"/>
    <n v="157"/>
    <n v="58"/>
    <x v="5"/>
    <s v="CHF"/>
    <n v="1544248800"/>
    <n v="1546840800"/>
    <b v="0"/>
    <b v="0"/>
    <s v="music/rock"/>
    <x v="1"/>
    <x v="1"/>
  </r>
  <r>
    <s v="Extended reciprocal circuit"/>
    <n v="3500"/>
    <n v="8864"/>
    <n v="253"/>
    <x v="1"/>
    <n v="246"/>
    <n v="36"/>
    <x v="1"/>
    <s v="USD"/>
    <n v="1508475600"/>
    <n v="1512712800"/>
    <b v="0"/>
    <b v="1"/>
    <s v="photography/photography books"/>
    <x v="7"/>
    <x v="14"/>
  </r>
  <r>
    <s v="Polarized human-resource protocol"/>
    <n v="150500"/>
    <n v="150755"/>
    <n v="100"/>
    <x v="1"/>
    <n v="1396"/>
    <n v="108"/>
    <x v="1"/>
    <s v="USD"/>
    <n v="1507438800"/>
    <n v="1507525200"/>
    <b v="0"/>
    <b v="0"/>
    <s v="theater/plays"/>
    <x v="3"/>
    <x v="3"/>
  </r>
  <r>
    <s v="Synergized radical product"/>
    <n v="90400"/>
    <n v="110279"/>
    <n v="122"/>
    <x v="1"/>
    <n v="2506"/>
    <n v="44"/>
    <x v="1"/>
    <s v="USD"/>
    <n v="1501563600"/>
    <n v="1504328400"/>
    <b v="0"/>
    <b v="0"/>
    <s v="technology/web"/>
    <x v="2"/>
    <x v="2"/>
  </r>
  <r>
    <s v="Robust heuristic artificial intelligence"/>
    <n v="9800"/>
    <n v="13439"/>
    <n v="137"/>
    <x v="1"/>
    <n v="244"/>
    <n v="55"/>
    <x v="1"/>
    <s v="USD"/>
    <n v="1292997600"/>
    <n v="1293343200"/>
    <b v="0"/>
    <b v="0"/>
    <s v="photography/photography books"/>
    <x v="7"/>
    <x v="14"/>
  </r>
  <r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s v="Profit-focused modular product"/>
    <n v="23300"/>
    <n v="98811"/>
    <n v="424"/>
    <x v="1"/>
    <n v="1267"/>
    <n v="78"/>
    <x v="1"/>
    <s v="USD"/>
    <n v="1339909200"/>
    <n v="1342328400"/>
    <b v="0"/>
    <b v="1"/>
    <s v="film &amp; video/shorts"/>
    <x v="4"/>
    <x v="12"/>
  </r>
  <r>
    <s v="Mandatory mobile product"/>
    <n v="188100"/>
    <n v="5528"/>
    <n v="3"/>
    <x v="0"/>
    <n v="67"/>
    <n v="83"/>
    <x v="1"/>
    <s v="USD"/>
    <n v="1501736400"/>
    <n v="1502341200"/>
    <b v="0"/>
    <b v="0"/>
    <s v="music/indie rock"/>
    <x v="1"/>
    <x v="7"/>
  </r>
  <r>
    <s v="Public-key 3rdgeneration budgetary management"/>
    <n v="4900"/>
    <n v="521"/>
    <n v="11"/>
    <x v="0"/>
    <n v="5"/>
    <n v="104"/>
    <x v="1"/>
    <s v="USD"/>
    <n v="1395291600"/>
    <n v="1397192400"/>
    <b v="0"/>
    <b v="0"/>
    <s v="publishing/translations"/>
    <x v="5"/>
    <x v="18"/>
  </r>
  <r>
    <s v="Centralized national firmware"/>
    <n v="800"/>
    <n v="663"/>
    <n v="83"/>
    <x v="0"/>
    <n v="26"/>
    <n v="26"/>
    <x v="1"/>
    <s v="USD"/>
    <n v="1405746000"/>
    <n v="1407042000"/>
    <b v="0"/>
    <b v="1"/>
    <s v="film &amp; video/documentary"/>
    <x v="4"/>
    <x v="4"/>
  </r>
  <r>
    <s v="Cross-group 4thgeneration middleware"/>
    <n v="96700"/>
    <n v="157635"/>
    <n v="163"/>
    <x v="1"/>
    <n v="1561"/>
    <n v="101"/>
    <x v="1"/>
    <s v="USD"/>
    <n v="1368853200"/>
    <n v="1369371600"/>
    <b v="0"/>
    <b v="0"/>
    <s v="theater/plays"/>
    <x v="3"/>
    <x v="3"/>
  </r>
  <r>
    <s v="Pre-emptive scalable access"/>
    <n v="600"/>
    <n v="5368"/>
    <n v="895"/>
    <x v="1"/>
    <n v="48"/>
    <n v="112"/>
    <x v="1"/>
    <s v="USD"/>
    <n v="1444021200"/>
    <n v="1444107600"/>
    <b v="0"/>
    <b v="1"/>
    <s v="technology/wearables"/>
    <x v="2"/>
    <x v="8"/>
  </r>
  <r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s v="Proactive scalable Graphical User Interface"/>
    <n v="115000"/>
    <n v="86060"/>
    <n v="75"/>
    <x v="0"/>
    <n v="782"/>
    <n v="110"/>
    <x v="1"/>
    <s v="USD"/>
    <n v="1472878800"/>
    <n v="1473656400"/>
    <b v="0"/>
    <b v="0"/>
    <s v="theater/plays"/>
    <x v="3"/>
    <x v="3"/>
  </r>
  <r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s v="Triple-buffered cohesive structure"/>
    <n v="7200"/>
    <n v="6927"/>
    <n v="96"/>
    <x v="0"/>
    <n v="210"/>
    <n v="33"/>
    <x v="1"/>
    <s v="USD"/>
    <n v="1505970000"/>
    <n v="1506747600"/>
    <b v="0"/>
    <b v="0"/>
    <s v="food/food trucks"/>
    <x v="0"/>
    <x v="0"/>
  </r>
  <r>
    <s v="Realigned human-resource orchestration"/>
    <n v="44500"/>
    <n v="159185"/>
    <n v="358"/>
    <x v="1"/>
    <n v="3537"/>
    <n v="45"/>
    <x v="0"/>
    <s v="CAD"/>
    <n v="1363496400"/>
    <n v="1363582800"/>
    <b v="0"/>
    <b v="1"/>
    <s v="theater/plays"/>
    <x v="3"/>
    <x v="3"/>
  </r>
  <r>
    <s v="Optional clear-thinking software"/>
    <n v="56000"/>
    <n v="172736"/>
    <n v="308"/>
    <x v="1"/>
    <n v="2107"/>
    <n v="82"/>
    <x v="2"/>
    <s v="AUD"/>
    <n v="1269234000"/>
    <n v="1269666000"/>
    <b v="0"/>
    <b v="0"/>
    <s v="technology/wearables"/>
    <x v="2"/>
    <x v="8"/>
  </r>
  <r>
    <s v="Centralized global approach"/>
    <n v="8600"/>
    <n v="5315"/>
    <n v="62"/>
    <x v="0"/>
    <n v="136"/>
    <n v="39"/>
    <x v="1"/>
    <s v="USD"/>
    <n v="1507093200"/>
    <n v="1508648400"/>
    <b v="0"/>
    <b v="0"/>
    <s v="technology/web"/>
    <x v="2"/>
    <x v="2"/>
  </r>
  <r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s v="Pre-emptive bandwidth-monitored instruction set"/>
    <n v="5100"/>
    <n v="3525"/>
    <n v="69"/>
    <x v="0"/>
    <n v="86"/>
    <n v="41"/>
    <x v="0"/>
    <s v="CAD"/>
    <n v="1284008400"/>
    <n v="1285131600"/>
    <b v="0"/>
    <b v="0"/>
    <s v="music/rock"/>
    <x v="1"/>
    <x v="1"/>
  </r>
  <r>
    <s v="Adaptive asynchronous emulation"/>
    <n v="3600"/>
    <n v="10550"/>
    <n v="293"/>
    <x v="1"/>
    <n v="340"/>
    <n v="31"/>
    <x v="1"/>
    <s v="USD"/>
    <n v="1556859600"/>
    <n v="1556946000"/>
    <b v="0"/>
    <b v="0"/>
    <s v="theater/plays"/>
    <x v="3"/>
    <x v="3"/>
  </r>
  <r>
    <s v="Innovative actuating conglomeration"/>
    <n v="1000"/>
    <n v="718"/>
    <n v="72"/>
    <x v="0"/>
    <n v="19"/>
    <n v="38"/>
    <x v="1"/>
    <s v="USD"/>
    <n v="1526187600"/>
    <n v="1527138000"/>
    <b v="0"/>
    <b v="0"/>
    <s v="film &amp; video/television"/>
    <x v="4"/>
    <x v="19"/>
  </r>
  <r>
    <s v="Grass-roots foreground policy"/>
    <n v="88800"/>
    <n v="28358"/>
    <n v="32"/>
    <x v="0"/>
    <n v="886"/>
    <n v="32"/>
    <x v="1"/>
    <s v="USD"/>
    <n v="1400821200"/>
    <n v="1402117200"/>
    <b v="0"/>
    <b v="0"/>
    <s v="theater/plays"/>
    <x v="3"/>
    <x v="3"/>
  </r>
  <r>
    <s v="Horizontal transitional paradigm"/>
    <n v="60200"/>
    <n v="138384"/>
    <n v="230"/>
    <x v="1"/>
    <n v="1442"/>
    <n v="96"/>
    <x v="0"/>
    <s v="CAD"/>
    <n v="1361599200"/>
    <n v="1364014800"/>
    <b v="0"/>
    <b v="1"/>
    <s v="film &amp; video/shorts"/>
    <x v="4"/>
    <x v="12"/>
  </r>
  <r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s v="Switchable contextually-based access"/>
    <n v="191300"/>
    <n v="45004"/>
    <n v="24"/>
    <x v="3"/>
    <n v="441"/>
    <n v="102"/>
    <x v="1"/>
    <s v="USD"/>
    <n v="1457071200"/>
    <n v="1457071200"/>
    <b v="0"/>
    <b v="0"/>
    <s v="theater/plays"/>
    <x v="3"/>
    <x v="3"/>
  </r>
  <r>
    <s v="Up-sized dynamic throughput"/>
    <n v="3700"/>
    <n v="2538"/>
    <n v="69"/>
    <x v="0"/>
    <n v="24"/>
    <n v="106"/>
    <x v="1"/>
    <s v="USD"/>
    <n v="1370322000"/>
    <n v="1370408400"/>
    <b v="0"/>
    <b v="1"/>
    <s v="theater/plays"/>
    <x v="3"/>
    <x v="3"/>
  </r>
  <r>
    <s v="Mandatory reciprocal superstructure"/>
    <n v="8400"/>
    <n v="3188"/>
    <n v="38"/>
    <x v="0"/>
    <n v="86"/>
    <n v="37"/>
    <x v="6"/>
    <s v="EUR"/>
    <n v="1552366800"/>
    <n v="1552626000"/>
    <b v="0"/>
    <b v="0"/>
    <s v="theater/plays"/>
    <x v="3"/>
    <x v="3"/>
  </r>
  <r>
    <s v="Upgradable 4thgeneration productivity"/>
    <n v="42600"/>
    <n v="8517"/>
    <n v="20"/>
    <x v="0"/>
    <n v="243"/>
    <n v="35"/>
    <x v="1"/>
    <s v="USD"/>
    <n v="1403845200"/>
    <n v="1404190800"/>
    <b v="0"/>
    <b v="0"/>
    <s v="music/rock"/>
    <x v="1"/>
    <x v="1"/>
  </r>
  <r>
    <s v="Progressive discrete hub"/>
    <n v="6600"/>
    <n v="3012"/>
    <n v="46"/>
    <x v="0"/>
    <n v="65"/>
    <n v="46"/>
    <x v="1"/>
    <s v="USD"/>
    <n v="1523163600"/>
    <n v="1523509200"/>
    <b v="1"/>
    <b v="0"/>
    <s v="music/indie rock"/>
    <x v="1"/>
    <x v="7"/>
  </r>
  <r>
    <s v="Assimilated multi-tasking archive"/>
    <n v="7100"/>
    <n v="8716"/>
    <n v="123"/>
    <x v="1"/>
    <n v="126"/>
    <n v="69"/>
    <x v="1"/>
    <s v="USD"/>
    <n v="1442206800"/>
    <n v="1443589200"/>
    <b v="0"/>
    <b v="0"/>
    <s v="music/metal"/>
    <x v="1"/>
    <x v="16"/>
  </r>
  <r>
    <s v="Upgradable high-level solution"/>
    <n v="15800"/>
    <n v="57157"/>
    <n v="362"/>
    <x v="1"/>
    <n v="524"/>
    <n v="109"/>
    <x v="1"/>
    <s v="USD"/>
    <n v="1532840400"/>
    <n v="1533445200"/>
    <b v="0"/>
    <b v="0"/>
    <s v="music/electric music"/>
    <x v="1"/>
    <x v="5"/>
  </r>
  <r>
    <s v="Organic bandwidth-monitored frame"/>
    <n v="8200"/>
    <n v="5178"/>
    <n v="63"/>
    <x v="0"/>
    <n v="100"/>
    <n v="52"/>
    <x v="3"/>
    <s v="DKK"/>
    <n v="1472878800"/>
    <n v="1474520400"/>
    <b v="0"/>
    <b v="0"/>
    <s v="technology/wearables"/>
    <x v="2"/>
    <x v="8"/>
  </r>
  <r>
    <s v="Business-focused logistical framework"/>
    <n v="54700"/>
    <n v="163118"/>
    <n v="298"/>
    <x v="1"/>
    <n v="1989"/>
    <n v="82"/>
    <x v="1"/>
    <s v="USD"/>
    <n v="1498194000"/>
    <n v="1499403600"/>
    <b v="0"/>
    <b v="0"/>
    <s v="film &amp; video/drama"/>
    <x v="4"/>
    <x v="6"/>
  </r>
  <r>
    <s v="Universal multi-state capability"/>
    <n v="63200"/>
    <n v="6041"/>
    <n v="10"/>
    <x v="0"/>
    <n v="168"/>
    <n v="36"/>
    <x v="1"/>
    <s v="USD"/>
    <n v="1281070800"/>
    <n v="1283576400"/>
    <b v="0"/>
    <b v="0"/>
    <s v="music/electric music"/>
    <x v="1"/>
    <x v="5"/>
  </r>
  <r>
    <s v="Digitized reciprocal infrastructure"/>
    <n v="1800"/>
    <n v="968"/>
    <n v="54"/>
    <x v="0"/>
    <n v="13"/>
    <n v="74"/>
    <x v="1"/>
    <s v="USD"/>
    <n v="1436245200"/>
    <n v="1436590800"/>
    <b v="0"/>
    <b v="0"/>
    <s v="music/rock"/>
    <x v="1"/>
    <x v="1"/>
  </r>
  <r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s v="Cross-platform bi-directional workforce"/>
    <n v="2100"/>
    <n v="14305"/>
    <n v="681"/>
    <x v="1"/>
    <n v="157"/>
    <n v="91"/>
    <x v="1"/>
    <s v="USD"/>
    <n v="1406264400"/>
    <n v="1407819600"/>
    <b v="0"/>
    <b v="0"/>
    <s v="technology/web"/>
    <x v="2"/>
    <x v="2"/>
  </r>
  <r>
    <s v="Upgradable scalable methodology"/>
    <n v="8300"/>
    <n v="6543"/>
    <n v="79"/>
    <x v="3"/>
    <n v="82"/>
    <n v="80"/>
    <x v="1"/>
    <s v="USD"/>
    <n v="1317531600"/>
    <n v="1317877200"/>
    <b v="0"/>
    <b v="0"/>
    <s v="food/food trucks"/>
    <x v="0"/>
    <x v="0"/>
  </r>
  <r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s v="Mandatory multimedia leverage"/>
    <n v="75000"/>
    <n v="2529"/>
    <n v="3"/>
    <x v="0"/>
    <n v="40"/>
    <n v="63"/>
    <x v="1"/>
    <s v="USD"/>
    <n v="1301806800"/>
    <n v="1302670800"/>
    <b v="0"/>
    <b v="0"/>
    <s v="music/jazz"/>
    <x v="1"/>
    <x v="17"/>
  </r>
  <r>
    <s v="Focused analyzing circuit"/>
    <n v="1300"/>
    <n v="5614"/>
    <n v="432"/>
    <x v="1"/>
    <n v="80"/>
    <n v="70"/>
    <x v="1"/>
    <s v="USD"/>
    <n v="1539752400"/>
    <n v="1540789200"/>
    <b v="1"/>
    <b v="0"/>
    <s v="theater/plays"/>
    <x v="3"/>
    <x v="3"/>
  </r>
  <r>
    <s v="Fundamental grid-enabled strategy"/>
    <n v="9000"/>
    <n v="3496"/>
    <n v="39"/>
    <x v="3"/>
    <n v="57"/>
    <n v="61"/>
    <x v="1"/>
    <s v="USD"/>
    <n v="1267250400"/>
    <n v="1268028000"/>
    <b v="0"/>
    <b v="0"/>
    <s v="publishing/fiction"/>
    <x v="5"/>
    <x v="13"/>
  </r>
  <r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s v="Mandatory multi-tasking encryption"/>
    <n v="196900"/>
    <n v="199110"/>
    <n v="101"/>
    <x v="1"/>
    <n v="2053"/>
    <n v="97"/>
    <x v="1"/>
    <s v="USD"/>
    <n v="1510207200"/>
    <n v="1512280800"/>
    <b v="0"/>
    <b v="0"/>
    <s v="film &amp; video/documentary"/>
    <x v="4"/>
    <x v="4"/>
  </r>
  <r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s v="Synergistic tertiary time-frame"/>
    <n v="9400"/>
    <n v="6338"/>
    <n v="67"/>
    <x v="0"/>
    <n v="226"/>
    <n v="28"/>
    <x v="3"/>
    <s v="DKK"/>
    <n v="1488520800"/>
    <n v="1490850000"/>
    <b v="0"/>
    <b v="0"/>
    <s v="film &amp; video/science fiction"/>
    <x v="4"/>
    <x v="22"/>
  </r>
  <r>
    <s v="Customer-focused impactful benchmark"/>
    <n v="104400"/>
    <n v="99100"/>
    <n v="95"/>
    <x v="0"/>
    <n v="1625"/>
    <n v="61"/>
    <x v="1"/>
    <s v="USD"/>
    <n v="1377579600"/>
    <n v="1379653200"/>
    <b v="0"/>
    <b v="0"/>
    <s v="theater/plays"/>
    <x v="3"/>
    <x v="3"/>
  </r>
  <r>
    <s v="Profound next generation infrastructure"/>
    <n v="8100"/>
    <n v="12300"/>
    <n v="152"/>
    <x v="1"/>
    <n v="168"/>
    <n v="73"/>
    <x v="1"/>
    <s v="USD"/>
    <n v="1576389600"/>
    <n v="1580364000"/>
    <b v="0"/>
    <b v="0"/>
    <s v="theater/plays"/>
    <x v="3"/>
    <x v="3"/>
  </r>
  <r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s v="Open-source fresh-thinking policy"/>
    <n v="1400"/>
    <n v="14324"/>
    <n v="1023"/>
    <x v="1"/>
    <n v="165"/>
    <n v="87"/>
    <x v="1"/>
    <s v="USD"/>
    <n v="1282194000"/>
    <n v="1282712400"/>
    <b v="0"/>
    <b v="0"/>
    <s v="music/rock"/>
    <x v="1"/>
    <x v="1"/>
  </r>
  <r>
    <s v="Extended 24/7 implementation"/>
    <n v="156800"/>
    <n v="6024"/>
    <n v="4"/>
    <x v="0"/>
    <n v="143"/>
    <n v="42"/>
    <x v="1"/>
    <s v="USD"/>
    <n v="1550037600"/>
    <n v="1550210400"/>
    <b v="0"/>
    <b v="0"/>
    <s v="theater/plays"/>
    <x v="3"/>
    <x v="3"/>
  </r>
  <r>
    <s v="Organic dynamic algorithm"/>
    <n v="121700"/>
    <n v="188721"/>
    <n v="155"/>
    <x v="1"/>
    <n v="1815"/>
    <n v="104"/>
    <x v="1"/>
    <s v="USD"/>
    <n v="1321941600"/>
    <n v="1322114400"/>
    <b v="0"/>
    <b v="0"/>
    <s v="theater/plays"/>
    <x v="3"/>
    <x v="3"/>
  </r>
  <r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s v="Adaptive logistical initiative"/>
    <n v="5700"/>
    <n v="12309"/>
    <n v="216"/>
    <x v="1"/>
    <n v="397"/>
    <n v="31"/>
    <x v="4"/>
    <s v="GBP"/>
    <n v="1320991200"/>
    <n v="1323928800"/>
    <b v="0"/>
    <b v="1"/>
    <s v="film &amp; video/shorts"/>
    <x v="4"/>
    <x v="12"/>
  </r>
  <r>
    <s v="Stand-alone mobile customer loyalty"/>
    <n v="41700"/>
    <n v="138497"/>
    <n v="332"/>
    <x v="1"/>
    <n v="1539"/>
    <n v="90"/>
    <x v="1"/>
    <s v="USD"/>
    <n v="1345093200"/>
    <n v="1346130000"/>
    <b v="0"/>
    <b v="0"/>
    <s v="film &amp; video/animation"/>
    <x v="4"/>
    <x v="10"/>
  </r>
  <r>
    <s v="Focused composite approach"/>
    <n v="7900"/>
    <n v="667"/>
    <n v="8"/>
    <x v="0"/>
    <n v="17"/>
    <n v="39"/>
    <x v="1"/>
    <s v="USD"/>
    <n v="1309496400"/>
    <n v="1311051600"/>
    <b v="1"/>
    <b v="0"/>
    <s v="theater/plays"/>
    <x v="3"/>
    <x v="3"/>
  </r>
  <r>
    <s v="Face-to-face clear-thinking Local Area Network"/>
    <n v="121500"/>
    <n v="119830"/>
    <n v="99"/>
    <x v="0"/>
    <n v="2179"/>
    <n v="55"/>
    <x v="1"/>
    <s v="USD"/>
    <n v="1340254800"/>
    <n v="1340427600"/>
    <b v="1"/>
    <b v="0"/>
    <s v="food/food trucks"/>
    <x v="0"/>
    <x v="0"/>
  </r>
  <r>
    <s v="Cross-group cohesive circuit"/>
    <n v="4800"/>
    <n v="6623"/>
    <n v="138"/>
    <x v="1"/>
    <n v="138"/>
    <n v="48"/>
    <x v="1"/>
    <s v="USD"/>
    <n v="1412226000"/>
    <n v="1412312400"/>
    <b v="0"/>
    <b v="0"/>
    <s v="photography/photography books"/>
    <x v="7"/>
    <x v="14"/>
  </r>
  <r>
    <s v="Synergistic explicit capability"/>
    <n v="87300"/>
    <n v="81897"/>
    <n v="94"/>
    <x v="0"/>
    <n v="931"/>
    <n v="88"/>
    <x v="1"/>
    <s v="USD"/>
    <n v="1458104400"/>
    <n v="1459314000"/>
    <b v="0"/>
    <b v="0"/>
    <s v="theater/plays"/>
    <x v="3"/>
    <x v="3"/>
  </r>
  <r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s v="Progressive neutral middleware"/>
    <n v="3000"/>
    <n v="10999"/>
    <n v="367"/>
    <x v="1"/>
    <n v="112"/>
    <n v="98"/>
    <x v="1"/>
    <s v="USD"/>
    <n v="1270702800"/>
    <n v="1273899600"/>
    <b v="0"/>
    <b v="0"/>
    <s v="photography/photography books"/>
    <x v="7"/>
    <x v="14"/>
  </r>
  <r>
    <s v="Intuitive exuding process improvement"/>
    <n v="60900"/>
    <n v="102751"/>
    <n v="169"/>
    <x v="1"/>
    <n v="943"/>
    <n v="109"/>
    <x v="1"/>
    <s v="USD"/>
    <n v="1431666000"/>
    <n v="1432184400"/>
    <b v="0"/>
    <b v="0"/>
    <s v="games/mobile games"/>
    <x v="6"/>
    <x v="20"/>
  </r>
  <r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s v="Extended encompassing application"/>
    <n v="85600"/>
    <n v="165798"/>
    <n v="194"/>
    <x v="1"/>
    <n v="2551"/>
    <n v="65"/>
    <x v="1"/>
    <s v="USD"/>
    <n v="1496293200"/>
    <n v="1500440400"/>
    <b v="0"/>
    <b v="1"/>
    <s v="games/mobile games"/>
    <x v="6"/>
    <x v="20"/>
  </r>
  <r>
    <s v="Progressive value-added ability"/>
    <n v="2400"/>
    <n v="10084"/>
    <n v="420"/>
    <x v="1"/>
    <n v="101"/>
    <n v="100"/>
    <x v="1"/>
    <s v="USD"/>
    <n v="1575612000"/>
    <n v="1575612000"/>
    <b v="0"/>
    <b v="0"/>
    <s v="games/video games"/>
    <x v="6"/>
    <x v="11"/>
  </r>
  <r>
    <s v="Cross-platform uniform hardware"/>
    <n v="7200"/>
    <n v="5523"/>
    <n v="77"/>
    <x v="3"/>
    <n v="67"/>
    <n v="82"/>
    <x v="1"/>
    <s v="USD"/>
    <n v="1369112400"/>
    <n v="1374123600"/>
    <b v="0"/>
    <b v="0"/>
    <s v="theater/plays"/>
    <x v="3"/>
    <x v="3"/>
  </r>
  <r>
    <s v="Progressive secondary portal"/>
    <n v="3400"/>
    <n v="5823"/>
    <n v="171"/>
    <x v="1"/>
    <n v="92"/>
    <n v="63"/>
    <x v="1"/>
    <s v="USD"/>
    <n v="1469422800"/>
    <n v="1469509200"/>
    <b v="0"/>
    <b v="0"/>
    <s v="theater/plays"/>
    <x v="3"/>
    <x v="3"/>
  </r>
  <r>
    <s v="Multi-lateral national adapter"/>
    <n v="3800"/>
    <n v="6000"/>
    <n v="158"/>
    <x v="1"/>
    <n v="62"/>
    <n v="97"/>
    <x v="1"/>
    <s v="USD"/>
    <n v="1307854800"/>
    <n v="1309237200"/>
    <b v="0"/>
    <b v="0"/>
    <s v="film &amp; video/animation"/>
    <x v="4"/>
    <x v="10"/>
  </r>
  <r>
    <s v="Enterprise-wide motivating matrices"/>
    <n v="7500"/>
    <n v="8181"/>
    <n v="109"/>
    <x v="1"/>
    <n v="149"/>
    <n v="55"/>
    <x v="6"/>
    <s v="EUR"/>
    <n v="1503378000"/>
    <n v="1503982800"/>
    <b v="0"/>
    <b v="1"/>
    <s v="games/video games"/>
    <x v="6"/>
    <x v="11"/>
  </r>
  <r>
    <s v="Polarized upward-trending Local Area Network"/>
    <n v="8600"/>
    <n v="3589"/>
    <n v="42"/>
    <x v="0"/>
    <n v="92"/>
    <n v="39"/>
    <x v="1"/>
    <s v="USD"/>
    <n v="1486965600"/>
    <n v="1487397600"/>
    <b v="0"/>
    <b v="0"/>
    <s v="film &amp; video/animation"/>
    <x v="4"/>
    <x v="10"/>
  </r>
  <r>
    <s v="Object-based directional function"/>
    <n v="39500"/>
    <n v="4323"/>
    <n v="11"/>
    <x v="0"/>
    <n v="57"/>
    <n v="76"/>
    <x v="2"/>
    <s v="AUD"/>
    <n v="1561438800"/>
    <n v="1562043600"/>
    <b v="0"/>
    <b v="1"/>
    <s v="music/rock"/>
    <x v="1"/>
    <x v="1"/>
  </r>
  <r>
    <s v="Re-contextualized tangible open architecture"/>
    <n v="9300"/>
    <n v="14822"/>
    <n v="159"/>
    <x v="1"/>
    <n v="329"/>
    <n v="45"/>
    <x v="1"/>
    <s v="USD"/>
    <n v="1398402000"/>
    <n v="1398574800"/>
    <b v="0"/>
    <b v="0"/>
    <s v="film &amp; video/animation"/>
    <x v="4"/>
    <x v="10"/>
  </r>
  <r>
    <s v="Distributed systemic adapter"/>
    <n v="2400"/>
    <n v="10138"/>
    <n v="422"/>
    <x v="1"/>
    <n v="97"/>
    <n v="105"/>
    <x v="3"/>
    <s v="DKK"/>
    <n v="1513231200"/>
    <n v="1515391200"/>
    <b v="0"/>
    <b v="1"/>
    <s v="theater/plays"/>
    <x v="3"/>
    <x v="3"/>
  </r>
  <r>
    <s v="Networked web-enabled instruction set"/>
    <n v="3200"/>
    <n v="3127"/>
    <n v="98"/>
    <x v="0"/>
    <n v="41"/>
    <n v="76"/>
    <x v="1"/>
    <s v="USD"/>
    <n v="1440824400"/>
    <n v="1441170000"/>
    <b v="0"/>
    <b v="0"/>
    <s v="technology/wearables"/>
    <x v="2"/>
    <x v="8"/>
  </r>
  <r>
    <s v="Vision-oriented dynamic service-desk"/>
    <n v="29400"/>
    <n v="123124"/>
    <n v="419"/>
    <x v="1"/>
    <n v="1784"/>
    <n v="69"/>
    <x v="1"/>
    <s v="USD"/>
    <n v="1281070800"/>
    <n v="1281157200"/>
    <b v="0"/>
    <b v="0"/>
    <s v="theater/plays"/>
    <x v="3"/>
    <x v="3"/>
  </r>
  <r>
    <s v="Vision-oriented actuating open system"/>
    <n v="168500"/>
    <n v="171729"/>
    <n v="102"/>
    <x v="1"/>
    <n v="1684"/>
    <n v="102"/>
    <x v="2"/>
    <s v="AUD"/>
    <n v="1397365200"/>
    <n v="1398229200"/>
    <b v="0"/>
    <b v="1"/>
    <s v="publishing/nonfiction"/>
    <x v="5"/>
    <x v="9"/>
  </r>
  <r>
    <s v="Sharable scalable core"/>
    <n v="8400"/>
    <n v="10729"/>
    <n v="128"/>
    <x v="1"/>
    <n v="250"/>
    <n v="43"/>
    <x v="1"/>
    <s v="USD"/>
    <n v="1494392400"/>
    <n v="1495256400"/>
    <b v="0"/>
    <b v="1"/>
    <s v="music/rock"/>
    <x v="1"/>
    <x v="1"/>
  </r>
  <r>
    <s v="Customer-focused attitude-oriented function"/>
    <n v="2300"/>
    <n v="10240"/>
    <n v="445"/>
    <x v="1"/>
    <n v="238"/>
    <n v="43"/>
    <x v="1"/>
    <s v="USD"/>
    <n v="1520143200"/>
    <n v="1520402400"/>
    <b v="0"/>
    <b v="0"/>
    <s v="theater/plays"/>
    <x v="3"/>
    <x v="3"/>
  </r>
  <r>
    <s v="Reverse-engineered system-worthy extranet"/>
    <n v="700"/>
    <n v="3988"/>
    <n v="570"/>
    <x v="1"/>
    <n v="53"/>
    <n v="75"/>
    <x v="1"/>
    <s v="USD"/>
    <n v="1405314000"/>
    <n v="1409806800"/>
    <b v="0"/>
    <b v="0"/>
    <s v="theater/plays"/>
    <x v="3"/>
    <x v="3"/>
  </r>
  <r>
    <s v="Re-engineered systematic monitoring"/>
    <n v="2900"/>
    <n v="14771"/>
    <n v="509"/>
    <x v="1"/>
    <n v="214"/>
    <n v="69"/>
    <x v="1"/>
    <s v="USD"/>
    <n v="1396846800"/>
    <n v="1396933200"/>
    <b v="0"/>
    <b v="0"/>
    <s v="theater/plays"/>
    <x v="3"/>
    <x v="3"/>
  </r>
  <r>
    <s v="Seamless value-added standardization"/>
    <n v="4500"/>
    <n v="14649"/>
    <n v="326"/>
    <x v="1"/>
    <n v="222"/>
    <n v="66"/>
    <x v="1"/>
    <s v="USD"/>
    <n v="1375678800"/>
    <n v="1376024400"/>
    <b v="0"/>
    <b v="0"/>
    <s v="technology/web"/>
    <x v="2"/>
    <x v="2"/>
  </r>
  <r>
    <s v="Triple-buffered fresh-thinking frame"/>
    <n v="19800"/>
    <n v="184658"/>
    <n v="933"/>
    <x v="1"/>
    <n v="1884"/>
    <n v="98"/>
    <x v="1"/>
    <s v="USD"/>
    <n v="1482386400"/>
    <n v="1483682400"/>
    <b v="0"/>
    <b v="1"/>
    <s v="publishing/fiction"/>
    <x v="5"/>
    <x v="13"/>
  </r>
  <r>
    <s v="Streamlined holistic knowledgebase"/>
    <n v="6200"/>
    <n v="13103"/>
    <n v="211"/>
    <x v="1"/>
    <n v="218"/>
    <n v="60"/>
    <x v="2"/>
    <s v="AUD"/>
    <n v="1420005600"/>
    <n v="1420437600"/>
    <b v="0"/>
    <b v="0"/>
    <s v="games/mobile games"/>
    <x v="6"/>
    <x v="20"/>
  </r>
  <r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s v="Enhanced user-facing function"/>
    <n v="7100"/>
    <n v="3840"/>
    <n v="54"/>
    <x v="0"/>
    <n v="101"/>
    <n v="38"/>
    <x v="1"/>
    <s v="USD"/>
    <n v="1355032800"/>
    <n v="1355205600"/>
    <b v="0"/>
    <b v="0"/>
    <s v="theater/plays"/>
    <x v="3"/>
    <x v="3"/>
  </r>
  <r>
    <s v="Operative bandwidth-monitored interface"/>
    <n v="1000"/>
    <n v="6263"/>
    <n v="626"/>
    <x v="1"/>
    <n v="59"/>
    <n v="106"/>
    <x v="1"/>
    <s v="USD"/>
    <n v="1382677200"/>
    <n v="1383109200"/>
    <b v="0"/>
    <b v="0"/>
    <s v="theater/plays"/>
    <x v="3"/>
    <x v="3"/>
  </r>
  <r>
    <s v="Upgradable multi-state instruction set"/>
    <n v="121500"/>
    <n v="108161"/>
    <n v="89"/>
    <x v="0"/>
    <n v="1335"/>
    <n v="81"/>
    <x v="0"/>
    <s v="CAD"/>
    <n v="1302238800"/>
    <n v="1303275600"/>
    <b v="0"/>
    <b v="0"/>
    <s v="film &amp; video/drama"/>
    <x v="4"/>
    <x v="6"/>
  </r>
  <r>
    <s v="De-engineered static Local Area Network"/>
    <n v="4600"/>
    <n v="8505"/>
    <n v="185"/>
    <x v="1"/>
    <n v="88"/>
    <n v="97"/>
    <x v="1"/>
    <s v="USD"/>
    <n v="1487656800"/>
    <n v="1487829600"/>
    <b v="0"/>
    <b v="0"/>
    <s v="publishing/nonfiction"/>
    <x v="5"/>
    <x v="9"/>
  </r>
  <r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s v="Optimized actuating toolset"/>
    <n v="4100"/>
    <n v="959"/>
    <n v="23"/>
    <x v="0"/>
    <n v="15"/>
    <n v="64"/>
    <x v="4"/>
    <s v="GBP"/>
    <n v="1453615200"/>
    <n v="1456812000"/>
    <b v="0"/>
    <b v="0"/>
    <s v="music/rock"/>
    <x v="1"/>
    <x v="1"/>
  </r>
  <r>
    <s v="Decentralized exuding strategy"/>
    <n v="5700"/>
    <n v="8322"/>
    <n v="146"/>
    <x v="1"/>
    <n v="92"/>
    <n v="90"/>
    <x v="1"/>
    <s v="USD"/>
    <n v="1362463200"/>
    <n v="1363669200"/>
    <b v="0"/>
    <b v="0"/>
    <s v="theater/plays"/>
    <x v="3"/>
    <x v="3"/>
  </r>
  <r>
    <s v="Assimilated coherent hardware"/>
    <n v="5000"/>
    <n v="13424"/>
    <n v="268"/>
    <x v="1"/>
    <n v="186"/>
    <n v="72"/>
    <x v="1"/>
    <s v="USD"/>
    <n v="1481176800"/>
    <n v="1482904800"/>
    <b v="0"/>
    <b v="1"/>
    <s v="theater/plays"/>
    <x v="3"/>
    <x v="3"/>
  </r>
  <r>
    <s v="Multi-channeled responsive implementation"/>
    <n v="1800"/>
    <n v="10755"/>
    <n v="598"/>
    <x v="1"/>
    <n v="138"/>
    <n v="78"/>
    <x v="1"/>
    <s v="USD"/>
    <n v="1354946400"/>
    <n v="1356588000"/>
    <b v="1"/>
    <b v="0"/>
    <s v="photography/photography books"/>
    <x v="7"/>
    <x v="14"/>
  </r>
  <r>
    <s v="Centralized modular initiative"/>
    <n v="6300"/>
    <n v="9935"/>
    <n v="158"/>
    <x v="1"/>
    <n v="261"/>
    <n v="38"/>
    <x v="1"/>
    <s v="USD"/>
    <n v="1348808400"/>
    <n v="1349845200"/>
    <b v="0"/>
    <b v="0"/>
    <s v="music/rock"/>
    <x v="1"/>
    <x v="1"/>
  </r>
  <r>
    <s v="Reverse-engineered cohesive migration"/>
    <n v="84300"/>
    <n v="26303"/>
    <n v="31"/>
    <x v="0"/>
    <n v="454"/>
    <n v="58"/>
    <x v="1"/>
    <s v="USD"/>
    <n v="1282712400"/>
    <n v="1283058000"/>
    <b v="0"/>
    <b v="1"/>
    <s v="music/rock"/>
    <x v="1"/>
    <x v="1"/>
  </r>
  <r>
    <s v="Compatible multimedia hub"/>
    <n v="1700"/>
    <n v="5328"/>
    <n v="313"/>
    <x v="1"/>
    <n v="107"/>
    <n v="50"/>
    <x v="1"/>
    <s v="USD"/>
    <n v="1301979600"/>
    <n v="1304226000"/>
    <b v="0"/>
    <b v="1"/>
    <s v="music/indie rock"/>
    <x v="1"/>
    <x v="7"/>
  </r>
  <r>
    <s v="Organic eco-centric success"/>
    <n v="2900"/>
    <n v="10756"/>
    <n v="371"/>
    <x v="1"/>
    <n v="199"/>
    <n v="54"/>
    <x v="1"/>
    <s v="USD"/>
    <n v="1263016800"/>
    <n v="1263016800"/>
    <b v="0"/>
    <b v="0"/>
    <s v="photography/photography books"/>
    <x v="7"/>
    <x v="14"/>
  </r>
  <r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s v="Persevering interactive emulation"/>
    <n v="4900"/>
    <n v="6031"/>
    <n v="123"/>
    <x v="1"/>
    <n v="86"/>
    <n v="70"/>
    <x v="1"/>
    <s v="USD"/>
    <n v="1451800800"/>
    <n v="1455602400"/>
    <b v="0"/>
    <b v="0"/>
    <s v="theater/plays"/>
    <x v="3"/>
    <x v="3"/>
  </r>
  <r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s v="Extended eco-centric function"/>
    <n v="61600"/>
    <n v="143910"/>
    <n v="234"/>
    <x v="1"/>
    <n v="2768"/>
    <n v="52"/>
    <x v="2"/>
    <s v="AUD"/>
    <n v="1351054800"/>
    <n v="1352440800"/>
    <b v="0"/>
    <b v="0"/>
    <s v="theater/plays"/>
    <x v="3"/>
    <x v="3"/>
  </r>
  <r>
    <s v="Networked optimal productivity"/>
    <n v="1500"/>
    <n v="2708"/>
    <n v="181"/>
    <x v="1"/>
    <n v="48"/>
    <n v="56"/>
    <x v="1"/>
    <s v="USD"/>
    <n v="1349326800"/>
    <n v="1353304800"/>
    <b v="0"/>
    <b v="0"/>
    <s v="film &amp; video/documentary"/>
    <x v="4"/>
    <x v="4"/>
  </r>
  <r>
    <s v="Persistent attitude-oriented approach"/>
    <n v="3500"/>
    <n v="8842"/>
    <n v="253"/>
    <x v="1"/>
    <n v="87"/>
    <n v="102"/>
    <x v="1"/>
    <s v="USD"/>
    <n v="1548914400"/>
    <n v="1550728800"/>
    <b v="0"/>
    <b v="0"/>
    <s v="film &amp; video/television"/>
    <x v="4"/>
    <x v="19"/>
  </r>
  <r>
    <s v="Triple-buffered 4thgeneration toolset"/>
    <n v="173900"/>
    <n v="47260"/>
    <n v="27"/>
    <x v="3"/>
    <n v="1890"/>
    <n v="25"/>
    <x v="1"/>
    <s v="USD"/>
    <n v="1291269600"/>
    <n v="1291442400"/>
    <b v="0"/>
    <b v="0"/>
    <s v="games/video games"/>
    <x v="6"/>
    <x v="11"/>
  </r>
  <r>
    <s v="Progressive zero administration leverage"/>
    <n v="153700"/>
    <n v="1953"/>
    <n v="1"/>
    <x v="2"/>
    <n v="61"/>
    <n v="32"/>
    <x v="1"/>
    <s v="USD"/>
    <n v="1449468000"/>
    <n v="1452146400"/>
    <b v="0"/>
    <b v="0"/>
    <s v="photography/photography books"/>
    <x v="7"/>
    <x v="14"/>
  </r>
  <r>
    <s v="Networked radical neural-net"/>
    <n v="51100"/>
    <n v="155349"/>
    <n v="304"/>
    <x v="1"/>
    <n v="1894"/>
    <n v="82"/>
    <x v="1"/>
    <s v="USD"/>
    <n v="1562734800"/>
    <n v="1564894800"/>
    <b v="0"/>
    <b v="1"/>
    <s v="theater/plays"/>
    <x v="3"/>
    <x v="3"/>
  </r>
  <r>
    <s v="Re-engineered heuristic forecast"/>
    <n v="7800"/>
    <n v="10704"/>
    <n v="137"/>
    <x v="1"/>
    <n v="282"/>
    <n v="38"/>
    <x v="0"/>
    <s v="CAD"/>
    <n v="1505624400"/>
    <n v="1505883600"/>
    <b v="0"/>
    <b v="0"/>
    <s v="theater/plays"/>
    <x v="3"/>
    <x v="3"/>
  </r>
  <r>
    <s v="Fully-configurable background algorithm"/>
    <n v="2400"/>
    <n v="773"/>
    <n v="32"/>
    <x v="0"/>
    <n v="15"/>
    <n v="52"/>
    <x v="1"/>
    <s v="USD"/>
    <n v="1509948000"/>
    <n v="1510380000"/>
    <b v="0"/>
    <b v="0"/>
    <s v="theater/plays"/>
    <x v="3"/>
    <x v="3"/>
  </r>
  <r>
    <s v="Stand-alone discrete Graphical User Interface"/>
    <n v="3900"/>
    <n v="9419"/>
    <n v="242"/>
    <x v="1"/>
    <n v="116"/>
    <n v="81"/>
    <x v="1"/>
    <s v="USD"/>
    <n v="1554526800"/>
    <n v="1555218000"/>
    <b v="0"/>
    <b v="0"/>
    <s v="publishing/translations"/>
    <x v="5"/>
    <x v="18"/>
  </r>
  <r>
    <s v="Front-line foreground project"/>
    <n v="5500"/>
    <n v="5324"/>
    <n v="97"/>
    <x v="0"/>
    <n v="133"/>
    <n v="40"/>
    <x v="1"/>
    <s v="USD"/>
    <n v="1334811600"/>
    <n v="1335243600"/>
    <b v="0"/>
    <b v="1"/>
    <s v="games/video games"/>
    <x v="6"/>
    <x v="11"/>
  </r>
  <r>
    <s v="Persevering system-worthy info-mediaries"/>
    <n v="700"/>
    <n v="7465"/>
    <n v="1066"/>
    <x v="1"/>
    <n v="83"/>
    <n v="90"/>
    <x v="1"/>
    <s v="USD"/>
    <n v="1279515600"/>
    <n v="1279688400"/>
    <b v="0"/>
    <b v="0"/>
    <s v="theater/plays"/>
    <x v="3"/>
    <x v="3"/>
  </r>
  <r>
    <s v="Distributed multi-tasking strategy"/>
    <n v="2700"/>
    <n v="8799"/>
    <n v="326"/>
    <x v="1"/>
    <n v="91"/>
    <n v="97"/>
    <x v="1"/>
    <s v="USD"/>
    <n v="1353909600"/>
    <n v="1356069600"/>
    <b v="0"/>
    <b v="0"/>
    <s v="technology/web"/>
    <x v="2"/>
    <x v="2"/>
  </r>
  <r>
    <s v="Vision-oriented methodical application"/>
    <n v="8000"/>
    <n v="13656"/>
    <n v="171"/>
    <x v="1"/>
    <n v="546"/>
    <n v="25"/>
    <x v="1"/>
    <s v="USD"/>
    <n v="1535950800"/>
    <n v="1536210000"/>
    <b v="0"/>
    <b v="0"/>
    <s v="theater/plays"/>
    <x v="3"/>
    <x v="3"/>
  </r>
  <r>
    <s v="Function-based high-level infrastructure"/>
    <n v="2500"/>
    <n v="14536"/>
    <n v="581"/>
    <x v="1"/>
    <n v="393"/>
    <n v="37"/>
    <x v="1"/>
    <s v="USD"/>
    <n v="1511244000"/>
    <n v="1511762400"/>
    <b v="0"/>
    <b v="0"/>
    <s v="film &amp; video/animation"/>
    <x v="4"/>
    <x v="10"/>
  </r>
  <r>
    <s v="Profound object-oriented paradigm"/>
    <n v="164500"/>
    <n v="150552"/>
    <n v="92"/>
    <x v="0"/>
    <n v="2062"/>
    <n v="73"/>
    <x v="1"/>
    <s v="USD"/>
    <n v="1331445600"/>
    <n v="1333256400"/>
    <b v="0"/>
    <b v="1"/>
    <s v="theater/plays"/>
    <x v="3"/>
    <x v="3"/>
  </r>
  <r>
    <s v="Virtual contextually-based circuit"/>
    <n v="8400"/>
    <n v="9076"/>
    <n v="108"/>
    <x v="1"/>
    <n v="133"/>
    <n v="68"/>
    <x v="1"/>
    <s v="USD"/>
    <n v="1480226400"/>
    <n v="1480744800"/>
    <b v="0"/>
    <b v="1"/>
    <s v="film &amp; video/television"/>
    <x v="4"/>
    <x v="19"/>
  </r>
  <r>
    <s v="Business-focused dynamic instruction set"/>
    <n v="8100"/>
    <n v="1517"/>
    <n v="19"/>
    <x v="0"/>
    <n v="29"/>
    <n v="52"/>
    <x v="3"/>
    <s v="DKK"/>
    <n v="1464584400"/>
    <n v="1465016400"/>
    <b v="0"/>
    <b v="0"/>
    <s v="music/rock"/>
    <x v="1"/>
    <x v="1"/>
  </r>
  <r>
    <s v="Ameliorated fresh-thinking protocol"/>
    <n v="9800"/>
    <n v="8153"/>
    <n v="83"/>
    <x v="0"/>
    <n v="132"/>
    <n v="62"/>
    <x v="1"/>
    <s v="USD"/>
    <n v="1335848400"/>
    <n v="1336280400"/>
    <b v="0"/>
    <b v="0"/>
    <s v="technology/web"/>
    <x v="2"/>
    <x v="2"/>
  </r>
  <r>
    <s v="Front-line optimizing emulation"/>
    <n v="900"/>
    <n v="6357"/>
    <n v="706"/>
    <x v="1"/>
    <n v="254"/>
    <n v="25"/>
    <x v="1"/>
    <s v="USD"/>
    <n v="1473483600"/>
    <n v="1476766800"/>
    <b v="0"/>
    <b v="0"/>
    <s v="theater/plays"/>
    <x v="3"/>
    <x v="3"/>
  </r>
  <r>
    <s v="Devolved uniform complexity"/>
    <n v="112100"/>
    <n v="19557"/>
    <n v="17"/>
    <x v="3"/>
    <n v="184"/>
    <n v="106"/>
    <x v="1"/>
    <s v="USD"/>
    <n v="1479880800"/>
    <n v="1480485600"/>
    <b v="0"/>
    <b v="0"/>
    <s v="theater/plays"/>
    <x v="3"/>
    <x v="3"/>
  </r>
  <r>
    <s v="Public-key intangible superstructure"/>
    <n v="6300"/>
    <n v="13213"/>
    <n v="210"/>
    <x v="1"/>
    <n v="176"/>
    <n v="75"/>
    <x v="1"/>
    <s v="USD"/>
    <n v="1430197200"/>
    <n v="1430197200"/>
    <b v="0"/>
    <b v="0"/>
    <s v="music/electric music"/>
    <x v="1"/>
    <x v="5"/>
  </r>
  <r>
    <s v="Secured global success"/>
    <n v="5600"/>
    <n v="5476"/>
    <n v="98"/>
    <x v="0"/>
    <n v="137"/>
    <n v="40"/>
    <x v="3"/>
    <s v="DKK"/>
    <n v="1331701200"/>
    <n v="1331787600"/>
    <b v="0"/>
    <b v="1"/>
    <s v="music/metal"/>
    <x v="1"/>
    <x v="16"/>
  </r>
  <r>
    <s v="Grass-roots mission-critical capability"/>
    <n v="800"/>
    <n v="13474"/>
    <n v="1684"/>
    <x v="1"/>
    <n v="337"/>
    <n v="40"/>
    <x v="0"/>
    <s v="CAD"/>
    <n v="1438578000"/>
    <n v="1438837200"/>
    <b v="0"/>
    <b v="0"/>
    <s v="theater/plays"/>
    <x v="3"/>
    <x v="3"/>
  </r>
  <r>
    <s v="Advanced global data-warehouse"/>
    <n v="168600"/>
    <n v="91722"/>
    <n v="54"/>
    <x v="0"/>
    <n v="908"/>
    <n v="101"/>
    <x v="1"/>
    <s v="USD"/>
    <n v="1368162000"/>
    <n v="1370926800"/>
    <b v="0"/>
    <b v="1"/>
    <s v="film &amp; video/documentary"/>
    <x v="4"/>
    <x v="4"/>
  </r>
  <r>
    <s v="Self-enabling uniform complexity"/>
    <n v="1800"/>
    <n v="8219"/>
    <n v="457"/>
    <x v="1"/>
    <n v="107"/>
    <n v="77"/>
    <x v="1"/>
    <s v="USD"/>
    <n v="1318654800"/>
    <n v="1319000400"/>
    <b v="1"/>
    <b v="0"/>
    <s v="technology/web"/>
    <x v="2"/>
    <x v="2"/>
  </r>
  <r>
    <s v="Versatile cohesive encoding"/>
    <n v="7300"/>
    <n v="717"/>
    <n v="10"/>
    <x v="0"/>
    <n v="10"/>
    <n v="72"/>
    <x v="1"/>
    <s v="USD"/>
    <n v="1331874000"/>
    <n v="1333429200"/>
    <b v="0"/>
    <b v="0"/>
    <s v="food/food trucks"/>
    <x v="0"/>
    <x v="0"/>
  </r>
  <r>
    <s v="Organized executive solution"/>
    <n v="6500"/>
    <n v="1065"/>
    <n v="16"/>
    <x v="3"/>
    <n v="32"/>
    <n v="33"/>
    <x v="6"/>
    <s v="EUR"/>
    <n v="1286254800"/>
    <n v="1287032400"/>
    <b v="0"/>
    <b v="0"/>
    <s v="theater/plays"/>
    <x v="3"/>
    <x v="3"/>
  </r>
  <r>
    <s v="Automated local emulation"/>
    <n v="600"/>
    <n v="8038"/>
    <n v="1340"/>
    <x v="1"/>
    <n v="183"/>
    <n v="44"/>
    <x v="1"/>
    <s v="USD"/>
    <n v="1540530000"/>
    <n v="1541570400"/>
    <b v="0"/>
    <b v="0"/>
    <s v="theater/plays"/>
    <x v="3"/>
    <x v="3"/>
  </r>
  <r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s v="Grass-roots real-time Local Area Network"/>
    <n v="6100"/>
    <n v="3352"/>
    <n v="55"/>
    <x v="0"/>
    <n v="38"/>
    <n v="88"/>
    <x v="2"/>
    <s v="AUD"/>
    <n v="1548655200"/>
    <n v="1550556000"/>
    <b v="0"/>
    <b v="0"/>
    <s v="theater/plays"/>
    <x v="3"/>
    <x v="3"/>
  </r>
  <r>
    <s v="Organized client-driven capacity"/>
    <n v="7200"/>
    <n v="6785"/>
    <n v="94"/>
    <x v="0"/>
    <n v="104"/>
    <n v="65"/>
    <x v="2"/>
    <s v="AUD"/>
    <n v="1389679200"/>
    <n v="1390456800"/>
    <b v="0"/>
    <b v="1"/>
    <s v="theater/plays"/>
    <x v="3"/>
    <x v="3"/>
  </r>
  <r>
    <s v="Adaptive intangible database"/>
    <n v="3500"/>
    <n v="5037"/>
    <n v="144"/>
    <x v="1"/>
    <n v="72"/>
    <n v="70"/>
    <x v="1"/>
    <s v="USD"/>
    <n v="1456466400"/>
    <n v="1458018000"/>
    <b v="0"/>
    <b v="1"/>
    <s v="music/rock"/>
    <x v="1"/>
    <x v="1"/>
  </r>
  <r>
    <s v="Grass-roots contextually-based algorithm"/>
    <n v="3800"/>
    <n v="1954"/>
    <n v="51"/>
    <x v="0"/>
    <n v="49"/>
    <n v="40"/>
    <x v="1"/>
    <s v="USD"/>
    <n v="1456984800"/>
    <n v="1461819600"/>
    <b v="0"/>
    <b v="0"/>
    <s v="food/food trucks"/>
    <x v="0"/>
    <x v="0"/>
  </r>
  <r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s v="Multi-channeled disintermediate policy"/>
    <n v="900"/>
    <n v="12102"/>
    <n v="1345"/>
    <x v="1"/>
    <n v="295"/>
    <n v="41"/>
    <x v="1"/>
    <s v="USD"/>
    <n v="1424930400"/>
    <n v="1426395600"/>
    <b v="0"/>
    <b v="0"/>
    <s v="film &amp; video/documentary"/>
    <x v="4"/>
    <x v="4"/>
  </r>
  <r>
    <s v="Customizable bi-directional hardware"/>
    <n v="76100"/>
    <n v="24234"/>
    <n v="32"/>
    <x v="0"/>
    <n v="245"/>
    <n v="99"/>
    <x v="1"/>
    <s v="USD"/>
    <n v="1535864400"/>
    <n v="1537074000"/>
    <b v="0"/>
    <b v="0"/>
    <s v="theater/plays"/>
    <x v="3"/>
    <x v="3"/>
  </r>
  <r>
    <s v="Networked optimal architecture"/>
    <n v="3400"/>
    <n v="2809"/>
    <n v="83"/>
    <x v="0"/>
    <n v="32"/>
    <n v="88"/>
    <x v="1"/>
    <s v="USD"/>
    <n v="1452146400"/>
    <n v="1452578400"/>
    <b v="0"/>
    <b v="0"/>
    <s v="music/indie rock"/>
    <x v="1"/>
    <x v="7"/>
  </r>
  <r>
    <s v="User-friendly discrete benchmark"/>
    <n v="2100"/>
    <n v="11469"/>
    <n v="546"/>
    <x v="1"/>
    <n v="142"/>
    <n v="81"/>
    <x v="1"/>
    <s v="USD"/>
    <n v="1470546000"/>
    <n v="1474088400"/>
    <b v="0"/>
    <b v="0"/>
    <s v="film &amp; video/documentary"/>
    <x v="4"/>
    <x v="4"/>
  </r>
  <r>
    <s v="Grass-roots actuating policy"/>
    <n v="2800"/>
    <n v="8014"/>
    <n v="286"/>
    <x v="1"/>
    <n v="85"/>
    <n v="94"/>
    <x v="1"/>
    <s v="USD"/>
    <n v="1458363600"/>
    <n v="1461906000"/>
    <b v="0"/>
    <b v="0"/>
    <s v="theater/plays"/>
    <x v="3"/>
    <x v="3"/>
  </r>
  <r>
    <s v="Enterprise-wide 3rdgeneration knowledge user"/>
    <n v="6500"/>
    <n v="514"/>
    <n v="8"/>
    <x v="0"/>
    <n v="7"/>
    <n v="73"/>
    <x v="1"/>
    <s v="USD"/>
    <n v="1500008400"/>
    <n v="1500267600"/>
    <b v="0"/>
    <b v="1"/>
    <s v="theater/plays"/>
    <x v="3"/>
    <x v="3"/>
  </r>
  <r>
    <s v="Face-to-face zero tolerance moderator"/>
    <n v="32900"/>
    <n v="43473"/>
    <n v="132"/>
    <x v="1"/>
    <n v="659"/>
    <n v="66"/>
    <x v="3"/>
    <s v="DKK"/>
    <n v="1338958800"/>
    <n v="1340686800"/>
    <b v="0"/>
    <b v="1"/>
    <s v="publishing/fiction"/>
    <x v="5"/>
    <x v="13"/>
  </r>
  <r>
    <s v="Grass-roots optimizing projection"/>
    <n v="118200"/>
    <n v="87560"/>
    <n v="74"/>
    <x v="0"/>
    <n v="803"/>
    <n v="109"/>
    <x v="1"/>
    <s v="USD"/>
    <n v="1303102800"/>
    <n v="1303189200"/>
    <b v="0"/>
    <b v="0"/>
    <s v="theater/plays"/>
    <x v="3"/>
    <x v="3"/>
  </r>
  <r>
    <s v="User-centric 6thgeneration attitude"/>
    <n v="4100"/>
    <n v="3087"/>
    <n v="75"/>
    <x v="3"/>
    <n v="75"/>
    <n v="41"/>
    <x v="1"/>
    <s v="USD"/>
    <n v="1316581200"/>
    <n v="1318309200"/>
    <b v="0"/>
    <b v="1"/>
    <s v="music/indie rock"/>
    <x v="1"/>
    <x v="7"/>
  </r>
  <r>
    <s v="Switchable zero tolerance website"/>
    <n v="7800"/>
    <n v="1586"/>
    <n v="20"/>
    <x v="0"/>
    <n v="16"/>
    <n v="99"/>
    <x v="1"/>
    <s v="USD"/>
    <n v="1270789200"/>
    <n v="1272171600"/>
    <b v="0"/>
    <b v="0"/>
    <s v="games/video games"/>
    <x v="6"/>
    <x v="11"/>
  </r>
  <r>
    <s v="Focused real-time help-desk"/>
    <n v="6300"/>
    <n v="12812"/>
    <n v="203"/>
    <x v="1"/>
    <n v="121"/>
    <n v="106"/>
    <x v="1"/>
    <s v="USD"/>
    <n v="1297836000"/>
    <n v="1298872800"/>
    <b v="0"/>
    <b v="0"/>
    <s v="theater/plays"/>
    <x v="3"/>
    <x v="3"/>
  </r>
  <r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s v="Realigned upward-trending strategy"/>
    <n v="1400"/>
    <n v="4126"/>
    <n v="295"/>
    <x v="1"/>
    <n v="133"/>
    <n v="31"/>
    <x v="1"/>
    <s v="USD"/>
    <n v="1552366800"/>
    <n v="1552798800"/>
    <b v="0"/>
    <b v="1"/>
    <s v="film &amp; video/documentary"/>
    <x v="4"/>
    <x v="4"/>
  </r>
  <r>
    <s v="Open-source interactive knowledge user"/>
    <n v="9500"/>
    <n v="3220"/>
    <n v="34"/>
    <x v="0"/>
    <n v="31"/>
    <n v="104"/>
    <x v="1"/>
    <s v="USD"/>
    <n v="1400907600"/>
    <n v="1403413200"/>
    <b v="0"/>
    <b v="0"/>
    <s v="theater/plays"/>
    <x v="3"/>
    <x v="3"/>
  </r>
  <r>
    <s v="Configurable demand-driven matrix"/>
    <n v="9600"/>
    <n v="6401"/>
    <n v="67"/>
    <x v="0"/>
    <n v="108"/>
    <n v="59"/>
    <x v="6"/>
    <s v="EUR"/>
    <n v="1574143200"/>
    <n v="1574229600"/>
    <b v="0"/>
    <b v="1"/>
    <s v="food/food trucks"/>
    <x v="0"/>
    <x v="0"/>
  </r>
  <r>
    <s v="Cross-group coherent hierarchy"/>
    <n v="6600"/>
    <n v="1269"/>
    <n v="19"/>
    <x v="0"/>
    <n v="30"/>
    <n v="42"/>
    <x v="1"/>
    <s v="USD"/>
    <n v="1494738000"/>
    <n v="1495861200"/>
    <b v="0"/>
    <b v="0"/>
    <s v="theater/plays"/>
    <x v="3"/>
    <x v="3"/>
  </r>
  <r>
    <s v="Decentralized demand-driven open system"/>
    <n v="5700"/>
    <n v="903"/>
    <n v="16"/>
    <x v="0"/>
    <n v="17"/>
    <n v="53"/>
    <x v="1"/>
    <s v="USD"/>
    <n v="1392357600"/>
    <n v="1392530400"/>
    <b v="0"/>
    <b v="0"/>
    <s v="music/rock"/>
    <x v="1"/>
    <x v="1"/>
  </r>
  <r>
    <s v="Advanced empowering matrix"/>
    <n v="8400"/>
    <n v="3251"/>
    <n v="39"/>
    <x v="3"/>
    <n v="64"/>
    <n v="51"/>
    <x v="1"/>
    <s v="USD"/>
    <n v="1281589200"/>
    <n v="1283662800"/>
    <b v="0"/>
    <b v="0"/>
    <s v="technology/web"/>
    <x v="2"/>
    <x v="2"/>
  </r>
  <r>
    <s v="Phased holistic implementation"/>
    <n v="84400"/>
    <n v="8092"/>
    <n v="10"/>
    <x v="0"/>
    <n v="80"/>
    <n v="101"/>
    <x v="1"/>
    <s v="USD"/>
    <n v="1305003600"/>
    <n v="1305781200"/>
    <b v="0"/>
    <b v="0"/>
    <s v="publishing/fiction"/>
    <x v="5"/>
    <x v="13"/>
  </r>
  <r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s v="Integrated zero-defect help-desk"/>
    <n v="8900"/>
    <n v="2148"/>
    <n v="24"/>
    <x v="0"/>
    <n v="26"/>
    <n v="83"/>
    <x v="4"/>
    <s v="GBP"/>
    <n v="1395896400"/>
    <n v="1396069200"/>
    <b v="0"/>
    <b v="0"/>
    <s v="film &amp; video/documentary"/>
    <x v="4"/>
    <x v="4"/>
  </r>
  <r>
    <s v="Inverse analyzing matrices"/>
    <n v="7100"/>
    <n v="11648"/>
    <n v="164"/>
    <x v="1"/>
    <n v="307"/>
    <n v="38"/>
    <x v="1"/>
    <s v="USD"/>
    <n v="1434862800"/>
    <n v="1435899600"/>
    <b v="0"/>
    <b v="1"/>
    <s v="theater/plays"/>
    <x v="3"/>
    <x v="3"/>
  </r>
  <r>
    <s v="Programmable systemic implementation"/>
    <n v="6500"/>
    <n v="5897"/>
    <n v="91"/>
    <x v="0"/>
    <n v="73"/>
    <n v="81"/>
    <x v="1"/>
    <s v="USD"/>
    <n v="1529125200"/>
    <n v="1531112400"/>
    <b v="0"/>
    <b v="1"/>
    <s v="theater/plays"/>
    <x v="3"/>
    <x v="3"/>
  </r>
  <r>
    <s v="Multi-channeled next generation architecture"/>
    <n v="7200"/>
    <n v="3326"/>
    <n v="46"/>
    <x v="0"/>
    <n v="128"/>
    <n v="26"/>
    <x v="1"/>
    <s v="USD"/>
    <n v="1451109600"/>
    <n v="1451628000"/>
    <b v="0"/>
    <b v="0"/>
    <s v="film &amp; video/animation"/>
    <x v="4"/>
    <x v="10"/>
  </r>
  <r>
    <s v="Digitized 3rdgeneration encoding"/>
    <n v="2600"/>
    <n v="1002"/>
    <n v="39"/>
    <x v="0"/>
    <n v="33"/>
    <n v="30"/>
    <x v="1"/>
    <s v="USD"/>
    <n v="1566968400"/>
    <n v="1567314000"/>
    <b v="0"/>
    <b v="1"/>
    <s v="theater/plays"/>
    <x v="3"/>
    <x v="3"/>
  </r>
  <r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s v="Fundamental incremental database"/>
    <n v="93800"/>
    <n v="21477"/>
    <n v="23"/>
    <x v="2"/>
    <n v="211"/>
    <n v="102"/>
    <x v="1"/>
    <s v="USD"/>
    <n v="1481522400"/>
    <n v="1482472800"/>
    <b v="0"/>
    <b v="0"/>
    <s v="games/video games"/>
    <x v="6"/>
    <x v="11"/>
  </r>
  <r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s v="Intuitive static portal"/>
    <n v="3300"/>
    <n v="14643"/>
    <n v="444"/>
    <x v="1"/>
    <n v="190"/>
    <n v="77"/>
    <x v="1"/>
    <s v="USD"/>
    <n v="1324274400"/>
    <n v="1324360800"/>
    <b v="0"/>
    <b v="0"/>
    <s v="food/food trucks"/>
    <x v="0"/>
    <x v="0"/>
  </r>
  <r>
    <s v="Optional bandwidth-monitored definition"/>
    <n v="20700"/>
    <n v="41396"/>
    <n v="200"/>
    <x v="1"/>
    <n v="470"/>
    <n v="88"/>
    <x v="1"/>
    <s v="USD"/>
    <n v="1364446800"/>
    <n v="1364533200"/>
    <b v="0"/>
    <b v="0"/>
    <s v="technology/wearables"/>
    <x v="2"/>
    <x v="8"/>
  </r>
  <r>
    <s v="Persistent well-modulated synergy"/>
    <n v="9600"/>
    <n v="11900"/>
    <n v="124"/>
    <x v="1"/>
    <n v="253"/>
    <n v="47"/>
    <x v="1"/>
    <s v="USD"/>
    <n v="1542693600"/>
    <n v="1545112800"/>
    <b v="0"/>
    <b v="0"/>
    <s v="theater/plays"/>
    <x v="3"/>
    <x v="3"/>
  </r>
  <r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s v="Customizable intangible capability"/>
    <n v="70700"/>
    <n v="68602"/>
    <n v="97"/>
    <x v="0"/>
    <n v="1072"/>
    <n v="64"/>
    <x v="1"/>
    <s v="USD"/>
    <n v="1292392800"/>
    <n v="1292479200"/>
    <b v="0"/>
    <b v="1"/>
    <s v="music/rock"/>
    <x v="1"/>
    <x v="1"/>
  </r>
  <r>
    <s v="Innovative didactic analyzer"/>
    <n v="94500"/>
    <n v="116064"/>
    <n v="123"/>
    <x v="1"/>
    <n v="1095"/>
    <n v="106"/>
    <x v="1"/>
    <s v="USD"/>
    <n v="1573452000"/>
    <n v="1573538400"/>
    <b v="0"/>
    <b v="0"/>
    <s v="theater/plays"/>
    <x v="3"/>
    <x v="3"/>
  </r>
  <r>
    <s v="Decentralized intangible encoding"/>
    <n v="69800"/>
    <n v="125042"/>
    <n v="179"/>
    <x v="1"/>
    <n v="1690"/>
    <n v="74"/>
    <x v="1"/>
    <s v="USD"/>
    <n v="1317790800"/>
    <n v="1320382800"/>
    <b v="0"/>
    <b v="0"/>
    <s v="theater/plays"/>
    <x v="3"/>
    <x v="3"/>
  </r>
  <r>
    <s v="Front-line transitional algorithm"/>
    <n v="136300"/>
    <n v="108974"/>
    <n v="80"/>
    <x v="3"/>
    <n v="1297"/>
    <n v="84"/>
    <x v="0"/>
    <s v="CAD"/>
    <n v="1501650000"/>
    <n v="1502859600"/>
    <b v="0"/>
    <b v="0"/>
    <s v="theater/plays"/>
    <x v="3"/>
    <x v="3"/>
  </r>
  <r>
    <s v="Switchable didactic matrices"/>
    <n v="37100"/>
    <n v="34964"/>
    <n v="94"/>
    <x v="0"/>
    <n v="393"/>
    <n v="89"/>
    <x v="1"/>
    <s v="USD"/>
    <n v="1323669600"/>
    <n v="1323756000"/>
    <b v="0"/>
    <b v="0"/>
    <s v="photography/photography books"/>
    <x v="7"/>
    <x v="14"/>
  </r>
  <r>
    <s v="Ameliorated disintermediate utilization"/>
    <n v="114300"/>
    <n v="96777"/>
    <n v="85"/>
    <x v="0"/>
    <n v="1257"/>
    <n v="77"/>
    <x v="1"/>
    <s v="USD"/>
    <n v="1440738000"/>
    <n v="1441342800"/>
    <b v="0"/>
    <b v="0"/>
    <s v="music/indie rock"/>
    <x v="1"/>
    <x v="7"/>
  </r>
  <r>
    <s v="Visionary foreground middleware"/>
    <n v="47900"/>
    <n v="31864"/>
    <n v="67"/>
    <x v="0"/>
    <n v="328"/>
    <n v="97"/>
    <x v="1"/>
    <s v="USD"/>
    <n v="1374296400"/>
    <n v="1375333200"/>
    <b v="0"/>
    <b v="0"/>
    <s v="theater/plays"/>
    <x v="3"/>
    <x v="3"/>
  </r>
  <r>
    <s v="Optional zero-defect task-force"/>
    <n v="9000"/>
    <n v="4853"/>
    <n v="54"/>
    <x v="0"/>
    <n v="147"/>
    <n v="33"/>
    <x v="1"/>
    <s v="USD"/>
    <n v="1384840800"/>
    <n v="1389420000"/>
    <b v="0"/>
    <b v="0"/>
    <s v="theater/plays"/>
    <x v="3"/>
    <x v="3"/>
  </r>
  <r>
    <s v="Devolved exuding emulation"/>
    <n v="197600"/>
    <n v="82959"/>
    <n v="42"/>
    <x v="0"/>
    <n v="830"/>
    <n v="100"/>
    <x v="1"/>
    <s v="USD"/>
    <n v="1516600800"/>
    <n v="1520056800"/>
    <b v="0"/>
    <b v="0"/>
    <s v="games/video games"/>
    <x v="6"/>
    <x v="11"/>
  </r>
  <r>
    <s v="Open-source neutral task-force"/>
    <n v="157600"/>
    <n v="23159"/>
    <n v="15"/>
    <x v="0"/>
    <n v="331"/>
    <n v="70"/>
    <x v="4"/>
    <s v="GBP"/>
    <n v="1436418000"/>
    <n v="1436504400"/>
    <b v="0"/>
    <b v="0"/>
    <s v="film &amp; video/drama"/>
    <x v="4"/>
    <x v="6"/>
  </r>
  <r>
    <s v="Virtual attitude-oriented migration"/>
    <n v="8000"/>
    <n v="2758"/>
    <n v="34"/>
    <x v="0"/>
    <n v="25"/>
    <n v="110"/>
    <x v="1"/>
    <s v="USD"/>
    <n v="1503550800"/>
    <n v="1508302800"/>
    <b v="0"/>
    <b v="1"/>
    <s v="music/indie rock"/>
    <x v="1"/>
    <x v="7"/>
  </r>
  <r>
    <s v="Open-source full-range portal"/>
    <n v="900"/>
    <n v="12607"/>
    <n v="1401"/>
    <x v="1"/>
    <n v="191"/>
    <n v="66"/>
    <x v="1"/>
    <s v="USD"/>
    <n v="1423634400"/>
    <n v="1425708000"/>
    <b v="0"/>
    <b v="0"/>
    <s v="technology/web"/>
    <x v="2"/>
    <x v="2"/>
  </r>
  <r>
    <s v="Versatile cohesive open system"/>
    <n v="199000"/>
    <n v="142823"/>
    <n v="72"/>
    <x v="0"/>
    <n v="3483"/>
    <n v="41"/>
    <x v="1"/>
    <s v="USD"/>
    <n v="1487224800"/>
    <n v="1488348000"/>
    <b v="0"/>
    <b v="0"/>
    <s v="food/food trucks"/>
    <x v="0"/>
    <x v="0"/>
  </r>
  <r>
    <s v="Multi-layered bottom-line frame"/>
    <n v="180800"/>
    <n v="95958"/>
    <n v="53"/>
    <x v="0"/>
    <n v="923"/>
    <n v="104"/>
    <x v="1"/>
    <s v="USD"/>
    <n v="1500008400"/>
    <n v="1502600400"/>
    <b v="0"/>
    <b v="0"/>
    <s v="theater/plays"/>
    <x v="3"/>
    <x v="3"/>
  </r>
  <r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s v="Universal maximized methodology"/>
    <n v="74100"/>
    <n v="94631"/>
    <n v="128"/>
    <x v="1"/>
    <n v="2013"/>
    <n v="47"/>
    <x v="1"/>
    <s v="USD"/>
    <n v="1440392400"/>
    <n v="1441602000"/>
    <b v="0"/>
    <b v="0"/>
    <s v="music/rock"/>
    <x v="1"/>
    <x v="1"/>
  </r>
  <r>
    <s v="Expanded hybrid hardware"/>
    <n v="2800"/>
    <n v="977"/>
    <n v="35"/>
    <x v="0"/>
    <n v="33"/>
    <n v="30"/>
    <x v="0"/>
    <s v="CAD"/>
    <n v="1446876000"/>
    <n v="1447567200"/>
    <b v="0"/>
    <b v="0"/>
    <s v="theater/plays"/>
    <x v="3"/>
    <x v="3"/>
  </r>
  <r>
    <s v="Profit-focused multi-tasking access"/>
    <n v="33600"/>
    <n v="137961"/>
    <n v="411"/>
    <x v="1"/>
    <n v="1703"/>
    <n v="81"/>
    <x v="1"/>
    <s v="USD"/>
    <n v="1562302800"/>
    <n v="1562389200"/>
    <b v="0"/>
    <b v="0"/>
    <s v="theater/plays"/>
    <x v="3"/>
    <x v="3"/>
  </r>
  <r>
    <s v="Profit-focused transitional capability"/>
    <n v="6100"/>
    <n v="7548"/>
    <n v="124"/>
    <x v="1"/>
    <n v="80"/>
    <n v="94"/>
    <x v="3"/>
    <s v="DKK"/>
    <n v="1378184400"/>
    <n v="1378789200"/>
    <b v="0"/>
    <b v="0"/>
    <s v="film &amp; video/documentary"/>
    <x v="4"/>
    <x v="4"/>
  </r>
  <r>
    <s v="Front-line scalable definition"/>
    <n v="3800"/>
    <n v="2241"/>
    <n v="59"/>
    <x v="2"/>
    <n v="86"/>
    <n v="26"/>
    <x v="1"/>
    <s v="USD"/>
    <n v="1485064800"/>
    <n v="1488520800"/>
    <b v="0"/>
    <b v="0"/>
    <s v="technology/wearables"/>
    <x v="2"/>
    <x v="8"/>
  </r>
  <r>
    <s v="Open-source systematic protocol"/>
    <n v="9300"/>
    <n v="3431"/>
    <n v="37"/>
    <x v="0"/>
    <n v="40"/>
    <n v="86"/>
    <x v="6"/>
    <s v="EUR"/>
    <n v="1326520800"/>
    <n v="1327298400"/>
    <b v="0"/>
    <b v="0"/>
    <s v="theater/plays"/>
    <x v="3"/>
    <x v="3"/>
  </r>
  <r>
    <s v="Implemented tangible algorithm"/>
    <n v="2300"/>
    <n v="4253"/>
    <n v="185"/>
    <x v="1"/>
    <n v="41"/>
    <n v="104"/>
    <x v="1"/>
    <s v="USD"/>
    <n v="1441256400"/>
    <n v="1443416400"/>
    <b v="0"/>
    <b v="0"/>
    <s v="games/video games"/>
    <x v="6"/>
    <x v="11"/>
  </r>
  <r>
    <s v="Profit-focused 3rdgeneration circuit"/>
    <n v="9700"/>
    <n v="1146"/>
    <n v="12"/>
    <x v="0"/>
    <n v="23"/>
    <n v="50"/>
    <x v="0"/>
    <s v="CAD"/>
    <n v="1533877200"/>
    <n v="1534136400"/>
    <b v="1"/>
    <b v="0"/>
    <s v="photography/photography books"/>
    <x v="7"/>
    <x v="14"/>
  </r>
  <r>
    <s v="Compatible needs-based architecture"/>
    <n v="4000"/>
    <n v="11948"/>
    <n v="299"/>
    <x v="1"/>
    <n v="187"/>
    <n v="64"/>
    <x v="1"/>
    <s v="USD"/>
    <n v="1314421200"/>
    <n v="1315026000"/>
    <b v="0"/>
    <b v="0"/>
    <s v="film &amp; video/animation"/>
    <x v="4"/>
    <x v="10"/>
  </r>
  <r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s v="Quality-focused reciprocal structure"/>
    <n v="5500"/>
    <n v="9546"/>
    <n v="174"/>
    <x v="1"/>
    <n v="88"/>
    <n v="108"/>
    <x v="1"/>
    <s v="USD"/>
    <n v="1507352400"/>
    <n v="1509426000"/>
    <b v="0"/>
    <b v="0"/>
    <s v="theater/plays"/>
    <x v="3"/>
    <x v="3"/>
  </r>
  <r>
    <s v="Automated actuating conglomeration"/>
    <n v="3700"/>
    <n v="13755"/>
    <n v="372"/>
    <x v="1"/>
    <n v="191"/>
    <n v="72"/>
    <x v="1"/>
    <s v="USD"/>
    <n v="1296108000"/>
    <n v="1299391200"/>
    <b v="0"/>
    <b v="0"/>
    <s v="music/rock"/>
    <x v="1"/>
    <x v="1"/>
  </r>
  <r>
    <s v="Re-contextualized local initiative"/>
    <n v="5200"/>
    <n v="8330"/>
    <n v="160"/>
    <x v="1"/>
    <n v="139"/>
    <n v="60"/>
    <x v="1"/>
    <s v="USD"/>
    <n v="1324965600"/>
    <n v="1325052000"/>
    <b v="0"/>
    <b v="0"/>
    <s v="music/rock"/>
    <x v="1"/>
    <x v="1"/>
  </r>
  <r>
    <s v="Switchable intangible definition"/>
    <n v="900"/>
    <n v="14547"/>
    <n v="1616"/>
    <x v="1"/>
    <n v="186"/>
    <n v="78"/>
    <x v="1"/>
    <s v="USD"/>
    <n v="1520229600"/>
    <n v="1522818000"/>
    <b v="0"/>
    <b v="0"/>
    <s v="music/indie rock"/>
    <x v="1"/>
    <x v="7"/>
  </r>
  <r>
    <s v="Networked bottom-line initiative"/>
    <n v="1600"/>
    <n v="11735"/>
    <n v="733"/>
    <x v="1"/>
    <n v="112"/>
    <n v="105"/>
    <x v="2"/>
    <s v="AUD"/>
    <n v="1482991200"/>
    <n v="1485324000"/>
    <b v="0"/>
    <b v="0"/>
    <s v="theater/plays"/>
    <x v="3"/>
    <x v="3"/>
  </r>
  <r>
    <s v="Robust directional system engine"/>
    <n v="1800"/>
    <n v="10658"/>
    <n v="592"/>
    <x v="1"/>
    <n v="101"/>
    <n v="106"/>
    <x v="1"/>
    <s v="USD"/>
    <n v="1294034400"/>
    <n v="1294120800"/>
    <b v="0"/>
    <b v="1"/>
    <s v="theater/plays"/>
    <x v="3"/>
    <x v="3"/>
  </r>
  <r>
    <s v="Triple-buffered explicit methodology"/>
    <n v="9900"/>
    <n v="1870"/>
    <n v="19"/>
    <x v="0"/>
    <n v="75"/>
    <n v="25"/>
    <x v="1"/>
    <s v="USD"/>
    <n v="1413608400"/>
    <n v="1415685600"/>
    <b v="0"/>
    <b v="1"/>
    <s v="theater/plays"/>
    <x v="3"/>
    <x v="3"/>
  </r>
  <r>
    <s v="Reactive directional capacity"/>
    <n v="5200"/>
    <n v="14394"/>
    <n v="277"/>
    <x v="1"/>
    <n v="206"/>
    <n v="70"/>
    <x v="4"/>
    <s v="GBP"/>
    <n v="1286946000"/>
    <n v="1288933200"/>
    <b v="0"/>
    <b v="1"/>
    <s v="film &amp; video/documentary"/>
    <x v="4"/>
    <x v="4"/>
  </r>
  <r>
    <s v="Polarized needs-based approach"/>
    <n v="5400"/>
    <n v="14743"/>
    <n v="273"/>
    <x v="1"/>
    <n v="154"/>
    <n v="96"/>
    <x v="1"/>
    <s v="USD"/>
    <n v="1359871200"/>
    <n v="1363237200"/>
    <b v="0"/>
    <b v="1"/>
    <s v="film &amp; video/television"/>
    <x v="4"/>
    <x v="19"/>
  </r>
  <r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s v="Multi-channeled logistical matrices"/>
    <n v="189200"/>
    <n v="128410"/>
    <n v="68"/>
    <x v="0"/>
    <n v="2176"/>
    <n v="59"/>
    <x v="1"/>
    <s v="USD"/>
    <n v="1423375200"/>
    <n v="1427778000"/>
    <b v="0"/>
    <b v="0"/>
    <s v="theater/plays"/>
    <x v="3"/>
    <x v="3"/>
  </r>
  <r>
    <s v="Pre-emptive bifurcated artificial intelligence"/>
    <n v="900"/>
    <n v="14324"/>
    <n v="1592"/>
    <x v="1"/>
    <n v="169"/>
    <n v="85"/>
    <x v="1"/>
    <s v="USD"/>
    <n v="1420696800"/>
    <n v="1422424800"/>
    <b v="0"/>
    <b v="1"/>
    <s v="film &amp; video/documentary"/>
    <x v="4"/>
    <x v="4"/>
  </r>
  <r>
    <s v="Down-sized coherent toolset"/>
    <n v="22500"/>
    <n v="164291"/>
    <n v="730"/>
    <x v="1"/>
    <n v="2106"/>
    <n v="78"/>
    <x v="1"/>
    <s v="USD"/>
    <n v="1502946000"/>
    <n v="1503637200"/>
    <b v="0"/>
    <b v="0"/>
    <s v="theater/plays"/>
    <x v="3"/>
    <x v="3"/>
  </r>
  <r>
    <s v="Open-source multi-tasking data-warehouse"/>
    <n v="167400"/>
    <n v="22073"/>
    <n v="13"/>
    <x v="0"/>
    <n v="441"/>
    <n v="50"/>
    <x v="1"/>
    <s v="USD"/>
    <n v="1547186400"/>
    <n v="1547618400"/>
    <b v="0"/>
    <b v="1"/>
    <s v="film &amp; video/documentary"/>
    <x v="4"/>
    <x v="4"/>
  </r>
  <r>
    <s v="Future-proofed upward-trending contingency"/>
    <n v="2700"/>
    <n v="1479"/>
    <n v="55"/>
    <x v="0"/>
    <n v="25"/>
    <n v="59"/>
    <x v="1"/>
    <s v="USD"/>
    <n v="1444971600"/>
    <n v="1449900000"/>
    <b v="0"/>
    <b v="0"/>
    <s v="music/indie rock"/>
    <x v="1"/>
    <x v="7"/>
  </r>
  <r>
    <s v="Mandatory uniform matrix"/>
    <n v="3400"/>
    <n v="12275"/>
    <n v="361"/>
    <x v="1"/>
    <n v="131"/>
    <n v="94"/>
    <x v="1"/>
    <s v="USD"/>
    <n v="1404622800"/>
    <n v="1405141200"/>
    <b v="0"/>
    <b v="0"/>
    <s v="music/rock"/>
    <x v="1"/>
    <x v="1"/>
  </r>
  <r>
    <s v="Phased methodical initiative"/>
    <n v="49700"/>
    <n v="5098"/>
    <n v="10"/>
    <x v="0"/>
    <n v="127"/>
    <n v="40"/>
    <x v="1"/>
    <s v="USD"/>
    <n v="1571720400"/>
    <n v="1572933600"/>
    <b v="0"/>
    <b v="0"/>
    <s v="theater/plays"/>
    <x v="3"/>
    <x v="3"/>
  </r>
  <r>
    <s v="Managed stable function"/>
    <n v="178200"/>
    <n v="24882"/>
    <n v="14"/>
    <x v="0"/>
    <n v="355"/>
    <n v="70"/>
    <x v="1"/>
    <s v="USD"/>
    <n v="1526878800"/>
    <n v="1530162000"/>
    <b v="0"/>
    <b v="0"/>
    <s v="film &amp; video/documentary"/>
    <x v="4"/>
    <x v="4"/>
  </r>
  <r>
    <s v="Realigned clear-thinking migration"/>
    <n v="7200"/>
    <n v="2912"/>
    <n v="40"/>
    <x v="0"/>
    <n v="44"/>
    <n v="66"/>
    <x v="4"/>
    <s v="GBP"/>
    <n v="1319691600"/>
    <n v="1320904800"/>
    <b v="0"/>
    <b v="0"/>
    <s v="theater/plays"/>
    <x v="3"/>
    <x v="3"/>
  </r>
  <r>
    <s v="Optional clear-thinking process improvement"/>
    <n v="2500"/>
    <n v="4008"/>
    <n v="160"/>
    <x v="1"/>
    <n v="84"/>
    <n v="48"/>
    <x v="1"/>
    <s v="USD"/>
    <n v="1371963600"/>
    <n v="1372395600"/>
    <b v="0"/>
    <b v="0"/>
    <s v="theater/plays"/>
    <x v="3"/>
    <x v="3"/>
  </r>
  <r>
    <s v="Cross-group global moratorium"/>
    <n v="5300"/>
    <n v="9749"/>
    <n v="184"/>
    <x v="1"/>
    <n v="155"/>
    <n v="63"/>
    <x v="1"/>
    <s v="USD"/>
    <n v="1433739600"/>
    <n v="1437714000"/>
    <b v="0"/>
    <b v="0"/>
    <s v="theater/plays"/>
    <x v="3"/>
    <x v="3"/>
  </r>
  <r>
    <s v="Visionary systemic process improvement"/>
    <n v="9100"/>
    <n v="5803"/>
    <n v="64"/>
    <x v="0"/>
    <n v="67"/>
    <n v="87"/>
    <x v="1"/>
    <s v="USD"/>
    <n v="1508130000"/>
    <n v="1509771600"/>
    <b v="0"/>
    <b v="0"/>
    <s v="photography/photography books"/>
    <x v="7"/>
    <x v="14"/>
  </r>
  <r>
    <s v="Progressive intangible flexibility"/>
    <n v="6300"/>
    <n v="14199"/>
    <n v="225"/>
    <x v="1"/>
    <n v="189"/>
    <n v="75"/>
    <x v="1"/>
    <s v="USD"/>
    <n v="1550037600"/>
    <n v="1550556000"/>
    <b v="0"/>
    <b v="1"/>
    <s v="food/food trucks"/>
    <x v="0"/>
    <x v="0"/>
  </r>
  <r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s v="Programmable incremental knowledge user"/>
    <n v="38900"/>
    <n v="56859"/>
    <n v="146"/>
    <x v="1"/>
    <n v="1137"/>
    <n v="50"/>
    <x v="1"/>
    <s v="USD"/>
    <n v="1553835600"/>
    <n v="1556600400"/>
    <b v="0"/>
    <b v="0"/>
    <s v="publishing/nonfiction"/>
    <x v="5"/>
    <x v="9"/>
  </r>
  <r>
    <s v="Progressive 5thgeneration customer loyalty"/>
    <n v="135500"/>
    <n v="103554"/>
    <n v="76"/>
    <x v="0"/>
    <n v="1068"/>
    <n v="97"/>
    <x v="1"/>
    <s v="USD"/>
    <n v="1277528400"/>
    <n v="1278565200"/>
    <b v="0"/>
    <b v="0"/>
    <s v="theater/plays"/>
    <x v="3"/>
    <x v="3"/>
  </r>
  <r>
    <s v="Triple-buffered logistical frame"/>
    <n v="109000"/>
    <n v="42795"/>
    <n v="39"/>
    <x v="0"/>
    <n v="424"/>
    <n v="101"/>
    <x v="1"/>
    <s v="USD"/>
    <n v="1339477200"/>
    <n v="1339909200"/>
    <b v="0"/>
    <b v="0"/>
    <s v="technology/wearables"/>
    <x v="2"/>
    <x v="8"/>
  </r>
  <r>
    <s v="Exclusive dynamic adapter"/>
    <n v="114800"/>
    <n v="12938"/>
    <n v="11"/>
    <x v="3"/>
    <n v="145"/>
    <n v="89"/>
    <x v="5"/>
    <s v="CHF"/>
    <n v="1325656800"/>
    <n v="1325829600"/>
    <b v="0"/>
    <b v="0"/>
    <s v="music/indie rock"/>
    <x v="1"/>
    <x v="7"/>
  </r>
  <r>
    <s v="Automated systemic hierarchy"/>
    <n v="83000"/>
    <n v="101352"/>
    <n v="122"/>
    <x v="1"/>
    <n v="1152"/>
    <n v="88"/>
    <x v="1"/>
    <s v="USD"/>
    <n v="1288242000"/>
    <n v="1290578400"/>
    <b v="0"/>
    <b v="0"/>
    <s v="theater/plays"/>
    <x v="3"/>
    <x v="3"/>
  </r>
  <r>
    <s v="Digitized eco-centric core"/>
    <n v="2400"/>
    <n v="4477"/>
    <n v="187"/>
    <x v="1"/>
    <n v="50"/>
    <n v="90"/>
    <x v="1"/>
    <s v="USD"/>
    <n v="1379048400"/>
    <n v="1380344400"/>
    <b v="0"/>
    <b v="0"/>
    <s v="photography/photography books"/>
    <x v="7"/>
    <x v="14"/>
  </r>
  <r>
    <s v="Mandatory uniform strategy"/>
    <n v="60400"/>
    <n v="4393"/>
    <n v="7"/>
    <x v="0"/>
    <n v="151"/>
    <n v="29"/>
    <x v="1"/>
    <s v="USD"/>
    <n v="1389679200"/>
    <n v="1389852000"/>
    <b v="0"/>
    <b v="0"/>
    <s v="publishing/nonfiction"/>
    <x v="5"/>
    <x v="9"/>
  </r>
  <r>
    <s v="Profit-focused zero administration forecast"/>
    <n v="102900"/>
    <n v="67546"/>
    <n v="66"/>
    <x v="0"/>
    <n v="1608"/>
    <n v="42"/>
    <x v="1"/>
    <s v="USD"/>
    <n v="1294293600"/>
    <n v="1294466400"/>
    <b v="0"/>
    <b v="0"/>
    <s v="technology/wearables"/>
    <x v="2"/>
    <x v="8"/>
  </r>
  <r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s v="Customizable dynamic info-mediaries"/>
    <n v="800"/>
    <n v="3755"/>
    <n v="469"/>
    <x v="1"/>
    <n v="34"/>
    <n v="110"/>
    <x v="1"/>
    <s v="USD"/>
    <n v="1375074000"/>
    <n v="1375938000"/>
    <b v="0"/>
    <b v="1"/>
    <s v="film &amp; video/documentary"/>
    <x v="4"/>
    <x v="4"/>
  </r>
  <r>
    <s v="Enhanced incremental budgetary management"/>
    <n v="7100"/>
    <n v="9238"/>
    <n v="130"/>
    <x v="1"/>
    <n v="220"/>
    <n v="42"/>
    <x v="1"/>
    <s v="USD"/>
    <n v="1323324000"/>
    <n v="1323410400"/>
    <b v="1"/>
    <b v="0"/>
    <s v="theater/plays"/>
    <x v="3"/>
    <x v="3"/>
  </r>
  <r>
    <s v="Digitized local info-mediaries"/>
    <n v="46100"/>
    <n v="77012"/>
    <n v="167"/>
    <x v="1"/>
    <n v="1604"/>
    <n v="48"/>
    <x v="2"/>
    <s v="AUD"/>
    <n v="1538715600"/>
    <n v="1539406800"/>
    <b v="0"/>
    <b v="0"/>
    <s v="film &amp; video/drama"/>
    <x v="4"/>
    <x v="6"/>
  </r>
  <r>
    <s v="Virtual systematic monitoring"/>
    <n v="8100"/>
    <n v="14083"/>
    <n v="174"/>
    <x v="1"/>
    <n v="454"/>
    <n v="31"/>
    <x v="1"/>
    <s v="USD"/>
    <n v="1369285200"/>
    <n v="1369803600"/>
    <b v="0"/>
    <b v="0"/>
    <s v="music/rock"/>
    <x v="1"/>
    <x v="1"/>
  </r>
  <r>
    <s v="Reactive bottom-line open architecture"/>
    <n v="1700"/>
    <n v="12202"/>
    <n v="718"/>
    <x v="1"/>
    <n v="123"/>
    <n v="99"/>
    <x v="6"/>
    <s v="EUR"/>
    <n v="1525755600"/>
    <n v="1525928400"/>
    <b v="0"/>
    <b v="1"/>
    <s v="film &amp; video/animation"/>
    <x v="4"/>
    <x v="10"/>
  </r>
  <r>
    <s v="Pre-emptive interactive model"/>
    <n v="97300"/>
    <n v="62127"/>
    <n v="64"/>
    <x v="0"/>
    <n v="941"/>
    <n v="66"/>
    <x v="1"/>
    <s v="USD"/>
    <n v="1296626400"/>
    <n v="1297231200"/>
    <b v="0"/>
    <b v="0"/>
    <s v="music/indie rock"/>
    <x v="1"/>
    <x v="7"/>
  </r>
  <r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s v="Inverse radical hierarchy"/>
    <n v="900"/>
    <n v="13772"/>
    <n v="1530"/>
    <x v="1"/>
    <n v="299"/>
    <n v="46"/>
    <x v="1"/>
    <s v="USD"/>
    <n v="1572152400"/>
    <n v="1572152400"/>
    <b v="0"/>
    <b v="0"/>
    <s v="theater/plays"/>
    <x v="3"/>
    <x v="3"/>
  </r>
  <r>
    <s v="Team-oriented static interface"/>
    <n v="7300"/>
    <n v="2946"/>
    <n v="40"/>
    <x v="0"/>
    <n v="40"/>
    <n v="74"/>
    <x v="1"/>
    <s v="USD"/>
    <n v="1325829600"/>
    <n v="1329890400"/>
    <b v="0"/>
    <b v="1"/>
    <s v="film &amp; video/shorts"/>
    <x v="4"/>
    <x v="12"/>
  </r>
  <r>
    <s v="Virtual foreground throughput"/>
    <n v="195800"/>
    <n v="168820"/>
    <n v="86"/>
    <x v="0"/>
    <n v="3015"/>
    <n v="56"/>
    <x v="0"/>
    <s v="CAD"/>
    <n v="1273640400"/>
    <n v="1276750800"/>
    <b v="0"/>
    <b v="1"/>
    <s v="theater/plays"/>
    <x v="3"/>
    <x v="3"/>
  </r>
  <r>
    <s v="Visionary exuding Internet solution"/>
    <n v="48900"/>
    <n v="154321"/>
    <n v="316"/>
    <x v="1"/>
    <n v="2237"/>
    <n v="69"/>
    <x v="1"/>
    <s v="USD"/>
    <n v="1510639200"/>
    <n v="1510898400"/>
    <b v="0"/>
    <b v="0"/>
    <s v="theater/plays"/>
    <x v="3"/>
    <x v="3"/>
  </r>
  <r>
    <s v="Synchronized secondary analyzer"/>
    <n v="29600"/>
    <n v="26527"/>
    <n v="90"/>
    <x v="0"/>
    <n v="435"/>
    <n v="61"/>
    <x v="1"/>
    <s v="USD"/>
    <n v="1528088400"/>
    <n v="1532408400"/>
    <b v="0"/>
    <b v="0"/>
    <s v="theater/plays"/>
    <x v="3"/>
    <x v="3"/>
  </r>
  <r>
    <s v="Balanced attitude-oriented parallelism"/>
    <n v="39300"/>
    <n v="71583"/>
    <n v="182"/>
    <x v="1"/>
    <n v="645"/>
    <n v="111"/>
    <x v="1"/>
    <s v="USD"/>
    <n v="1359525600"/>
    <n v="1360562400"/>
    <b v="1"/>
    <b v="0"/>
    <s v="film &amp; video/documentary"/>
    <x v="4"/>
    <x v="4"/>
  </r>
  <r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s v="Cloned leadingedge utilization"/>
    <n v="9200"/>
    <n v="12129"/>
    <n v="132"/>
    <x v="1"/>
    <n v="154"/>
    <n v="79"/>
    <x v="0"/>
    <s v="CAD"/>
    <n v="1466398800"/>
    <n v="1468126800"/>
    <b v="0"/>
    <b v="0"/>
    <s v="film &amp; video/documentary"/>
    <x v="4"/>
    <x v="4"/>
  </r>
  <r>
    <s v="Secured asymmetric projection"/>
    <n v="135600"/>
    <n v="62804"/>
    <n v="46"/>
    <x v="0"/>
    <n v="714"/>
    <n v="88"/>
    <x v="1"/>
    <s v="USD"/>
    <n v="1492491600"/>
    <n v="1492837200"/>
    <b v="0"/>
    <b v="0"/>
    <s v="music/rock"/>
    <x v="1"/>
    <x v="1"/>
  </r>
  <r>
    <s v="Advanced cohesive Graphic Interface"/>
    <n v="153700"/>
    <n v="55536"/>
    <n v="36"/>
    <x v="2"/>
    <n v="1111"/>
    <n v="50"/>
    <x v="1"/>
    <s v="USD"/>
    <n v="1430197200"/>
    <n v="1430197200"/>
    <b v="0"/>
    <b v="0"/>
    <s v="games/mobile games"/>
    <x v="6"/>
    <x v="20"/>
  </r>
  <r>
    <s v="Down-sized maximized function"/>
    <n v="7800"/>
    <n v="8161"/>
    <n v="105"/>
    <x v="1"/>
    <n v="82"/>
    <n v="100"/>
    <x v="1"/>
    <s v="USD"/>
    <n v="1496034000"/>
    <n v="1496206800"/>
    <b v="0"/>
    <b v="0"/>
    <s v="theater/plays"/>
    <x v="3"/>
    <x v="3"/>
  </r>
  <r>
    <s v="Realigned zero tolerance software"/>
    <n v="2100"/>
    <n v="14046"/>
    <n v="669"/>
    <x v="1"/>
    <n v="134"/>
    <n v="105"/>
    <x v="1"/>
    <s v="USD"/>
    <n v="1388728800"/>
    <n v="1389592800"/>
    <b v="0"/>
    <b v="0"/>
    <s v="publishing/fiction"/>
    <x v="5"/>
    <x v="13"/>
  </r>
  <r>
    <s v="Persevering analyzing extranet"/>
    <n v="189500"/>
    <n v="117628"/>
    <n v="62"/>
    <x v="2"/>
    <n v="1089"/>
    <n v="108"/>
    <x v="1"/>
    <s v="USD"/>
    <n v="1543298400"/>
    <n v="1545631200"/>
    <b v="0"/>
    <b v="0"/>
    <s v="film &amp; video/animation"/>
    <x v="4"/>
    <x v="10"/>
  </r>
  <r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s v="Intuitive needs-based monitoring"/>
    <n v="113500"/>
    <n v="12552"/>
    <n v="11"/>
    <x v="0"/>
    <n v="418"/>
    <n v="30"/>
    <x v="1"/>
    <s v="USD"/>
    <n v="1326434400"/>
    <n v="1327903200"/>
    <b v="0"/>
    <b v="0"/>
    <s v="theater/plays"/>
    <x v="3"/>
    <x v="3"/>
  </r>
  <r>
    <s v="Customer-focused disintermediate toolset"/>
    <n v="134600"/>
    <n v="59007"/>
    <n v="44"/>
    <x v="0"/>
    <n v="1439"/>
    <n v="41"/>
    <x v="1"/>
    <s v="USD"/>
    <n v="1295244000"/>
    <n v="1296021600"/>
    <b v="0"/>
    <b v="1"/>
    <s v="film &amp; video/documentary"/>
    <x v="4"/>
    <x v="4"/>
  </r>
  <r>
    <s v="Upgradable 24/7 emulation"/>
    <n v="1700"/>
    <n v="943"/>
    <n v="55"/>
    <x v="0"/>
    <n v="15"/>
    <n v="63"/>
    <x v="1"/>
    <s v="USD"/>
    <n v="1541221200"/>
    <n v="1543298400"/>
    <b v="0"/>
    <b v="0"/>
    <s v="theater/plays"/>
    <x v="3"/>
    <x v="3"/>
  </r>
  <r>
    <s v="Quality-focused client-server core"/>
    <n v="163700"/>
    <n v="93963"/>
    <n v="57"/>
    <x v="0"/>
    <n v="1999"/>
    <n v="47"/>
    <x v="0"/>
    <s v="CAD"/>
    <n v="1336280400"/>
    <n v="1336366800"/>
    <b v="0"/>
    <b v="0"/>
    <s v="film &amp; video/documentary"/>
    <x v="4"/>
    <x v="4"/>
  </r>
  <r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s v="Cross-platform interactive synergy"/>
    <n v="5000"/>
    <n v="6423"/>
    <n v="128"/>
    <x v="1"/>
    <n v="94"/>
    <n v="68"/>
    <x v="1"/>
    <s v="USD"/>
    <n v="1498366800"/>
    <n v="1499576400"/>
    <b v="0"/>
    <b v="0"/>
    <s v="theater/plays"/>
    <x v="3"/>
    <x v="3"/>
  </r>
  <r>
    <s v="User-centric fault-tolerant archive"/>
    <n v="9400"/>
    <n v="6015"/>
    <n v="64"/>
    <x v="0"/>
    <n v="118"/>
    <n v="51"/>
    <x v="1"/>
    <s v="USD"/>
    <n v="1498712400"/>
    <n v="1501304400"/>
    <b v="0"/>
    <b v="1"/>
    <s v="technology/wearables"/>
    <x v="2"/>
    <x v="8"/>
  </r>
  <r>
    <s v="Reverse-engineered regional knowledge user"/>
    <n v="8700"/>
    <n v="11075"/>
    <n v="127"/>
    <x v="1"/>
    <n v="205"/>
    <n v="54"/>
    <x v="1"/>
    <s v="USD"/>
    <n v="1271480400"/>
    <n v="1273208400"/>
    <b v="0"/>
    <b v="1"/>
    <s v="theater/plays"/>
    <x v="3"/>
    <x v="3"/>
  </r>
  <r>
    <s v="Self-enabling real-time definition"/>
    <n v="147800"/>
    <n v="15723"/>
    <n v="11"/>
    <x v="0"/>
    <n v="162"/>
    <n v="97"/>
    <x v="1"/>
    <s v="USD"/>
    <n v="1316667600"/>
    <n v="1316840400"/>
    <b v="0"/>
    <b v="1"/>
    <s v="food/food trucks"/>
    <x v="0"/>
    <x v="0"/>
  </r>
  <r>
    <s v="User-centric impactful projection"/>
    <n v="5100"/>
    <n v="2064"/>
    <n v="40"/>
    <x v="0"/>
    <n v="83"/>
    <n v="25"/>
    <x v="1"/>
    <s v="USD"/>
    <n v="1524027600"/>
    <n v="1524546000"/>
    <b v="0"/>
    <b v="0"/>
    <s v="music/indie rock"/>
    <x v="1"/>
    <x v="7"/>
  </r>
  <r>
    <s v="Vision-oriented actuating hardware"/>
    <n v="2700"/>
    <n v="7767"/>
    <n v="288"/>
    <x v="1"/>
    <n v="92"/>
    <n v="84"/>
    <x v="1"/>
    <s v="USD"/>
    <n v="1438059600"/>
    <n v="1438578000"/>
    <b v="0"/>
    <b v="0"/>
    <s v="photography/photography books"/>
    <x v="7"/>
    <x v="14"/>
  </r>
  <r>
    <s v="Virtual leadingedge framework"/>
    <n v="1800"/>
    <n v="10313"/>
    <n v="573"/>
    <x v="1"/>
    <n v="219"/>
    <n v="47"/>
    <x v="1"/>
    <s v="USD"/>
    <n v="1361944800"/>
    <n v="1362549600"/>
    <b v="0"/>
    <b v="0"/>
    <s v="theater/plays"/>
    <x v="3"/>
    <x v="3"/>
  </r>
  <r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s v="Progressive zero-defect capability"/>
    <n v="101400"/>
    <n v="47037"/>
    <n v="46"/>
    <x v="0"/>
    <n v="747"/>
    <n v="63"/>
    <x v="1"/>
    <s v="USD"/>
    <n v="1297404000"/>
    <n v="1298008800"/>
    <b v="0"/>
    <b v="0"/>
    <s v="film &amp; video/animation"/>
    <x v="4"/>
    <x v="10"/>
  </r>
  <r>
    <s v="Right-sized demand-driven adapter"/>
    <n v="191000"/>
    <n v="173191"/>
    <n v="91"/>
    <x v="3"/>
    <n v="2138"/>
    <n v="81"/>
    <x v="1"/>
    <s v="USD"/>
    <n v="1392012000"/>
    <n v="1394427600"/>
    <b v="0"/>
    <b v="1"/>
    <s v="photography/photography books"/>
    <x v="7"/>
    <x v="14"/>
  </r>
  <r>
    <s v="Re-engineered attitude-oriented frame"/>
    <n v="8100"/>
    <n v="5487"/>
    <n v="68"/>
    <x v="0"/>
    <n v="84"/>
    <n v="65"/>
    <x v="1"/>
    <s v="USD"/>
    <n v="1569733200"/>
    <n v="1572670800"/>
    <b v="0"/>
    <b v="0"/>
    <s v="theater/plays"/>
    <x v="3"/>
    <x v="3"/>
  </r>
  <r>
    <s v="Compatible multimedia utilization"/>
    <n v="5100"/>
    <n v="9817"/>
    <n v="192"/>
    <x v="1"/>
    <n v="94"/>
    <n v="104"/>
    <x v="1"/>
    <s v="USD"/>
    <n v="1529643600"/>
    <n v="1531112400"/>
    <b v="1"/>
    <b v="0"/>
    <s v="theater/plays"/>
    <x v="3"/>
    <x v="3"/>
  </r>
  <r>
    <s v="Re-contextualized dedicated hardware"/>
    <n v="7700"/>
    <n v="6369"/>
    <n v="83"/>
    <x v="0"/>
    <n v="91"/>
    <n v="70"/>
    <x v="1"/>
    <s v="USD"/>
    <n v="1399006800"/>
    <n v="1400734800"/>
    <b v="0"/>
    <b v="0"/>
    <s v="theater/plays"/>
    <x v="3"/>
    <x v="3"/>
  </r>
  <r>
    <s v="Decentralized composite paradigm"/>
    <n v="121400"/>
    <n v="65755"/>
    <n v="54"/>
    <x v="0"/>
    <n v="792"/>
    <n v="83"/>
    <x v="1"/>
    <s v="USD"/>
    <n v="1385359200"/>
    <n v="1386741600"/>
    <b v="0"/>
    <b v="1"/>
    <s v="film &amp; video/documentary"/>
    <x v="4"/>
    <x v="4"/>
  </r>
  <r>
    <s v="Cloned transitional hierarchy"/>
    <n v="5400"/>
    <n v="903"/>
    <n v="17"/>
    <x v="3"/>
    <n v="10"/>
    <n v="90"/>
    <x v="0"/>
    <s v="CAD"/>
    <n v="1480572000"/>
    <n v="1481781600"/>
    <b v="1"/>
    <b v="0"/>
    <s v="theater/plays"/>
    <x v="3"/>
    <x v="3"/>
  </r>
  <r>
    <s v="Advanced discrete leverage"/>
    <n v="152400"/>
    <n v="178120"/>
    <n v="117"/>
    <x v="1"/>
    <n v="1713"/>
    <n v="104"/>
    <x v="6"/>
    <s v="EUR"/>
    <n v="1418623200"/>
    <n v="1419660000"/>
    <b v="0"/>
    <b v="1"/>
    <s v="theater/plays"/>
    <x v="3"/>
    <x v="3"/>
  </r>
  <r>
    <s v="Open-source incremental throughput"/>
    <n v="1300"/>
    <n v="13678"/>
    <n v="1052"/>
    <x v="1"/>
    <n v="249"/>
    <n v="55"/>
    <x v="1"/>
    <s v="USD"/>
    <n v="1555736400"/>
    <n v="1555822800"/>
    <b v="0"/>
    <b v="0"/>
    <s v="music/jazz"/>
    <x v="1"/>
    <x v="17"/>
  </r>
  <r>
    <s v="Centralized regional interface"/>
    <n v="8100"/>
    <n v="9969"/>
    <n v="123"/>
    <x v="1"/>
    <n v="192"/>
    <n v="52"/>
    <x v="1"/>
    <s v="USD"/>
    <n v="1442120400"/>
    <n v="1442379600"/>
    <b v="0"/>
    <b v="1"/>
    <s v="film &amp; video/animation"/>
    <x v="4"/>
    <x v="10"/>
  </r>
  <r>
    <s v="Streamlined web-enabled knowledgebase"/>
    <n v="8300"/>
    <n v="14827"/>
    <n v="179"/>
    <x v="1"/>
    <n v="247"/>
    <n v="60"/>
    <x v="1"/>
    <s v="USD"/>
    <n v="1362376800"/>
    <n v="1364965200"/>
    <b v="0"/>
    <b v="0"/>
    <s v="theater/plays"/>
    <x v="3"/>
    <x v="3"/>
  </r>
  <r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s v="Automated optimal function"/>
    <n v="7000"/>
    <n v="1744"/>
    <n v="25"/>
    <x v="0"/>
    <n v="32"/>
    <n v="55"/>
    <x v="1"/>
    <s v="USD"/>
    <n v="1335416400"/>
    <n v="1337835600"/>
    <b v="0"/>
    <b v="0"/>
    <s v="technology/wearables"/>
    <x v="2"/>
    <x v="8"/>
  </r>
  <r>
    <s v="Devolved system-worthy framework"/>
    <n v="5400"/>
    <n v="10731"/>
    <n v="199"/>
    <x v="1"/>
    <n v="143"/>
    <n v="75"/>
    <x v="6"/>
    <s v="EUR"/>
    <n v="1504328400"/>
    <n v="1505710800"/>
    <b v="0"/>
    <b v="0"/>
    <s v="theater/plays"/>
    <x v="3"/>
    <x v="3"/>
  </r>
  <r>
    <s v="Stand-alone user-facing service-desk"/>
    <n v="9300"/>
    <n v="3232"/>
    <n v="35"/>
    <x v="3"/>
    <n v="90"/>
    <n v="36"/>
    <x v="1"/>
    <s v="USD"/>
    <n v="1285822800"/>
    <n v="1287464400"/>
    <b v="0"/>
    <b v="0"/>
    <s v="theater/plays"/>
    <x v="3"/>
    <x v="3"/>
  </r>
  <r>
    <s v="Versatile global attitude"/>
    <n v="6200"/>
    <n v="10938"/>
    <n v="176"/>
    <x v="1"/>
    <n v="296"/>
    <n v="37"/>
    <x v="1"/>
    <s v="USD"/>
    <n v="1311483600"/>
    <n v="1311656400"/>
    <b v="0"/>
    <b v="1"/>
    <s v="music/indie rock"/>
    <x v="1"/>
    <x v="7"/>
  </r>
  <r>
    <s v="Intuitive demand-driven Local Area Network"/>
    <n v="2100"/>
    <n v="10739"/>
    <n v="511"/>
    <x v="1"/>
    <n v="170"/>
    <n v="63"/>
    <x v="1"/>
    <s v="USD"/>
    <n v="1291356000"/>
    <n v="1293170400"/>
    <b v="0"/>
    <b v="1"/>
    <s v="theater/plays"/>
    <x v="3"/>
    <x v="3"/>
  </r>
  <r>
    <s v="Assimilated uniform methodology"/>
    <n v="6800"/>
    <n v="5579"/>
    <n v="82"/>
    <x v="0"/>
    <n v="186"/>
    <n v="30"/>
    <x v="1"/>
    <s v="USD"/>
    <n v="1355810400"/>
    <n v="1355983200"/>
    <b v="0"/>
    <b v="0"/>
    <s v="technology/wearables"/>
    <x v="2"/>
    <x v="8"/>
  </r>
  <r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s v="Object-based demand-driven strategy"/>
    <n v="89900"/>
    <n v="45384"/>
    <n v="50"/>
    <x v="0"/>
    <n v="605"/>
    <n v="75"/>
    <x v="1"/>
    <s v="USD"/>
    <n v="1365915600"/>
    <n v="1366088400"/>
    <b v="0"/>
    <b v="1"/>
    <s v="games/video games"/>
    <x v="6"/>
    <x v="11"/>
  </r>
  <r>
    <s v="Public-key coherent ability"/>
    <n v="900"/>
    <n v="8703"/>
    <n v="967"/>
    <x v="1"/>
    <n v="86"/>
    <n v="101"/>
    <x v="3"/>
    <s v="DKK"/>
    <n v="1551852000"/>
    <n v="1553317200"/>
    <b v="0"/>
    <b v="0"/>
    <s v="games/video games"/>
    <x v="6"/>
    <x v="11"/>
  </r>
  <r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s v="Realigned impactful artificial intelligence"/>
    <n v="4800"/>
    <n v="3045"/>
    <n v="63"/>
    <x v="0"/>
    <n v="31"/>
    <n v="98"/>
    <x v="1"/>
    <s v="USD"/>
    <n v="1278392400"/>
    <n v="1278478800"/>
    <b v="0"/>
    <b v="0"/>
    <s v="film &amp; video/drama"/>
    <x v="4"/>
    <x v="6"/>
  </r>
  <r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s v="Upgradable upward-trending portal"/>
    <n v="4000"/>
    <n v="1763"/>
    <n v="44"/>
    <x v="0"/>
    <n v="39"/>
    <n v="45"/>
    <x v="1"/>
    <s v="USD"/>
    <n v="1382331600"/>
    <n v="1385445600"/>
    <b v="0"/>
    <b v="1"/>
    <s v="film &amp; video/drama"/>
    <x v="4"/>
    <x v="6"/>
  </r>
  <r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s v="Operative well-modulated data-warehouse"/>
    <n v="146400"/>
    <n v="152438"/>
    <n v="104"/>
    <x v="1"/>
    <n v="1605"/>
    <n v="95"/>
    <x v="1"/>
    <s v="USD"/>
    <n v="1518242400"/>
    <n v="1518242400"/>
    <b v="0"/>
    <b v="1"/>
    <s v="music/indie rock"/>
    <x v="1"/>
    <x v="7"/>
  </r>
  <r>
    <s v="Cloned asymmetric functionalities"/>
    <n v="5000"/>
    <n v="1332"/>
    <n v="27"/>
    <x v="0"/>
    <n v="46"/>
    <n v="29"/>
    <x v="1"/>
    <s v="USD"/>
    <n v="1476421200"/>
    <n v="1476594000"/>
    <b v="0"/>
    <b v="0"/>
    <s v="theater/plays"/>
    <x v="3"/>
    <x v="3"/>
  </r>
  <r>
    <s v="Pre-emptive neutral portal"/>
    <n v="33800"/>
    <n v="118706"/>
    <n v="351"/>
    <x v="1"/>
    <n v="2120"/>
    <n v="56"/>
    <x v="1"/>
    <s v="USD"/>
    <n v="1269752400"/>
    <n v="1273554000"/>
    <b v="0"/>
    <b v="0"/>
    <s v="theater/plays"/>
    <x v="3"/>
    <x v="3"/>
  </r>
  <r>
    <s v="Switchable demand-driven help-desk"/>
    <n v="6300"/>
    <n v="5674"/>
    <n v="90"/>
    <x v="0"/>
    <n v="105"/>
    <n v="54"/>
    <x v="1"/>
    <s v="USD"/>
    <n v="1419746400"/>
    <n v="1421906400"/>
    <b v="0"/>
    <b v="0"/>
    <s v="film &amp; video/documentary"/>
    <x v="4"/>
    <x v="4"/>
  </r>
  <r>
    <s v="Business-focused static ability"/>
    <n v="2400"/>
    <n v="4119"/>
    <n v="172"/>
    <x v="1"/>
    <n v="50"/>
    <n v="82"/>
    <x v="1"/>
    <s v="USD"/>
    <n v="1281330000"/>
    <n v="1281589200"/>
    <b v="0"/>
    <b v="0"/>
    <s v="theater/plays"/>
    <x v="3"/>
    <x v="3"/>
  </r>
  <r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s v="Total multimedia website"/>
    <n v="188800"/>
    <n v="57734"/>
    <n v="31"/>
    <x v="0"/>
    <n v="535"/>
    <n v="108"/>
    <x v="1"/>
    <s v="USD"/>
    <n v="1359525600"/>
    <n v="1362808800"/>
    <b v="0"/>
    <b v="0"/>
    <s v="games/mobile games"/>
    <x v="6"/>
    <x v="20"/>
  </r>
  <r>
    <s v="Cross-platform upward-trending parallelism"/>
    <n v="134300"/>
    <n v="145265"/>
    <n v="108"/>
    <x v="1"/>
    <n v="2105"/>
    <n v="69"/>
    <x v="1"/>
    <s v="USD"/>
    <n v="1388469600"/>
    <n v="1388815200"/>
    <b v="0"/>
    <b v="0"/>
    <s v="film &amp; video/animation"/>
    <x v="4"/>
    <x v="10"/>
  </r>
  <r>
    <s v="Pre-emptive mission-critical hardware"/>
    <n v="71200"/>
    <n v="95020"/>
    <n v="133"/>
    <x v="1"/>
    <n v="2436"/>
    <n v="39"/>
    <x v="1"/>
    <s v="USD"/>
    <n v="1518328800"/>
    <n v="1519538400"/>
    <b v="0"/>
    <b v="0"/>
    <s v="theater/plays"/>
    <x v="3"/>
    <x v="3"/>
  </r>
  <r>
    <s v="Up-sized responsive protocol"/>
    <n v="4700"/>
    <n v="8829"/>
    <n v="188"/>
    <x v="1"/>
    <n v="80"/>
    <n v="110"/>
    <x v="1"/>
    <s v="USD"/>
    <n v="1517032800"/>
    <n v="1517810400"/>
    <b v="0"/>
    <b v="0"/>
    <s v="publishing/translations"/>
    <x v="5"/>
    <x v="18"/>
  </r>
  <r>
    <s v="Pre-emptive transitional frame"/>
    <n v="1200"/>
    <n v="3984"/>
    <n v="332"/>
    <x v="1"/>
    <n v="42"/>
    <n v="95"/>
    <x v="1"/>
    <s v="USD"/>
    <n v="1368594000"/>
    <n v="1370581200"/>
    <b v="0"/>
    <b v="1"/>
    <s v="technology/wearables"/>
    <x v="2"/>
    <x v="8"/>
  </r>
  <r>
    <s v="Profit-focused content-based application"/>
    <n v="1400"/>
    <n v="8053"/>
    <n v="575"/>
    <x v="1"/>
    <n v="139"/>
    <n v="58"/>
    <x v="0"/>
    <s v="CAD"/>
    <n v="1448258400"/>
    <n v="1448863200"/>
    <b v="0"/>
    <b v="1"/>
    <s v="technology/web"/>
    <x v="2"/>
    <x v="2"/>
  </r>
  <r>
    <s v="Streamlined neutral analyzer"/>
    <n v="4000"/>
    <n v="1620"/>
    <n v="41"/>
    <x v="0"/>
    <n v="16"/>
    <n v="101"/>
    <x v="1"/>
    <s v="USD"/>
    <n v="1555218000"/>
    <n v="1556600400"/>
    <b v="0"/>
    <b v="0"/>
    <s v="theater/plays"/>
    <x v="3"/>
    <x v="3"/>
  </r>
  <r>
    <s v="Assimilated neutral utilization"/>
    <n v="5600"/>
    <n v="10328"/>
    <n v="184"/>
    <x v="1"/>
    <n v="159"/>
    <n v="65"/>
    <x v="1"/>
    <s v="USD"/>
    <n v="1431925200"/>
    <n v="1432098000"/>
    <b v="0"/>
    <b v="0"/>
    <s v="film &amp; video/drama"/>
    <x v="4"/>
    <x v="6"/>
  </r>
  <r>
    <s v="Extended dedicated archive"/>
    <n v="3600"/>
    <n v="10289"/>
    <n v="286"/>
    <x v="1"/>
    <n v="381"/>
    <n v="27"/>
    <x v="1"/>
    <s v="USD"/>
    <n v="1481522400"/>
    <n v="1482127200"/>
    <b v="0"/>
    <b v="0"/>
    <s v="technology/wearables"/>
    <x v="2"/>
    <x v="8"/>
  </r>
  <r>
    <s v="Configurable static help-desk"/>
    <n v="3100"/>
    <n v="9889"/>
    <n v="319"/>
    <x v="1"/>
    <n v="194"/>
    <n v="51"/>
    <x v="4"/>
    <s v="GBP"/>
    <n v="1335934800"/>
    <n v="1335934800"/>
    <b v="0"/>
    <b v="1"/>
    <s v="food/food trucks"/>
    <x v="0"/>
    <x v="0"/>
  </r>
  <r>
    <s v="Self-enabling clear-thinking framework"/>
    <n v="153800"/>
    <n v="60342"/>
    <n v="39"/>
    <x v="0"/>
    <n v="575"/>
    <n v="105"/>
    <x v="1"/>
    <s v="USD"/>
    <n v="1552280400"/>
    <n v="1556946000"/>
    <b v="0"/>
    <b v="0"/>
    <s v="music/rock"/>
    <x v="1"/>
    <x v="1"/>
  </r>
  <r>
    <s v="Assimilated fault-tolerant capacity"/>
    <n v="5000"/>
    <n v="8907"/>
    <n v="178"/>
    <x v="1"/>
    <n v="106"/>
    <n v="84"/>
    <x v="1"/>
    <s v="USD"/>
    <n v="1529989200"/>
    <n v="1530075600"/>
    <b v="0"/>
    <b v="0"/>
    <s v="music/electric music"/>
    <x v="1"/>
    <x v="5"/>
  </r>
  <r>
    <s v="Enhanced neutral ability"/>
    <n v="4000"/>
    <n v="14606"/>
    <n v="365"/>
    <x v="1"/>
    <n v="142"/>
    <n v="103"/>
    <x v="1"/>
    <s v="USD"/>
    <n v="1418709600"/>
    <n v="1418796000"/>
    <b v="0"/>
    <b v="0"/>
    <s v="film &amp; video/television"/>
    <x v="4"/>
    <x v="19"/>
  </r>
  <r>
    <s v="Function-based attitude-oriented groupware"/>
    <n v="7400"/>
    <n v="8432"/>
    <n v="114"/>
    <x v="1"/>
    <n v="211"/>
    <n v="40"/>
    <x v="1"/>
    <s v="USD"/>
    <n v="1372136400"/>
    <n v="1372482000"/>
    <b v="0"/>
    <b v="1"/>
    <s v="publishing/translations"/>
    <x v="5"/>
    <x v="18"/>
  </r>
  <r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s v="Organic object-oriented core"/>
    <n v="8500"/>
    <n v="4613"/>
    <n v="54"/>
    <x v="0"/>
    <n v="113"/>
    <n v="41"/>
    <x v="1"/>
    <s v="USD"/>
    <n v="1309064400"/>
    <n v="1311397200"/>
    <b v="0"/>
    <b v="0"/>
    <s v="film &amp; video/science fiction"/>
    <x v="4"/>
    <x v="22"/>
  </r>
  <r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s v="Future-proofed heuristic encryption"/>
    <n v="2400"/>
    <n v="12310"/>
    <n v="513"/>
    <x v="1"/>
    <n v="173"/>
    <n v="71"/>
    <x v="4"/>
    <s v="GBP"/>
    <n v="1501304400"/>
    <n v="1501477200"/>
    <b v="0"/>
    <b v="0"/>
    <s v="food/food trucks"/>
    <x v="0"/>
    <x v="0"/>
  </r>
  <r>
    <s v="Balanced bifurcated leverage"/>
    <n v="8600"/>
    <n v="8656"/>
    <n v="101"/>
    <x v="1"/>
    <n v="87"/>
    <n v="99"/>
    <x v="1"/>
    <s v="USD"/>
    <n v="1268287200"/>
    <n v="1269061200"/>
    <b v="0"/>
    <b v="1"/>
    <s v="photography/photography books"/>
    <x v="7"/>
    <x v="14"/>
  </r>
  <r>
    <s v="Sharable discrete budgetary management"/>
    <n v="196600"/>
    <n v="159931"/>
    <n v="81"/>
    <x v="0"/>
    <n v="1538"/>
    <n v="104"/>
    <x v="1"/>
    <s v="USD"/>
    <n v="1412139600"/>
    <n v="1415772000"/>
    <b v="0"/>
    <b v="1"/>
    <s v="theater/plays"/>
    <x v="3"/>
    <x v="3"/>
  </r>
  <r>
    <s v="Focused solution-oriented instruction set"/>
    <n v="4200"/>
    <n v="689"/>
    <n v="16"/>
    <x v="0"/>
    <n v="9"/>
    <n v="77"/>
    <x v="1"/>
    <s v="USD"/>
    <n v="1330063200"/>
    <n v="1331013600"/>
    <b v="0"/>
    <b v="1"/>
    <s v="publishing/fiction"/>
    <x v="5"/>
    <x v="13"/>
  </r>
  <r>
    <s v="Down-sized actuating infrastructure"/>
    <n v="91400"/>
    <n v="48236"/>
    <n v="53"/>
    <x v="0"/>
    <n v="554"/>
    <n v="87"/>
    <x v="1"/>
    <s v="USD"/>
    <n v="1576130400"/>
    <n v="1576735200"/>
    <b v="0"/>
    <b v="0"/>
    <s v="theater/plays"/>
    <x v="3"/>
    <x v="3"/>
  </r>
  <r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s v="Quality-focused mission-critical structure"/>
    <n v="90600"/>
    <n v="27844"/>
    <n v="31"/>
    <x v="0"/>
    <n v="648"/>
    <n v="43"/>
    <x v="4"/>
    <s v="GBP"/>
    <n v="1560142800"/>
    <n v="1563685200"/>
    <b v="0"/>
    <b v="0"/>
    <s v="theater/plays"/>
    <x v="3"/>
    <x v="3"/>
  </r>
  <r>
    <s v="Compatible exuding Graphical User Interface"/>
    <n v="5200"/>
    <n v="702"/>
    <n v="14"/>
    <x v="0"/>
    <n v="21"/>
    <n v="33"/>
    <x v="4"/>
    <s v="GBP"/>
    <n v="1520575200"/>
    <n v="1521867600"/>
    <b v="0"/>
    <b v="1"/>
    <s v="publishing/translations"/>
    <x v="5"/>
    <x v="18"/>
  </r>
  <r>
    <s v="Monitored 24/7 time-frame"/>
    <n v="110300"/>
    <n v="197024"/>
    <n v="179"/>
    <x v="1"/>
    <n v="2346"/>
    <n v="84"/>
    <x v="1"/>
    <s v="USD"/>
    <n v="1492664400"/>
    <n v="1495515600"/>
    <b v="0"/>
    <b v="0"/>
    <s v="theater/plays"/>
    <x v="3"/>
    <x v="3"/>
  </r>
  <r>
    <s v="Virtual secondary open architecture"/>
    <n v="5300"/>
    <n v="11663"/>
    <n v="220"/>
    <x v="1"/>
    <n v="115"/>
    <n v="101"/>
    <x v="1"/>
    <s v="USD"/>
    <n v="1454479200"/>
    <n v="1455948000"/>
    <b v="0"/>
    <b v="0"/>
    <s v="theater/plays"/>
    <x v="3"/>
    <x v="3"/>
  </r>
  <r>
    <s v="Down-sized mobile time-frame"/>
    <n v="9200"/>
    <n v="9339"/>
    <n v="102"/>
    <x v="1"/>
    <n v="85"/>
    <n v="110"/>
    <x v="6"/>
    <s v="EUR"/>
    <n v="1281934800"/>
    <n v="1282366800"/>
    <b v="0"/>
    <b v="0"/>
    <s v="technology/wearables"/>
    <x v="2"/>
    <x v="8"/>
  </r>
  <r>
    <s v="Innovative disintermediate encryption"/>
    <n v="2400"/>
    <n v="4596"/>
    <n v="192"/>
    <x v="1"/>
    <n v="144"/>
    <n v="32"/>
    <x v="1"/>
    <s v="USD"/>
    <n v="1573970400"/>
    <n v="1574575200"/>
    <b v="0"/>
    <b v="0"/>
    <s v="journalism/audio"/>
    <x v="8"/>
    <x v="23"/>
  </r>
  <r>
    <s v="Universal contextually-based knowledgebase"/>
    <n v="56800"/>
    <n v="173437"/>
    <n v="305"/>
    <x v="1"/>
    <n v="2443"/>
    <n v="71"/>
    <x v="1"/>
    <s v="USD"/>
    <n v="1372654800"/>
    <n v="1374901200"/>
    <b v="0"/>
    <b v="1"/>
    <s v="food/food trucks"/>
    <x v="0"/>
    <x v="0"/>
  </r>
  <r>
    <s v="Persevering interactive matrix"/>
    <n v="191000"/>
    <n v="45831"/>
    <n v="24"/>
    <x v="3"/>
    <n v="595"/>
    <n v="77"/>
    <x v="1"/>
    <s v="USD"/>
    <n v="1275886800"/>
    <n v="1278910800"/>
    <b v="1"/>
    <b v="1"/>
    <s v="film &amp; video/shorts"/>
    <x v="4"/>
    <x v="12"/>
  </r>
  <r>
    <s v="Seamless background framework"/>
    <n v="900"/>
    <n v="6514"/>
    <n v="724"/>
    <x v="1"/>
    <n v="64"/>
    <n v="102"/>
    <x v="1"/>
    <s v="USD"/>
    <n v="1561784400"/>
    <n v="1562907600"/>
    <b v="0"/>
    <b v="0"/>
    <s v="photography/photography books"/>
    <x v="7"/>
    <x v="14"/>
  </r>
  <r>
    <s v="Balanced upward-trending productivity"/>
    <n v="2500"/>
    <n v="13684"/>
    <n v="547"/>
    <x v="1"/>
    <n v="268"/>
    <n v="51"/>
    <x v="1"/>
    <s v="USD"/>
    <n v="1332392400"/>
    <n v="1332478800"/>
    <b v="0"/>
    <b v="0"/>
    <s v="technology/wearables"/>
    <x v="2"/>
    <x v="8"/>
  </r>
  <r>
    <s v="Centralized clear-thinking solution"/>
    <n v="3200"/>
    <n v="13264"/>
    <n v="415"/>
    <x v="1"/>
    <n v="195"/>
    <n v="68"/>
    <x v="3"/>
    <s v="DKK"/>
    <n v="1402376400"/>
    <n v="1402722000"/>
    <b v="0"/>
    <b v="0"/>
    <s v="theater/plays"/>
    <x v="3"/>
    <x v="3"/>
  </r>
  <r>
    <s v="Optimized bi-directional extranet"/>
    <n v="183800"/>
    <n v="1667"/>
    <n v="1"/>
    <x v="0"/>
    <n v="54"/>
    <n v="31"/>
    <x v="1"/>
    <s v="USD"/>
    <n v="1495342800"/>
    <n v="1496811600"/>
    <b v="0"/>
    <b v="0"/>
    <s v="film &amp; video/animation"/>
    <x v="4"/>
    <x v="10"/>
  </r>
  <r>
    <s v="Intuitive actuating benchmark"/>
    <n v="9800"/>
    <n v="3349"/>
    <n v="34"/>
    <x v="0"/>
    <n v="120"/>
    <n v="28"/>
    <x v="1"/>
    <s v="USD"/>
    <n v="1482213600"/>
    <n v="1482213600"/>
    <b v="0"/>
    <b v="1"/>
    <s v="technology/wearables"/>
    <x v="2"/>
    <x v="8"/>
  </r>
  <r>
    <s v="Devolved background project"/>
    <n v="193400"/>
    <n v="46317"/>
    <n v="24"/>
    <x v="0"/>
    <n v="579"/>
    <n v="80"/>
    <x v="3"/>
    <s v="DKK"/>
    <n v="1420092000"/>
    <n v="1420264800"/>
    <b v="0"/>
    <b v="0"/>
    <s v="technology/web"/>
    <x v="2"/>
    <x v="2"/>
  </r>
  <r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s v="Focused coherent methodology"/>
    <n v="153600"/>
    <n v="107743"/>
    <n v="70"/>
    <x v="0"/>
    <n v="1796"/>
    <n v="60"/>
    <x v="1"/>
    <s v="USD"/>
    <n v="1363064400"/>
    <n v="1363237200"/>
    <b v="0"/>
    <b v="0"/>
    <s v="film &amp; video/documentary"/>
    <x v="4"/>
    <x v="4"/>
  </r>
  <r>
    <s v="Reduced context-sensitive complexity"/>
    <n v="1300"/>
    <n v="6889"/>
    <n v="530"/>
    <x v="1"/>
    <n v="186"/>
    <n v="37"/>
    <x v="2"/>
    <s v="AUD"/>
    <n v="1343365200"/>
    <n v="1345870800"/>
    <b v="0"/>
    <b v="1"/>
    <s v="games/video games"/>
    <x v="6"/>
    <x v="11"/>
  </r>
  <r>
    <s v="Decentralized 4thgeneration time-frame"/>
    <n v="25500"/>
    <n v="45983"/>
    <n v="180"/>
    <x v="1"/>
    <n v="460"/>
    <n v="100"/>
    <x v="1"/>
    <s v="USD"/>
    <n v="1435726800"/>
    <n v="1437454800"/>
    <b v="0"/>
    <b v="0"/>
    <s v="film &amp; video/drama"/>
    <x v="4"/>
    <x v="6"/>
  </r>
  <r>
    <s v="De-engineered cohesive moderator"/>
    <n v="7500"/>
    <n v="6924"/>
    <n v="92"/>
    <x v="0"/>
    <n v="62"/>
    <n v="112"/>
    <x v="6"/>
    <s v="EUR"/>
    <n v="1431925200"/>
    <n v="1432011600"/>
    <b v="0"/>
    <b v="0"/>
    <s v="music/rock"/>
    <x v="1"/>
    <x v="1"/>
  </r>
  <r>
    <s v="Ameliorated explicit parallelism"/>
    <n v="89900"/>
    <n v="12497"/>
    <n v="14"/>
    <x v="0"/>
    <n v="347"/>
    <n v="36"/>
    <x v="1"/>
    <s v="USD"/>
    <n v="1362722400"/>
    <n v="1366347600"/>
    <b v="0"/>
    <b v="1"/>
    <s v="publishing/radio &amp; podcasts"/>
    <x v="5"/>
    <x v="15"/>
  </r>
  <r>
    <s v="Customizable background monitoring"/>
    <n v="18000"/>
    <n v="166874"/>
    <n v="927"/>
    <x v="1"/>
    <n v="2528"/>
    <n v="66"/>
    <x v="1"/>
    <s v="USD"/>
    <n v="1511416800"/>
    <n v="1512885600"/>
    <b v="0"/>
    <b v="1"/>
    <s v="theater/plays"/>
    <x v="3"/>
    <x v="3"/>
  </r>
  <r>
    <s v="Compatible well-modulated budgetary management"/>
    <n v="2100"/>
    <n v="837"/>
    <n v="40"/>
    <x v="0"/>
    <n v="19"/>
    <n v="44"/>
    <x v="1"/>
    <s v="USD"/>
    <n v="1365483600"/>
    <n v="1369717200"/>
    <b v="0"/>
    <b v="1"/>
    <s v="technology/web"/>
    <x v="2"/>
    <x v="2"/>
  </r>
  <r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s v="Re-engineered mobile task-force"/>
    <n v="7800"/>
    <n v="9289"/>
    <n v="119"/>
    <x v="1"/>
    <n v="131"/>
    <n v="71"/>
    <x v="2"/>
    <s v="AUD"/>
    <n v="1527742800"/>
    <n v="1529816400"/>
    <b v="0"/>
    <b v="0"/>
    <s v="film &amp; video/drama"/>
    <x v="4"/>
    <x v="6"/>
  </r>
  <r>
    <s v="User-centric intangible neural-net"/>
    <n v="147800"/>
    <n v="35498"/>
    <n v="24"/>
    <x v="0"/>
    <n v="362"/>
    <n v="98"/>
    <x v="1"/>
    <s v="USD"/>
    <n v="1564030800"/>
    <n v="1564894800"/>
    <b v="0"/>
    <b v="0"/>
    <s v="theater/plays"/>
    <x v="3"/>
    <x v="3"/>
  </r>
  <r>
    <s v="Organized explicit core"/>
    <n v="9100"/>
    <n v="12678"/>
    <n v="139"/>
    <x v="1"/>
    <n v="239"/>
    <n v="53"/>
    <x v="1"/>
    <s v="USD"/>
    <n v="1404536400"/>
    <n v="1404622800"/>
    <b v="0"/>
    <b v="1"/>
    <s v="games/video games"/>
    <x v="6"/>
    <x v="11"/>
  </r>
  <r>
    <s v="Synchronized 6thgeneration adapter"/>
    <n v="8300"/>
    <n v="3260"/>
    <n v="39"/>
    <x v="3"/>
    <n v="35"/>
    <n v="93"/>
    <x v="1"/>
    <s v="USD"/>
    <n v="1284008400"/>
    <n v="1284181200"/>
    <b v="0"/>
    <b v="0"/>
    <s v="film &amp; video/television"/>
    <x v="4"/>
    <x v="19"/>
  </r>
  <r>
    <s v="Centralized motivating capacity"/>
    <n v="138700"/>
    <n v="31123"/>
    <n v="22"/>
    <x v="3"/>
    <n v="528"/>
    <n v="59"/>
    <x v="5"/>
    <s v="CHF"/>
    <n v="1386309600"/>
    <n v="1386741600"/>
    <b v="0"/>
    <b v="1"/>
    <s v="music/rock"/>
    <x v="1"/>
    <x v="1"/>
  </r>
  <r>
    <s v="Phased 24hour flexibility"/>
    <n v="8600"/>
    <n v="4797"/>
    <n v="56"/>
    <x v="0"/>
    <n v="133"/>
    <n v="36"/>
    <x v="0"/>
    <s v="CAD"/>
    <n v="1324620000"/>
    <n v="1324792800"/>
    <b v="0"/>
    <b v="1"/>
    <s v="theater/plays"/>
    <x v="3"/>
    <x v="3"/>
  </r>
  <r>
    <s v="Exclusive 5thgeneration structure"/>
    <n v="125400"/>
    <n v="53324"/>
    <n v="43"/>
    <x v="0"/>
    <n v="846"/>
    <n v="63"/>
    <x v="1"/>
    <s v="USD"/>
    <n v="1281070800"/>
    <n v="1284354000"/>
    <b v="0"/>
    <b v="0"/>
    <s v="publishing/nonfiction"/>
    <x v="5"/>
    <x v="9"/>
  </r>
  <r>
    <s v="Multi-tiered maximized orchestration"/>
    <n v="5900"/>
    <n v="6608"/>
    <n v="112"/>
    <x v="1"/>
    <n v="78"/>
    <n v="85"/>
    <x v="1"/>
    <s v="USD"/>
    <n v="1493960400"/>
    <n v="1494392400"/>
    <b v="0"/>
    <b v="0"/>
    <s v="food/food trucks"/>
    <x v="0"/>
    <x v="0"/>
  </r>
  <r>
    <s v="Open-architected uniform instruction set"/>
    <n v="8800"/>
    <n v="622"/>
    <n v="7"/>
    <x v="0"/>
    <n v="10"/>
    <n v="62"/>
    <x v="1"/>
    <s v="USD"/>
    <n v="1519365600"/>
    <n v="1519538400"/>
    <b v="0"/>
    <b v="1"/>
    <s v="film &amp; video/animation"/>
    <x v="4"/>
    <x v="10"/>
  </r>
  <r>
    <s v="Exclusive asymmetric analyzer"/>
    <n v="177700"/>
    <n v="180802"/>
    <n v="102"/>
    <x v="1"/>
    <n v="1773"/>
    <n v="102"/>
    <x v="1"/>
    <s v="USD"/>
    <n v="1420696800"/>
    <n v="1421906400"/>
    <b v="0"/>
    <b v="1"/>
    <s v="music/rock"/>
    <x v="1"/>
    <x v="1"/>
  </r>
  <r>
    <s v="Organic radical collaboration"/>
    <n v="800"/>
    <n v="3406"/>
    <n v="426"/>
    <x v="1"/>
    <n v="32"/>
    <n v="106"/>
    <x v="1"/>
    <s v="USD"/>
    <n v="1555650000"/>
    <n v="1555909200"/>
    <b v="0"/>
    <b v="0"/>
    <s v="theater/plays"/>
    <x v="3"/>
    <x v="3"/>
  </r>
  <r>
    <s v="Function-based multi-state software"/>
    <n v="7600"/>
    <n v="11061"/>
    <n v="146"/>
    <x v="1"/>
    <n v="369"/>
    <n v="30"/>
    <x v="1"/>
    <s v="USD"/>
    <n v="1471928400"/>
    <n v="1472446800"/>
    <b v="0"/>
    <b v="1"/>
    <s v="film &amp; video/drama"/>
    <x v="4"/>
    <x v="6"/>
  </r>
  <r>
    <s v="Innovative static budgetary management"/>
    <n v="50500"/>
    <n v="16389"/>
    <n v="32"/>
    <x v="0"/>
    <n v="191"/>
    <n v="86"/>
    <x v="1"/>
    <s v="USD"/>
    <n v="1341291600"/>
    <n v="1342328400"/>
    <b v="0"/>
    <b v="0"/>
    <s v="film &amp; video/shorts"/>
    <x v="4"/>
    <x v="12"/>
  </r>
  <r>
    <s v="Triple-buffered holistic ability"/>
    <n v="900"/>
    <n v="6303"/>
    <n v="700"/>
    <x v="1"/>
    <n v="89"/>
    <n v="71"/>
    <x v="1"/>
    <s v="USD"/>
    <n v="1267682400"/>
    <n v="1268114400"/>
    <b v="0"/>
    <b v="0"/>
    <s v="film &amp; video/shorts"/>
    <x v="4"/>
    <x v="12"/>
  </r>
  <r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s v="Balanced leadingedge data-warehouse"/>
    <n v="2100"/>
    <n v="1768"/>
    <n v="84"/>
    <x v="0"/>
    <n v="63"/>
    <n v="28"/>
    <x v="1"/>
    <s v="USD"/>
    <n v="1290492000"/>
    <n v="1290837600"/>
    <b v="0"/>
    <b v="0"/>
    <s v="technology/wearables"/>
    <x v="2"/>
    <x v="8"/>
  </r>
  <r>
    <s v="Digitized bandwidth-monitored open architecture"/>
    <n v="8300"/>
    <n v="12944"/>
    <n v="156"/>
    <x v="1"/>
    <n v="147"/>
    <n v="88"/>
    <x v="1"/>
    <s v="USD"/>
    <n v="1451109600"/>
    <n v="1454306400"/>
    <b v="0"/>
    <b v="1"/>
    <s v="theater/plays"/>
    <x v="3"/>
    <x v="3"/>
  </r>
  <r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s v="Focused leadingedge matrix"/>
    <n v="9000"/>
    <n v="7227"/>
    <n v="80"/>
    <x v="0"/>
    <n v="80"/>
    <n v="90"/>
    <x v="4"/>
    <s v="GBP"/>
    <n v="1385186400"/>
    <n v="1389074400"/>
    <b v="0"/>
    <b v="0"/>
    <s v="music/indie rock"/>
    <x v="1"/>
    <x v="7"/>
  </r>
  <r>
    <s v="Seamless logistical encryption"/>
    <n v="5100"/>
    <n v="574"/>
    <n v="11"/>
    <x v="0"/>
    <n v="9"/>
    <n v="64"/>
    <x v="1"/>
    <s v="USD"/>
    <n v="1399698000"/>
    <n v="1402117200"/>
    <b v="0"/>
    <b v="0"/>
    <s v="games/video games"/>
    <x v="6"/>
    <x v="11"/>
  </r>
  <r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s v="Automated zero tolerance implementation"/>
    <n v="186700"/>
    <n v="178338"/>
    <n v="96"/>
    <x v="2"/>
    <n v="3640"/>
    <n v="49"/>
    <x v="5"/>
    <s v="CHF"/>
    <n v="1384149600"/>
    <n v="1388988000"/>
    <b v="0"/>
    <b v="0"/>
    <s v="games/video games"/>
    <x v="6"/>
    <x v="11"/>
  </r>
  <r>
    <s v="Pre-emptive grid-enabled contingency"/>
    <n v="1600"/>
    <n v="8046"/>
    <n v="503"/>
    <x v="1"/>
    <n v="126"/>
    <n v="64"/>
    <x v="0"/>
    <s v="CAD"/>
    <n v="1516860000"/>
    <n v="1516946400"/>
    <b v="0"/>
    <b v="0"/>
    <s v="theater/plays"/>
    <x v="3"/>
    <x v="3"/>
  </r>
  <r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s v="Self-enabling didactic orchestration"/>
    <n v="89100"/>
    <n v="13385"/>
    <n v="15"/>
    <x v="0"/>
    <n v="243"/>
    <n v="55"/>
    <x v="1"/>
    <s v="USD"/>
    <n v="1534482000"/>
    <n v="1534568400"/>
    <b v="0"/>
    <b v="1"/>
    <s v="film &amp; video/drama"/>
    <x v="4"/>
    <x v="6"/>
  </r>
  <r>
    <s v="Profit-focused 24/7 data-warehouse"/>
    <n v="2600"/>
    <n v="12533"/>
    <n v="482"/>
    <x v="1"/>
    <n v="202"/>
    <n v="62"/>
    <x v="6"/>
    <s v="EUR"/>
    <n v="1528434000"/>
    <n v="1528606800"/>
    <b v="0"/>
    <b v="1"/>
    <s v="theater/plays"/>
    <x v="3"/>
    <x v="3"/>
  </r>
  <r>
    <s v="Enhanced methodical middleware"/>
    <n v="9800"/>
    <n v="14697"/>
    <n v="150"/>
    <x v="1"/>
    <n v="140"/>
    <n v="105"/>
    <x v="6"/>
    <s v="EUR"/>
    <n v="1282626000"/>
    <n v="1284872400"/>
    <b v="0"/>
    <b v="0"/>
    <s v="publishing/fiction"/>
    <x v="5"/>
    <x v="13"/>
  </r>
  <r>
    <s v="Synchronized client-driven projection"/>
    <n v="84400"/>
    <n v="98935"/>
    <n v="117"/>
    <x v="1"/>
    <n v="1052"/>
    <n v="94"/>
    <x v="3"/>
    <s v="DKK"/>
    <n v="1535605200"/>
    <n v="1537592400"/>
    <b v="1"/>
    <b v="1"/>
    <s v="film &amp; video/documentary"/>
    <x v="4"/>
    <x v="4"/>
  </r>
  <r>
    <s v="Networked didactic time-frame"/>
    <n v="151300"/>
    <n v="57034"/>
    <n v="38"/>
    <x v="0"/>
    <n v="1296"/>
    <n v="44"/>
    <x v="1"/>
    <s v="USD"/>
    <n v="1379826000"/>
    <n v="1381208400"/>
    <b v="0"/>
    <b v="0"/>
    <s v="games/mobile games"/>
    <x v="6"/>
    <x v="20"/>
  </r>
  <r>
    <s v="Assimilated exuding toolset"/>
    <n v="9800"/>
    <n v="7120"/>
    <n v="73"/>
    <x v="0"/>
    <n v="77"/>
    <n v="92"/>
    <x v="1"/>
    <s v="USD"/>
    <n v="1561957200"/>
    <n v="1562475600"/>
    <b v="0"/>
    <b v="1"/>
    <s v="food/food trucks"/>
    <x v="0"/>
    <x v="0"/>
  </r>
  <r>
    <s v="Front-line client-server secured line"/>
    <n v="5300"/>
    <n v="14097"/>
    <n v="266"/>
    <x v="1"/>
    <n v="247"/>
    <n v="57"/>
    <x v="1"/>
    <s v="USD"/>
    <n v="1525496400"/>
    <n v="1527397200"/>
    <b v="0"/>
    <b v="0"/>
    <s v="photography/photography books"/>
    <x v="7"/>
    <x v="14"/>
  </r>
  <r>
    <s v="Polarized systemic Internet solution"/>
    <n v="178000"/>
    <n v="43086"/>
    <n v="24"/>
    <x v="0"/>
    <n v="395"/>
    <n v="109"/>
    <x v="6"/>
    <s v="EUR"/>
    <n v="1433912400"/>
    <n v="1436158800"/>
    <b v="0"/>
    <b v="0"/>
    <s v="games/mobile games"/>
    <x v="6"/>
    <x v="20"/>
  </r>
  <r>
    <s v="Profit-focused exuding moderator"/>
    <n v="77000"/>
    <n v="1930"/>
    <n v="3"/>
    <x v="0"/>
    <n v="49"/>
    <n v="39"/>
    <x v="4"/>
    <s v="GBP"/>
    <n v="1453442400"/>
    <n v="1456034400"/>
    <b v="0"/>
    <b v="0"/>
    <s v="music/indie rock"/>
    <x v="1"/>
    <x v="7"/>
  </r>
  <r>
    <s v="Cross-group high-level moderator"/>
    <n v="84900"/>
    <n v="13864"/>
    <n v="16"/>
    <x v="0"/>
    <n v="180"/>
    <n v="77"/>
    <x v="1"/>
    <s v="USD"/>
    <n v="1378875600"/>
    <n v="1380171600"/>
    <b v="0"/>
    <b v="0"/>
    <s v="games/video games"/>
    <x v="6"/>
    <x v="11"/>
  </r>
  <r>
    <s v="Public-key 3rdgeneration system engine"/>
    <n v="2800"/>
    <n v="7742"/>
    <n v="277"/>
    <x v="1"/>
    <n v="84"/>
    <n v="92"/>
    <x v="1"/>
    <s v="USD"/>
    <n v="1452232800"/>
    <n v="1453356000"/>
    <b v="0"/>
    <b v="0"/>
    <s v="music/rock"/>
    <x v="1"/>
    <x v="1"/>
  </r>
  <r>
    <s v="Organized value-added access"/>
    <n v="184800"/>
    <n v="164109"/>
    <n v="89"/>
    <x v="0"/>
    <n v="2690"/>
    <n v="61"/>
    <x v="1"/>
    <s v="USD"/>
    <n v="1577253600"/>
    <n v="1578981600"/>
    <b v="0"/>
    <b v="0"/>
    <s v="theater/plays"/>
    <x v="3"/>
    <x v="3"/>
  </r>
  <r>
    <s v="Cloned global Graphical User Interface"/>
    <n v="4200"/>
    <n v="6870"/>
    <n v="164"/>
    <x v="1"/>
    <n v="88"/>
    <n v="78"/>
    <x v="1"/>
    <s v="USD"/>
    <n v="1537160400"/>
    <n v="1537419600"/>
    <b v="0"/>
    <b v="1"/>
    <s v="theater/plays"/>
    <x v="3"/>
    <x v="3"/>
  </r>
  <r>
    <s v="Focused solution-oriented matrix"/>
    <n v="1300"/>
    <n v="12597"/>
    <n v="969"/>
    <x v="1"/>
    <n v="156"/>
    <n v="81"/>
    <x v="1"/>
    <s v="USD"/>
    <n v="1422165600"/>
    <n v="1423202400"/>
    <b v="0"/>
    <b v="0"/>
    <s v="film &amp; video/drama"/>
    <x v="4"/>
    <x v="6"/>
  </r>
  <r>
    <s v="Monitored discrete toolset"/>
    <n v="66100"/>
    <n v="179074"/>
    <n v="271"/>
    <x v="1"/>
    <n v="2985"/>
    <n v="60"/>
    <x v="1"/>
    <s v="USD"/>
    <n v="1459486800"/>
    <n v="1460610000"/>
    <b v="0"/>
    <b v="0"/>
    <s v="theater/plays"/>
    <x v="3"/>
    <x v="3"/>
  </r>
  <r>
    <s v="Business-focused intermediate system engine"/>
    <n v="29500"/>
    <n v="83843"/>
    <n v="284"/>
    <x v="1"/>
    <n v="762"/>
    <n v="110"/>
    <x v="1"/>
    <s v="USD"/>
    <n v="1369717200"/>
    <n v="1370494800"/>
    <b v="0"/>
    <b v="0"/>
    <s v="technology/wearables"/>
    <x v="2"/>
    <x v="8"/>
  </r>
  <r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s v="Distributed human-resource policy"/>
    <n v="9000"/>
    <n v="8866"/>
    <n v="99"/>
    <x v="0"/>
    <n v="92"/>
    <n v="96"/>
    <x v="1"/>
    <s v="USD"/>
    <n v="1480140000"/>
    <n v="1480312800"/>
    <b v="0"/>
    <b v="0"/>
    <s v="theater/plays"/>
    <x v="3"/>
    <x v="3"/>
  </r>
  <r>
    <s v="De-engineered 5thgeneration contingency"/>
    <n v="170600"/>
    <n v="75022"/>
    <n v="44"/>
    <x v="0"/>
    <n v="1028"/>
    <n v="73"/>
    <x v="1"/>
    <s v="USD"/>
    <n v="1293948000"/>
    <n v="1294034400"/>
    <b v="0"/>
    <b v="0"/>
    <s v="music/rock"/>
    <x v="1"/>
    <x v="1"/>
  </r>
  <r>
    <s v="Multi-channeled upward-trending application"/>
    <n v="9500"/>
    <n v="14408"/>
    <n v="152"/>
    <x v="1"/>
    <n v="554"/>
    <n v="26"/>
    <x v="0"/>
    <s v="CAD"/>
    <n v="1482127200"/>
    <n v="1482645600"/>
    <b v="0"/>
    <b v="0"/>
    <s v="music/indie rock"/>
    <x v="1"/>
    <x v="7"/>
  </r>
  <r>
    <s v="Organic maximized database"/>
    <n v="6300"/>
    <n v="14089"/>
    <n v="224"/>
    <x v="1"/>
    <n v="135"/>
    <n v="104"/>
    <x v="3"/>
    <s v="DKK"/>
    <n v="1396414800"/>
    <n v="1399093200"/>
    <b v="0"/>
    <b v="0"/>
    <s v="music/rock"/>
    <x v="1"/>
    <x v="1"/>
  </r>
  <r>
    <s v="Grass-roots 24/7 attitude"/>
    <n v="5200"/>
    <n v="12467"/>
    <n v="240"/>
    <x v="1"/>
    <n v="122"/>
    <n v="102"/>
    <x v="1"/>
    <s v="USD"/>
    <n v="1315285200"/>
    <n v="1315890000"/>
    <b v="0"/>
    <b v="1"/>
    <s v="publishing/translations"/>
    <x v="5"/>
    <x v="18"/>
  </r>
  <r>
    <s v="Team-oriented global strategy"/>
    <n v="6000"/>
    <n v="11960"/>
    <n v="199"/>
    <x v="1"/>
    <n v="221"/>
    <n v="54"/>
    <x v="1"/>
    <s v="USD"/>
    <n v="1443762000"/>
    <n v="1444021200"/>
    <b v="0"/>
    <b v="1"/>
    <s v="film &amp; video/science fiction"/>
    <x v="4"/>
    <x v="22"/>
  </r>
  <r>
    <s v="Enhanced client-driven capacity"/>
    <n v="5800"/>
    <n v="7966"/>
    <n v="137"/>
    <x v="1"/>
    <n v="126"/>
    <n v="63"/>
    <x v="1"/>
    <s v="USD"/>
    <n v="1456293600"/>
    <n v="1460005200"/>
    <b v="0"/>
    <b v="0"/>
    <s v="theater/plays"/>
    <x v="3"/>
    <x v="3"/>
  </r>
  <r>
    <s v="Exclusive systematic productivity"/>
    <n v="105300"/>
    <n v="106321"/>
    <n v="101"/>
    <x v="1"/>
    <n v="1022"/>
    <n v="104"/>
    <x v="1"/>
    <s v="USD"/>
    <n v="1470114000"/>
    <n v="1470718800"/>
    <b v="0"/>
    <b v="0"/>
    <s v="theater/plays"/>
    <x v="3"/>
    <x v="3"/>
  </r>
  <r>
    <s v="Re-engineered radical policy"/>
    <n v="20000"/>
    <n v="158832"/>
    <n v="794"/>
    <x v="1"/>
    <n v="3177"/>
    <n v="50"/>
    <x v="1"/>
    <s v="USD"/>
    <n v="1321596000"/>
    <n v="1325052000"/>
    <b v="0"/>
    <b v="0"/>
    <s v="film &amp; video/animation"/>
    <x v="4"/>
    <x v="10"/>
  </r>
  <r>
    <s v="Down-sized logistical adapter"/>
    <n v="3000"/>
    <n v="11091"/>
    <n v="370"/>
    <x v="1"/>
    <n v="198"/>
    <n v="56"/>
    <x v="5"/>
    <s v="CHF"/>
    <n v="1318827600"/>
    <n v="1319000400"/>
    <b v="0"/>
    <b v="0"/>
    <s v="theater/plays"/>
    <x v="3"/>
    <x v="3"/>
  </r>
  <r>
    <s v="Configurable bandwidth-monitored throughput"/>
    <n v="9900"/>
    <n v="1269"/>
    <n v="13"/>
    <x v="0"/>
    <n v="26"/>
    <n v="49"/>
    <x v="5"/>
    <s v="CHF"/>
    <n v="1552366800"/>
    <n v="1552539600"/>
    <b v="0"/>
    <b v="0"/>
    <s v="music/rock"/>
    <x v="1"/>
    <x v="1"/>
  </r>
  <r>
    <s v="Optional tangible pricing structure"/>
    <n v="3700"/>
    <n v="5107"/>
    <n v="138"/>
    <x v="1"/>
    <n v="85"/>
    <n v="60"/>
    <x v="2"/>
    <s v="AUD"/>
    <n v="1542088800"/>
    <n v="1543816800"/>
    <b v="0"/>
    <b v="0"/>
    <s v="film &amp; video/documentary"/>
    <x v="4"/>
    <x v="4"/>
  </r>
  <r>
    <s v="Organic high-level implementation"/>
    <n v="168700"/>
    <n v="141393"/>
    <n v="84"/>
    <x v="0"/>
    <n v="1790"/>
    <n v="79"/>
    <x v="1"/>
    <s v="USD"/>
    <n v="1426395600"/>
    <n v="1427086800"/>
    <b v="0"/>
    <b v="0"/>
    <s v="theater/plays"/>
    <x v="3"/>
    <x v="3"/>
  </r>
  <r>
    <s v="Decentralized logistical collaboration"/>
    <n v="94900"/>
    <n v="194166"/>
    <n v="205"/>
    <x v="1"/>
    <n v="3596"/>
    <n v="54"/>
    <x v="1"/>
    <s v="USD"/>
    <n v="1321336800"/>
    <n v="1323064800"/>
    <b v="0"/>
    <b v="0"/>
    <s v="theater/plays"/>
    <x v="3"/>
    <x v="3"/>
  </r>
  <r>
    <s v="Advanced content-based installation"/>
    <n v="9300"/>
    <n v="4124"/>
    <n v="44"/>
    <x v="0"/>
    <n v="37"/>
    <n v="111"/>
    <x v="1"/>
    <s v="USD"/>
    <n v="1456293600"/>
    <n v="1458277200"/>
    <b v="0"/>
    <b v="1"/>
    <s v="music/electric music"/>
    <x v="1"/>
    <x v="5"/>
  </r>
  <r>
    <s v="Distributed high-level open architecture"/>
    <n v="6800"/>
    <n v="14865"/>
    <n v="219"/>
    <x v="1"/>
    <n v="244"/>
    <n v="61"/>
    <x v="1"/>
    <s v="USD"/>
    <n v="1404968400"/>
    <n v="1405141200"/>
    <b v="0"/>
    <b v="0"/>
    <s v="music/rock"/>
    <x v="1"/>
    <x v="1"/>
  </r>
  <r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s v="Extended multi-tasking definition"/>
    <n v="20100"/>
    <n v="47705"/>
    <n v="237"/>
    <x v="1"/>
    <n v="589"/>
    <n v="81"/>
    <x v="6"/>
    <s v="EUR"/>
    <n v="1294725600"/>
    <n v="1295762400"/>
    <b v="0"/>
    <b v="0"/>
    <s v="film &amp; video/animation"/>
    <x v="4"/>
    <x v="10"/>
  </r>
  <r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s v="Monitored grid-enabled model"/>
    <n v="3500"/>
    <n v="3295"/>
    <n v="94"/>
    <x v="0"/>
    <n v="35"/>
    <n v="94"/>
    <x v="6"/>
    <s v="EUR"/>
    <n v="1434690000"/>
    <n v="1438750800"/>
    <b v="0"/>
    <b v="0"/>
    <s v="film &amp; video/shorts"/>
    <x v="4"/>
    <x v="12"/>
  </r>
  <r>
    <s v="Assimilated actuating policy"/>
    <n v="9000"/>
    <n v="4896"/>
    <n v="54"/>
    <x v="3"/>
    <n v="94"/>
    <n v="52"/>
    <x v="1"/>
    <s v="USD"/>
    <n v="1443416400"/>
    <n v="1444798800"/>
    <b v="0"/>
    <b v="1"/>
    <s v="music/rock"/>
    <x v="1"/>
    <x v="1"/>
  </r>
  <r>
    <s v="Total incremental productivity"/>
    <n v="6700"/>
    <n v="7496"/>
    <n v="112"/>
    <x v="1"/>
    <n v="300"/>
    <n v="25"/>
    <x v="1"/>
    <s v="USD"/>
    <n v="1399006800"/>
    <n v="1399179600"/>
    <b v="0"/>
    <b v="0"/>
    <s v="journalism/audio"/>
    <x v="8"/>
    <x v="23"/>
  </r>
  <r>
    <s v="Adaptive local task-force"/>
    <n v="2700"/>
    <n v="9967"/>
    <n v="369"/>
    <x v="1"/>
    <n v="144"/>
    <n v="69"/>
    <x v="1"/>
    <s v="USD"/>
    <n v="1575698400"/>
    <n v="1576562400"/>
    <b v="0"/>
    <b v="1"/>
    <s v="food/food trucks"/>
    <x v="0"/>
    <x v="0"/>
  </r>
  <r>
    <s v="Universal zero-defect concept"/>
    <n v="83300"/>
    <n v="52421"/>
    <n v="63"/>
    <x v="0"/>
    <n v="558"/>
    <n v="94"/>
    <x v="1"/>
    <s v="USD"/>
    <n v="1400562000"/>
    <n v="1400821200"/>
    <b v="0"/>
    <b v="1"/>
    <s v="theater/plays"/>
    <x v="3"/>
    <x v="3"/>
  </r>
  <r>
    <s v="Object-based bottom-line superstructure"/>
    <n v="9700"/>
    <n v="6298"/>
    <n v="65"/>
    <x v="0"/>
    <n v="64"/>
    <n v="98"/>
    <x v="1"/>
    <s v="USD"/>
    <n v="1509512400"/>
    <n v="1510984800"/>
    <b v="0"/>
    <b v="0"/>
    <s v="theater/plays"/>
    <x v="3"/>
    <x v="3"/>
  </r>
  <r>
    <s v="Adaptive 24hour projection"/>
    <n v="8200"/>
    <n v="1546"/>
    <n v="19"/>
    <x v="3"/>
    <n v="37"/>
    <n v="42"/>
    <x v="1"/>
    <s v="USD"/>
    <n v="1299823200"/>
    <n v="1302066000"/>
    <b v="0"/>
    <b v="0"/>
    <s v="music/jazz"/>
    <x v="1"/>
    <x v="17"/>
  </r>
  <r>
    <s v="Sharable radical toolset"/>
    <n v="96500"/>
    <n v="16168"/>
    <n v="17"/>
    <x v="0"/>
    <n v="245"/>
    <n v="66"/>
    <x v="1"/>
    <s v="USD"/>
    <n v="1322719200"/>
    <n v="1322978400"/>
    <b v="0"/>
    <b v="0"/>
    <s v="film &amp; video/science fiction"/>
    <x v="4"/>
    <x v="22"/>
  </r>
  <r>
    <s v="Focused multimedia knowledgebase"/>
    <n v="6200"/>
    <n v="6269"/>
    <n v="101"/>
    <x v="1"/>
    <n v="87"/>
    <n v="72"/>
    <x v="1"/>
    <s v="USD"/>
    <n v="1312693200"/>
    <n v="1313730000"/>
    <b v="0"/>
    <b v="0"/>
    <s v="music/jazz"/>
    <x v="1"/>
    <x v="17"/>
  </r>
  <r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s v="Sharable mobile knowledgebase"/>
    <n v="6000"/>
    <n v="3841"/>
    <n v="64"/>
    <x v="0"/>
    <n v="71"/>
    <n v="54"/>
    <x v="1"/>
    <s v="USD"/>
    <n v="1304053200"/>
    <n v="1305349200"/>
    <b v="0"/>
    <b v="0"/>
    <s v="technology/web"/>
    <x v="2"/>
    <x v="2"/>
  </r>
  <r>
    <s v="Cross-group global system engine"/>
    <n v="8700"/>
    <n v="4531"/>
    <n v="52"/>
    <x v="0"/>
    <n v="42"/>
    <n v="108"/>
    <x v="1"/>
    <s v="USD"/>
    <n v="1433912400"/>
    <n v="1434344400"/>
    <b v="0"/>
    <b v="1"/>
    <s v="games/video games"/>
    <x v="6"/>
    <x v="11"/>
  </r>
  <r>
    <s v="Centralized clear-thinking conglomeration"/>
    <n v="18900"/>
    <n v="60934"/>
    <n v="322"/>
    <x v="1"/>
    <n v="909"/>
    <n v="67"/>
    <x v="1"/>
    <s v="USD"/>
    <n v="1329717600"/>
    <n v="1331186400"/>
    <b v="0"/>
    <b v="0"/>
    <s v="film &amp; video/documentary"/>
    <x v="4"/>
    <x v="4"/>
  </r>
  <r>
    <s v="De-engineered cohesive system engine"/>
    <n v="86400"/>
    <n v="103255"/>
    <n v="120"/>
    <x v="1"/>
    <n v="1613"/>
    <n v="64"/>
    <x v="1"/>
    <s v="USD"/>
    <n v="1335330000"/>
    <n v="1336539600"/>
    <b v="0"/>
    <b v="0"/>
    <s v="technology/web"/>
    <x v="2"/>
    <x v="2"/>
  </r>
  <r>
    <s v="Reactive analyzing function"/>
    <n v="8900"/>
    <n v="13065"/>
    <n v="147"/>
    <x v="1"/>
    <n v="136"/>
    <n v="96"/>
    <x v="1"/>
    <s v="USD"/>
    <n v="1268888400"/>
    <n v="1269752400"/>
    <b v="0"/>
    <b v="0"/>
    <s v="publishing/translations"/>
    <x v="5"/>
    <x v="18"/>
  </r>
  <r>
    <s v="Robust hybrid budgetary management"/>
    <n v="700"/>
    <n v="6654"/>
    <n v="951"/>
    <x v="1"/>
    <n v="130"/>
    <n v="51"/>
    <x v="1"/>
    <s v="USD"/>
    <n v="1289973600"/>
    <n v="1291615200"/>
    <b v="0"/>
    <b v="0"/>
    <s v="music/rock"/>
    <x v="1"/>
    <x v="1"/>
  </r>
  <r>
    <s v="Open-source analyzing monitoring"/>
    <n v="9400"/>
    <n v="6852"/>
    <n v="73"/>
    <x v="0"/>
    <n v="156"/>
    <n v="44"/>
    <x v="0"/>
    <s v="CAD"/>
    <n v="1547877600"/>
    <n v="1552366800"/>
    <b v="0"/>
    <b v="1"/>
    <s v="food/food trucks"/>
    <x v="0"/>
    <x v="0"/>
  </r>
  <r>
    <s v="Up-sized discrete firmware"/>
    <n v="157600"/>
    <n v="124517"/>
    <n v="79"/>
    <x v="0"/>
    <n v="1368"/>
    <n v="91"/>
    <x v="4"/>
    <s v="GBP"/>
    <n v="1269493200"/>
    <n v="1272171600"/>
    <b v="0"/>
    <b v="0"/>
    <s v="theater/plays"/>
    <x v="3"/>
    <x v="3"/>
  </r>
  <r>
    <s v="Exclusive intangible extranet"/>
    <n v="7900"/>
    <n v="5113"/>
    <n v="65"/>
    <x v="0"/>
    <n v="102"/>
    <n v="50"/>
    <x v="1"/>
    <s v="USD"/>
    <n v="1436072400"/>
    <n v="1436677200"/>
    <b v="0"/>
    <b v="0"/>
    <s v="film &amp; video/documentary"/>
    <x v="4"/>
    <x v="4"/>
  </r>
  <r>
    <s v="Synergized analyzing process improvement"/>
    <n v="7100"/>
    <n v="5824"/>
    <n v="82"/>
    <x v="0"/>
    <n v="86"/>
    <n v="68"/>
    <x v="2"/>
    <s v="AUD"/>
    <n v="1419141600"/>
    <n v="1420092000"/>
    <b v="0"/>
    <b v="0"/>
    <s v="publishing/radio &amp; podcasts"/>
    <x v="5"/>
    <x v="15"/>
  </r>
  <r>
    <s v="Realigned dedicated system engine"/>
    <n v="600"/>
    <n v="6226"/>
    <n v="1038"/>
    <x v="1"/>
    <n v="102"/>
    <n v="61"/>
    <x v="1"/>
    <s v="USD"/>
    <n v="1279083600"/>
    <n v="1279947600"/>
    <b v="0"/>
    <b v="0"/>
    <s v="games/video games"/>
    <x v="6"/>
    <x v="11"/>
  </r>
  <r>
    <s v="Object-based bandwidth-monitored concept"/>
    <n v="156800"/>
    <n v="20243"/>
    <n v="13"/>
    <x v="0"/>
    <n v="253"/>
    <n v="80"/>
    <x v="1"/>
    <s v="USD"/>
    <n v="1401426000"/>
    <n v="1402203600"/>
    <b v="0"/>
    <b v="0"/>
    <s v="theater/plays"/>
    <x v="3"/>
    <x v="3"/>
  </r>
  <r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s v="Upgradable leadingedge Local Area Network"/>
    <n v="157300"/>
    <n v="11167"/>
    <n v="7"/>
    <x v="0"/>
    <n v="157"/>
    <n v="71"/>
    <x v="1"/>
    <s v="USD"/>
    <n v="1467003600"/>
    <n v="1467262800"/>
    <b v="0"/>
    <b v="1"/>
    <s v="theater/plays"/>
    <x v="3"/>
    <x v="3"/>
  </r>
  <r>
    <s v="Customizable intermediate data-warehouse"/>
    <n v="70300"/>
    <n v="146595"/>
    <n v="209"/>
    <x v="1"/>
    <n v="1629"/>
    <n v="90"/>
    <x v="1"/>
    <s v="USD"/>
    <n v="1268715600"/>
    <n v="1270530000"/>
    <b v="0"/>
    <b v="1"/>
    <s v="theater/plays"/>
    <x v="3"/>
    <x v="3"/>
  </r>
  <r>
    <s v="Managed optimizing archive"/>
    <n v="7900"/>
    <n v="7875"/>
    <n v="100"/>
    <x v="0"/>
    <n v="183"/>
    <n v="43"/>
    <x v="1"/>
    <s v="USD"/>
    <n v="1457157600"/>
    <n v="1457762400"/>
    <b v="0"/>
    <b v="1"/>
    <s v="film &amp; video/drama"/>
    <x v="4"/>
    <x v="6"/>
  </r>
  <r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s v="Persevering optimizing Graphical User Interface"/>
    <n v="140300"/>
    <n v="5112"/>
    <n v="4"/>
    <x v="0"/>
    <n v="82"/>
    <n v="62"/>
    <x v="3"/>
    <s v="DKK"/>
    <n v="1423720800"/>
    <n v="1424412000"/>
    <b v="0"/>
    <b v="0"/>
    <s v="film &amp; video/documentary"/>
    <x v="4"/>
    <x v="4"/>
  </r>
  <r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s v="Inverse neutral structure"/>
    <n v="6300"/>
    <n v="13018"/>
    <n v="207"/>
    <x v="1"/>
    <n v="194"/>
    <n v="67"/>
    <x v="1"/>
    <s v="USD"/>
    <n v="1401426000"/>
    <n v="1402894800"/>
    <b v="1"/>
    <b v="0"/>
    <s v="technology/wearables"/>
    <x v="2"/>
    <x v="8"/>
  </r>
  <r>
    <s v="Quality-focused system-worthy support"/>
    <n v="71100"/>
    <n v="91176"/>
    <n v="128"/>
    <x v="1"/>
    <n v="1140"/>
    <n v="80"/>
    <x v="1"/>
    <s v="USD"/>
    <n v="1433480400"/>
    <n v="1434430800"/>
    <b v="0"/>
    <b v="0"/>
    <s v="theater/plays"/>
    <x v="3"/>
    <x v="3"/>
  </r>
  <r>
    <s v="Vision-oriented 5thgeneration array"/>
    <n v="5300"/>
    <n v="6342"/>
    <n v="120"/>
    <x v="1"/>
    <n v="102"/>
    <n v="62"/>
    <x v="1"/>
    <s v="USD"/>
    <n v="1555563600"/>
    <n v="1557896400"/>
    <b v="0"/>
    <b v="0"/>
    <s v="theater/plays"/>
    <x v="3"/>
    <x v="3"/>
  </r>
  <r>
    <s v="Cross-platform logistical circuit"/>
    <n v="88700"/>
    <n v="151438"/>
    <n v="171"/>
    <x v="1"/>
    <n v="2857"/>
    <n v="53"/>
    <x v="1"/>
    <s v="USD"/>
    <n v="1295676000"/>
    <n v="1297490400"/>
    <b v="0"/>
    <b v="0"/>
    <s v="theater/plays"/>
    <x v="3"/>
    <x v="3"/>
  </r>
  <r>
    <s v="Profound solution-oriented matrix"/>
    <n v="3300"/>
    <n v="6178"/>
    <n v="187"/>
    <x v="1"/>
    <n v="107"/>
    <n v="58"/>
    <x v="1"/>
    <s v="USD"/>
    <n v="1443848400"/>
    <n v="1447394400"/>
    <b v="0"/>
    <b v="0"/>
    <s v="publishing/nonfiction"/>
    <x v="5"/>
    <x v="9"/>
  </r>
  <r>
    <s v="Extended asynchronous initiative"/>
    <n v="3400"/>
    <n v="6405"/>
    <n v="188"/>
    <x v="1"/>
    <n v="160"/>
    <n v="40"/>
    <x v="4"/>
    <s v="GBP"/>
    <n v="1457330400"/>
    <n v="1458277200"/>
    <b v="0"/>
    <b v="0"/>
    <s v="music/rock"/>
    <x v="1"/>
    <x v="1"/>
  </r>
  <r>
    <s v="Fundamental needs-based frame"/>
    <n v="137600"/>
    <n v="180667"/>
    <n v="131"/>
    <x v="1"/>
    <n v="2230"/>
    <n v="81"/>
    <x v="1"/>
    <s v="USD"/>
    <n v="1395550800"/>
    <n v="1395723600"/>
    <b v="0"/>
    <b v="0"/>
    <s v="food/food trucks"/>
    <x v="0"/>
    <x v="0"/>
  </r>
  <r>
    <s v="Compatible full-range leverage"/>
    <n v="3900"/>
    <n v="11075"/>
    <n v="284"/>
    <x v="1"/>
    <n v="316"/>
    <n v="35"/>
    <x v="1"/>
    <s v="USD"/>
    <n v="1551852000"/>
    <n v="1552197600"/>
    <b v="0"/>
    <b v="1"/>
    <s v="music/jazz"/>
    <x v="1"/>
    <x v="17"/>
  </r>
  <r>
    <s v="Upgradable holistic system engine"/>
    <n v="10000"/>
    <n v="12042"/>
    <n v="120"/>
    <x v="1"/>
    <n v="117"/>
    <n v="103"/>
    <x v="1"/>
    <s v="USD"/>
    <n v="1547618400"/>
    <n v="1549087200"/>
    <b v="0"/>
    <b v="0"/>
    <s v="film &amp; video/science fiction"/>
    <x v="4"/>
    <x v="22"/>
  </r>
  <r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s v="Multi-lateral maximized core"/>
    <n v="8200"/>
    <n v="1136"/>
    <n v="14"/>
    <x v="3"/>
    <n v="15"/>
    <n v="76"/>
    <x v="1"/>
    <s v="USD"/>
    <n v="1374728400"/>
    <n v="1375765200"/>
    <b v="0"/>
    <b v="0"/>
    <s v="theater/plays"/>
    <x v="3"/>
    <x v="3"/>
  </r>
  <r>
    <s v="Innovative holistic hub"/>
    <n v="6200"/>
    <n v="8645"/>
    <n v="139"/>
    <x v="1"/>
    <n v="192"/>
    <n v="45"/>
    <x v="1"/>
    <s v="USD"/>
    <n v="1287810000"/>
    <n v="1289800800"/>
    <b v="0"/>
    <b v="0"/>
    <s v="music/electric music"/>
    <x v="1"/>
    <x v="5"/>
  </r>
  <r>
    <s v="Reverse-engineered 24/7 methodology"/>
    <n v="1100"/>
    <n v="1914"/>
    <n v="174"/>
    <x v="1"/>
    <n v="26"/>
    <n v="74"/>
    <x v="0"/>
    <s v="CAD"/>
    <n v="1503723600"/>
    <n v="1504501200"/>
    <b v="0"/>
    <b v="0"/>
    <s v="theater/plays"/>
    <x v="3"/>
    <x v="3"/>
  </r>
  <r>
    <s v="Business-focused dynamic info-mediaries"/>
    <n v="26500"/>
    <n v="41205"/>
    <n v="155"/>
    <x v="1"/>
    <n v="723"/>
    <n v="57"/>
    <x v="1"/>
    <s v="USD"/>
    <n v="1484114400"/>
    <n v="1485669600"/>
    <b v="0"/>
    <b v="0"/>
    <s v="theater/plays"/>
    <x v="3"/>
    <x v="3"/>
  </r>
  <r>
    <s v="Digitized clear-thinking installation"/>
    <n v="8500"/>
    <n v="14488"/>
    <n v="170"/>
    <x v="1"/>
    <n v="170"/>
    <n v="85"/>
    <x v="6"/>
    <s v="EUR"/>
    <n v="1461906000"/>
    <n v="1462770000"/>
    <b v="0"/>
    <b v="0"/>
    <s v="theater/plays"/>
    <x v="3"/>
    <x v="3"/>
  </r>
  <r>
    <s v="Quality-focused 24/7 superstructure"/>
    <n v="6400"/>
    <n v="12129"/>
    <n v="190"/>
    <x v="1"/>
    <n v="238"/>
    <n v="51"/>
    <x v="4"/>
    <s v="GBP"/>
    <n v="1379653200"/>
    <n v="1379739600"/>
    <b v="0"/>
    <b v="1"/>
    <s v="music/indie rock"/>
    <x v="1"/>
    <x v="7"/>
  </r>
  <r>
    <s v="Multi-channeled local intranet"/>
    <n v="1400"/>
    <n v="3496"/>
    <n v="250"/>
    <x v="1"/>
    <n v="55"/>
    <n v="64"/>
    <x v="1"/>
    <s v="USD"/>
    <n v="1401858000"/>
    <n v="1402722000"/>
    <b v="0"/>
    <b v="0"/>
    <s v="theater/plays"/>
    <x v="3"/>
    <x v="3"/>
  </r>
  <r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s v="Ameliorated foreground methodology"/>
    <n v="195900"/>
    <n v="55757"/>
    <n v="28"/>
    <x v="0"/>
    <n v="648"/>
    <n v="86"/>
    <x v="1"/>
    <s v="USD"/>
    <n v="1304658000"/>
    <n v="1304744400"/>
    <b v="1"/>
    <b v="1"/>
    <s v="theater/plays"/>
    <x v="3"/>
    <x v="3"/>
  </r>
  <r>
    <s v="Synergized well-modulated project"/>
    <n v="4300"/>
    <n v="11525"/>
    <n v="268"/>
    <x v="1"/>
    <n v="128"/>
    <n v="90"/>
    <x v="2"/>
    <s v="AUD"/>
    <n v="1467954000"/>
    <n v="1468299600"/>
    <b v="0"/>
    <b v="0"/>
    <s v="photography/photography books"/>
    <x v="7"/>
    <x v="14"/>
  </r>
  <r>
    <s v="Extended context-sensitive forecast"/>
    <n v="25600"/>
    <n v="158669"/>
    <n v="620"/>
    <x v="1"/>
    <n v="2144"/>
    <n v="74"/>
    <x v="1"/>
    <s v="USD"/>
    <n v="1473742800"/>
    <n v="1474174800"/>
    <b v="0"/>
    <b v="0"/>
    <s v="theater/plays"/>
    <x v="3"/>
    <x v="3"/>
  </r>
  <r>
    <s v="Total leadingedge neural-net"/>
    <n v="189000"/>
    <n v="5916"/>
    <n v="3"/>
    <x v="0"/>
    <n v="64"/>
    <n v="92"/>
    <x v="1"/>
    <s v="USD"/>
    <n v="1523768400"/>
    <n v="1526014800"/>
    <b v="0"/>
    <b v="0"/>
    <s v="music/indie rock"/>
    <x v="1"/>
    <x v="7"/>
  </r>
  <r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s v="Down-sized national software"/>
    <n v="5100"/>
    <n v="14249"/>
    <n v="279"/>
    <x v="1"/>
    <n v="432"/>
    <n v="33"/>
    <x v="1"/>
    <s v="USD"/>
    <n v="1422165600"/>
    <n v="1422684000"/>
    <b v="0"/>
    <b v="0"/>
    <s v="photography/photography books"/>
    <x v="7"/>
    <x v="14"/>
  </r>
  <r>
    <s v="Organic upward-trending Graphical User Interface"/>
    <n v="7500"/>
    <n v="5803"/>
    <n v="77"/>
    <x v="0"/>
    <n v="62"/>
    <n v="94"/>
    <x v="1"/>
    <s v="USD"/>
    <n v="1580104800"/>
    <n v="1581314400"/>
    <b v="0"/>
    <b v="0"/>
    <s v="theater/plays"/>
    <x v="3"/>
    <x v="3"/>
  </r>
  <r>
    <s v="Synergistic tertiary budgetary management"/>
    <n v="6400"/>
    <n v="13205"/>
    <n v="206"/>
    <x v="1"/>
    <n v="189"/>
    <n v="70"/>
    <x v="1"/>
    <s v="USD"/>
    <n v="1285650000"/>
    <n v="1286427600"/>
    <b v="0"/>
    <b v="1"/>
    <s v="theater/plays"/>
    <x v="3"/>
    <x v="3"/>
  </r>
  <r>
    <s v="Open-architected incremental ability"/>
    <n v="1600"/>
    <n v="11108"/>
    <n v="694"/>
    <x v="1"/>
    <n v="154"/>
    <n v="72"/>
    <x v="4"/>
    <s v="GBP"/>
    <n v="1276664400"/>
    <n v="1278738000"/>
    <b v="1"/>
    <b v="0"/>
    <s v="food/food trucks"/>
    <x v="0"/>
    <x v="0"/>
  </r>
  <r>
    <s v="Intuitive object-oriented task-force"/>
    <n v="1900"/>
    <n v="2884"/>
    <n v="152"/>
    <x v="1"/>
    <n v="96"/>
    <n v="30"/>
    <x v="1"/>
    <s v="USD"/>
    <n v="1286168400"/>
    <n v="1286427600"/>
    <b v="0"/>
    <b v="0"/>
    <s v="music/indie rock"/>
    <x v="1"/>
    <x v="7"/>
  </r>
  <r>
    <s v="Multi-tiered executive toolset"/>
    <n v="85900"/>
    <n v="55476"/>
    <n v="65"/>
    <x v="0"/>
    <n v="750"/>
    <n v="74"/>
    <x v="1"/>
    <s v="USD"/>
    <n v="1467781200"/>
    <n v="1467954000"/>
    <b v="0"/>
    <b v="1"/>
    <s v="theater/plays"/>
    <x v="3"/>
    <x v="3"/>
  </r>
  <r>
    <s v="Grass-roots directional workforce"/>
    <n v="9500"/>
    <n v="5973"/>
    <n v="63"/>
    <x v="3"/>
    <n v="87"/>
    <n v="69"/>
    <x v="1"/>
    <s v="USD"/>
    <n v="1556686800"/>
    <n v="1557637200"/>
    <b v="0"/>
    <b v="1"/>
    <s v="theater/plays"/>
    <x v="3"/>
    <x v="3"/>
  </r>
  <r>
    <s v="Quality-focused real-time solution"/>
    <n v="59200"/>
    <n v="183756"/>
    <n v="310"/>
    <x v="1"/>
    <n v="3063"/>
    <n v="60"/>
    <x v="1"/>
    <s v="USD"/>
    <n v="1553576400"/>
    <n v="1553922000"/>
    <b v="0"/>
    <b v="0"/>
    <s v="theater/plays"/>
    <x v="3"/>
    <x v="3"/>
  </r>
  <r>
    <s v="Reduced interactive matrix"/>
    <n v="72100"/>
    <n v="30902"/>
    <n v="43"/>
    <x v="2"/>
    <n v="278"/>
    <n v="111"/>
    <x v="1"/>
    <s v="USD"/>
    <n v="1414904400"/>
    <n v="1416463200"/>
    <b v="0"/>
    <b v="0"/>
    <s v="theater/plays"/>
    <x v="3"/>
    <x v="3"/>
  </r>
  <r>
    <s v="Adaptive context-sensitive architecture"/>
    <n v="6700"/>
    <n v="5569"/>
    <n v="83"/>
    <x v="0"/>
    <n v="105"/>
    <n v="53"/>
    <x v="1"/>
    <s v="USD"/>
    <n v="1446876000"/>
    <n v="1447221600"/>
    <b v="0"/>
    <b v="0"/>
    <s v="film &amp; video/animation"/>
    <x v="4"/>
    <x v="10"/>
  </r>
  <r>
    <s v="Polarized incremental portal"/>
    <n v="118200"/>
    <n v="92824"/>
    <n v="79"/>
    <x v="3"/>
    <n v="1658"/>
    <n v="56"/>
    <x v="1"/>
    <s v="USD"/>
    <n v="1490418000"/>
    <n v="1491627600"/>
    <b v="0"/>
    <b v="0"/>
    <s v="film &amp; video/television"/>
    <x v="4"/>
    <x v="19"/>
  </r>
  <r>
    <s v="Reactive regional access"/>
    <n v="139000"/>
    <n v="158590"/>
    <n v="114"/>
    <x v="1"/>
    <n v="2266"/>
    <n v="70"/>
    <x v="1"/>
    <s v="USD"/>
    <n v="1360389600"/>
    <n v="1363150800"/>
    <b v="0"/>
    <b v="0"/>
    <s v="film &amp; video/television"/>
    <x v="4"/>
    <x v="19"/>
  </r>
  <r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s v="Open-architected 24/7 throughput"/>
    <n v="8500"/>
    <n v="6750"/>
    <n v="79"/>
    <x v="0"/>
    <n v="65"/>
    <n v="104"/>
    <x v="1"/>
    <s v="USD"/>
    <n v="1479103200"/>
    <n v="1479794400"/>
    <b v="0"/>
    <b v="0"/>
    <s v="theater/plays"/>
    <x v="3"/>
    <x v="3"/>
  </r>
  <r>
    <s v="Monitored 24/7 approach"/>
    <n v="81600"/>
    <n v="9318"/>
    <n v="11"/>
    <x v="0"/>
    <n v="94"/>
    <n v="99"/>
    <x v="1"/>
    <s v="USD"/>
    <n v="1280206800"/>
    <n v="1281243600"/>
    <b v="0"/>
    <b v="1"/>
    <s v="theater/plays"/>
    <x v="3"/>
    <x v="3"/>
  </r>
  <r>
    <s v="Upgradable explicit forecast"/>
    <n v="8600"/>
    <n v="4832"/>
    <n v="56"/>
    <x v="2"/>
    <n v="45"/>
    <n v="107"/>
    <x v="1"/>
    <s v="USD"/>
    <n v="1532754000"/>
    <n v="1532754000"/>
    <b v="0"/>
    <b v="1"/>
    <s v="film &amp; video/drama"/>
    <x v="4"/>
    <x v="6"/>
  </r>
  <r>
    <s v="Pre-emptive context-sensitive support"/>
    <n v="119800"/>
    <n v="19769"/>
    <n v="17"/>
    <x v="0"/>
    <n v="257"/>
    <n v="77"/>
    <x v="1"/>
    <s v="USD"/>
    <n v="1453096800"/>
    <n v="1453356000"/>
    <b v="0"/>
    <b v="0"/>
    <s v="theater/plays"/>
    <x v="3"/>
    <x v="3"/>
  </r>
  <r>
    <s v="Business-focused leadingedge instruction set"/>
    <n v="9400"/>
    <n v="11277"/>
    <n v="120"/>
    <x v="1"/>
    <n v="194"/>
    <n v="58"/>
    <x v="5"/>
    <s v="CHF"/>
    <n v="1487570400"/>
    <n v="1489986000"/>
    <b v="0"/>
    <b v="0"/>
    <s v="theater/plays"/>
    <x v="3"/>
    <x v="3"/>
  </r>
  <r>
    <s v="Extended multi-state knowledge user"/>
    <n v="9200"/>
    <n v="13382"/>
    <n v="145"/>
    <x v="1"/>
    <n v="129"/>
    <n v="104"/>
    <x v="0"/>
    <s v="CAD"/>
    <n v="1545026400"/>
    <n v="1545804000"/>
    <b v="0"/>
    <b v="0"/>
    <s v="technology/wearables"/>
    <x v="2"/>
    <x v="8"/>
  </r>
  <r>
    <s v="Future-proofed modular groupware"/>
    <n v="14900"/>
    <n v="32986"/>
    <n v="221"/>
    <x v="1"/>
    <n v="375"/>
    <n v="88"/>
    <x v="1"/>
    <s v="USD"/>
    <n v="1488348000"/>
    <n v="1489899600"/>
    <b v="0"/>
    <b v="0"/>
    <s v="theater/plays"/>
    <x v="3"/>
    <x v="3"/>
  </r>
  <r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s v="Inverse multimedia Graphic Interface"/>
    <n v="4500"/>
    <n v="1863"/>
    <n v="41"/>
    <x v="0"/>
    <n v="18"/>
    <n v="104"/>
    <x v="1"/>
    <s v="USD"/>
    <n v="1523250000"/>
    <n v="1525323600"/>
    <b v="0"/>
    <b v="0"/>
    <s v="publishing/translations"/>
    <x v="5"/>
    <x v="18"/>
  </r>
  <r>
    <s v="Vision-oriented local contingency"/>
    <n v="98600"/>
    <n v="62174"/>
    <n v="63"/>
    <x v="3"/>
    <n v="723"/>
    <n v="86"/>
    <x v="1"/>
    <s v="USD"/>
    <n v="1499317200"/>
    <n v="1500872400"/>
    <b v="1"/>
    <b v="0"/>
    <s v="food/food trucks"/>
    <x v="0"/>
    <x v="0"/>
  </r>
  <r>
    <s v="Reactive 6thgeneration hub"/>
    <n v="121700"/>
    <n v="59003"/>
    <n v="48"/>
    <x v="0"/>
    <n v="602"/>
    <n v="98"/>
    <x v="5"/>
    <s v="CHF"/>
    <n v="1287550800"/>
    <n v="1288501200"/>
    <b v="1"/>
    <b v="1"/>
    <s v="theater/plays"/>
    <x v="3"/>
    <x v="3"/>
  </r>
  <r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s v="Digitized analyzing capacity"/>
    <n v="196700"/>
    <n v="174039"/>
    <n v="88"/>
    <x v="0"/>
    <n v="3868"/>
    <n v="45"/>
    <x v="6"/>
    <s v="EUR"/>
    <n v="1393048800"/>
    <n v="1394344800"/>
    <b v="0"/>
    <b v="0"/>
    <s v="film &amp; video/shorts"/>
    <x v="4"/>
    <x v="12"/>
  </r>
  <r>
    <s v="Vision-oriented regional hub"/>
    <n v="10000"/>
    <n v="12684"/>
    <n v="127"/>
    <x v="1"/>
    <n v="409"/>
    <n v="31"/>
    <x v="1"/>
    <s v="USD"/>
    <n v="1470373200"/>
    <n v="1474088400"/>
    <b v="0"/>
    <b v="0"/>
    <s v="technology/web"/>
    <x v="2"/>
    <x v="2"/>
  </r>
  <r>
    <s v="Monitored incremental info-mediaries"/>
    <n v="600"/>
    <n v="14033"/>
    <n v="2339"/>
    <x v="1"/>
    <n v="234"/>
    <n v="60"/>
    <x v="1"/>
    <s v="USD"/>
    <n v="1460091600"/>
    <n v="1460264400"/>
    <b v="0"/>
    <b v="0"/>
    <s v="technology/web"/>
    <x v="2"/>
    <x v="2"/>
  </r>
  <r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s v="Multi-layered bottom-line encryption"/>
    <n v="6900"/>
    <n v="13212"/>
    <n v="191"/>
    <x v="1"/>
    <n v="264"/>
    <n v="50"/>
    <x v="1"/>
    <s v="USD"/>
    <n v="1488434400"/>
    <n v="1489554000"/>
    <b v="1"/>
    <b v="0"/>
    <s v="photography/photography books"/>
    <x v="7"/>
    <x v="14"/>
  </r>
  <r>
    <s v="Vision-oriented systematic Graphical User Interface"/>
    <n v="118400"/>
    <n v="49879"/>
    <n v="42"/>
    <x v="0"/>
    <n v="504"/>
    <n v="99"/>
    <x v="2"/>
    <s v="AUD"/>
    <n v="1514440800"/>
    <n v="1514872800"/>
    <b v="0"/>
    <b v="0"/>
    <s v="food/food trucks"/>
    <x v="0"/>
    <x v="0"/>
  </r>
  <r>
    <s v="Balanced optimal hardware"/>
    <n v="10000"/>
    <n v="824"/>
    <n v="8"/>
    <x v="0"/>
    <n v="14"/>
    <n v="59"/>
    <x v="1"/>
    <s v="USD"/>
    <n v="1514354400"/>
    <n v="1515736800"/>
    <b v="0"/>
    <b v="0"/>
    <s v="film &amp; video/science fiction"/>
    <x v="4"/>
    <x v="22"/>
  </r>
  <r>
    <s v="Self-enabling mission-critical success"/>
    <n v="52600"/>
    <n v="31594"/>
    <n v="60"/>
    <x v="3"/>
    <n v="390"/>
    <n v="81"/>
    <x v="1"/>
    <s v="USD"/>
    <n v="1440910800"/>
    <n v="1442898000"/>
    <b v="0"/>
    <b v="0"/>
    <s v="music/rock"/>
    <x v="1"/>
    <x v="1"/>
  </r>
  <r>
    <s v="Grass-roots dynamic emulation"/>
    <n v="120700"/>
    <n v="57010"/>
    <n v="47"/>
    <x v="0"/>
    <n v="750"/>
    <n v="76"/>
    <x v="4"/>
    <s v="GBP"/>
    <n v="1296108000"/>
    <n v="1296194400"/>
    <b v="0"/>
    <b v="0"/>
    <s v="film &amp; video/documentary"/>
    <x v="4"/>
    <x v="4"/>
  </r>
  <r>
    <s v="Fundamental disintermediate matrix"/>
    <n v="9100"/>
    <n v="7438"/>
    <n v="82"/>
    <x v="0"/>
    <n v="77"/>
    <n v="97"/>
    <x v="1"/>
    <s v="USD"/>
    <n v="1440133200"/>
    <n v="1440910800"/>
    <b v="1"/>
    <b v="0"/>
    <s v="theater/plays"/>
    <x v="3"/>
    <x v="3"/>
  </r>
  <r>
    <s v="Right-sized secondary challenge"/>
    <n v="106800"/>
    <n v="57872"/>
    <n v="54"/>
    <x v="0"/>
    <n v="752"/>
    <n v="77"/>
    <x v="3"/>
    <s v="DKK"/>
    <n v="1332910800"/>
    <n v="1335502800"/>
    <b v="0"/>
    <b v="0"/>
    <s v="music/jazz"/>
    <x v="1"/>
    <x v="17"/>
  </r>
  <r>
    <s v="Implemented exuding software"/>
    <n v="9100"/>
    <n v="8906"/>
    <n v="98"/>
    <x v="0"/>
    <n v="131"/>
    <n v="68"/>
    <x v="1"/>
    <s v="USD"/>
    <n v="1544335200"/>
    <n v="1544680800"/>
    <b v="0"/>
    <b v="0"/>
    <s v="theater/plays"/>
    <x v="3"/>
    <x v="3"/>
  </r>
  <r>
    <s v="Total optimizing software"/>
    <n v="10000"/>
    <n v="7724"/>
    <n v="77"/>
    <x v="0"/>
    <n v="87"/>
    <n v="89"/>
    <x v="1"/>
    <s v="USD"/>
    <n v="1286427600"/>
    <n v="1288414800"/>
    <b v="0"/>
    <b v="0"/>
    <s v="theater/plays"/>
    <x v="3"/>
    <x v="3"/>
  </r>
  <r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s v="Customer-focused impactful extranet"/>
    <n v="5100"/>
    <n v="12219"/>
    <n v="240"/>
    <x v="1"/>
    <n v="272"/>
    <n v="45"/>
    <x v="1"/>
    <s v="USD"/>
    <n v="1310187600"/>
    <n v="1311397200"/>
    <b v="0"/>
    <b v="1"/>
    <s v="film &amp; video/documentary"/>
    <x v="4"/>
    <x v="4"/>
  </r>
  <r>
    <s v="Cloned bottom-line success"/>
    <n v="3100"/>
    <n v="1985"/>
    <n v="64"/>
    <x v="3"/>
    <n v="25"/>
    <n v="79"/>
    <x v="1"/>
    <s v="USD"/>
    <n v="1377838800"/>
    <n v="1378357200"/>
    <b v="0"/>
    <b v="1"/>
    <s v="theater/plays"/>
    <x v="3"/>
    <x v="3"/>
  </r>
  <r>
    <s v="Decentralized bandwidth-monitored ability"/>
    <n v="6900"/>
    <n v="12155"/>
    <n v="176"/>
    <x v="1"/>
    <n v="419"/>
    <n v="29"/>
    <x v="1"/>
    <s v="USD"/>
    <n v="1410325200"/>
    <n v="1411102800"/>
    <b v="0"/>
    <b v="0"/>
    <s v="journalism/audio"/>
    <x v="8"/>
    <x v="23"/>
  </r>
  <r>
    <s v="Programmable leadingedge budgetary management"/>
    <n v="27500"/>
    <n v="5593"/>
    <n v="20"/>
    <x v="0"/>
    <n v="76"/>
    <n v="74"/>
    <x v="1"/>
    <s v="USD"/>
    <n v="1343797200"/>
    <n v="1344834000"/>
    <b v="0"/>
    <b v="0"/>
    <s v="theater/plays"/>
    <x v="3"/>
    <x v="3"/>
  </r>
  <r>
    <s v="Upgradable bi-directional concept"/>
    <n v="48800"/>
    <n v="175020"/>
    <n v="359"/>
    <x v="1"/>
    <n v="1621"/>
    <n v="108"/>
    <x v="6"/>
    <s v="EUR"/>
    <n v="1498453200"/>
    <n v="1499230800"/>
    <b v="0"/>
    <b v="0"/>
    <s v="theater/plays"/>
    <x v="3"/>
    <x v="3"/>
  </r>
  <r>
    <s v="Re-contextualized homogeneous flexibility"/>
    <n v="16200"/>
    <n v="75955"/>
    <n v="469"/>
    <x v="1"/>
    <n v="1101"/>
    <n v="69"/>
    <x v="1"/>
    <s v="USD"/>
    <n v="1456380000"/>
    <n v="1457416800"/>
    <b v="0"/>
    <b v="0"/>
    <s v="music/indie rock"/>
    <x v="1"/>
    <x v="7"/>
  </r>
  <r>
    <s v="Monitored bi-directional standardization"/>
    <n v="97600"/>
    <n v="119127"/>
    <n v="122"/>
    <x v="1"/>
    <n v="1073"/>
    <n v="111"/>
    <x v="1"/>
    <s v="USD"/>
    <n v="1280552400"/>
    <n v="1280898000"/>
    <b v="0"/>
    <b v="1"/>
    <s v="theater/plays"/>
    <x v="3"/>
    <x v="3"/>
  </r>
  <r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s v="Assimilated regional groupware"/>
    <n v="5600"/>
    <n v="2445"/>
    <n v="44"/>
    <x v="0"/>
    <n v="58"/>
    <n v="42"/>
    <x v="6"/>
    <s v="EUR"/>
    <n v="1460696400"/>
    <n v="1462510800"/>
    <b v="0"/>
    <b v="0"/>
    <s v="music/indie rock"/>
    <x v="1"/>
    <x v="7"/>
  </r>
  <r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s v="Right-sized web-enabled intranet"/>
    <n v="9700"/>
    <n v="11929"/>
    <n v="123"/>
    <x v="1"/>
    <n v="331"/>
    <n v="36"/>
    <x v="1"/>
    <s v="USD"/>
    <n v="1568178000"/>
    <n v="1568782800"/>
    <b v="0"/>
    <b v="0"/>
    <s v="journalism/audio"/>
    <x v="8"/>
    <x v="23"/>
  </r>
  <r>
    <s v="Expanded needs-based orchestration"/>
    <n v="62300"/>
    <n v="118214"/>
    <n v="190"/>
    <x v="1"/>
    <n v="1170"/>
    <n v="101"/>
    <x v="1"/>
    <s v="USD"/>
    <n v="1348635600"/>
    <n v="1349413200"/>
    <b v="0"/>
    <b v="0"/>
    <s v="photography/photography books"/>
    <x v="7"/>
    <x v="14"/>
  </r>
  <r>
    <s v="Organic system-worthy orchestration"/>
    <n v="5300"/>
    <n v="4432"/>
    <n v="84"/>
    <x v="0"/>
    <n v="111"/>
    <n v="40"/>
    <x v="1"/>
    <s v="USD"/>
    <n v="1468126800"/>
    <n v="1472446800"/>
    <b v="0"/>
    <b v="0"/>
    <s v="publishing/fiction"/>
    <x v="5"/>
    <x v="13"/>
  </r>
  <r>
    <s v="Inverse static standardization"/>
    <n v="99500"/>
    <n v="17879"/>
    <n v="18"/>
    <x v="3"/>
    <n v="215"/>
    <n v="83"/>
    <x v="1"/>
    <s v="USD"/>
    <n v="1547877600"/>
    <n v="1548050400"/>
    <b v="0"/>
    <b v="0"/>
    <s v="film &amp; video/drama"/>
    <x v="4"/>
    <x v="6"/>
  </r>
  <r>
    <s v="Synchronized motivating solution"/>
    <n v="1400"/>
    <n v="14511"/>
    <n v="1037"/>
    <x v="1"/>
    <n v="363"/>
    <n v="40"/>
    <x v="1"/>
    <s v="USD"/>
    <n v="1571374800"/>
    <n v="1571806800"/>
    <b v="0"/>
    <b v="1"/>
    <s v="food/food trucks"/>
    <x v="0"/>
    <x v="0"/>
  </r>
  <r>
    <s v="Open-source 4thgeneration open system"/>
    <n v="145600"/>
    <n v="141822"/>
    <n v="97"/>
    <x v="0"/>
    <n v="2955"/>
    <n v="48"/>
    <x v="1"/>
    <s v="USD"/>
    <n v="1576303200"/>
    <n v="1576476000"/>
    <b v="0"/>
    <b v="1"/>
    <s v="games/mobile games"/>
    <x v="6"/>
    <x v="20"/>
  </r>
  <r>
    <s v="Decentralized context-sensitive superstructure"/>
    <n v="184100"/>
    <n v="159037"/>
    <n v="86"/>
    <x v="0"/>
    <n v="1657"/>
    <n v="96"/>
    <x v="1"/>
    <s v="USD"/>
    <n v="1324447200"/>
    <n v="1324965600"/>
    <b v="0"/>
    <b v="0"/>
    <s v="theater/plays"/>
    <x v="3"/>
    <x v="3"/>
  </r>
  <r>
    <s v="Compatible 5thgeneration concept"/>
    <n v="5400"/>
    <n v="8109"/>
    <n v="150"/>
    <x v="1"/>
    <n v="103"/>
    <n v="79"/>
    <x v="1"/>
    <s v="USD"/>
    <n v="1386741600"/>
    <n v="1387519200"/>
    <b v="0"/>
    <b v="0"/>
    <s v="theater/plays"/>
    <x v="3"/>
    <x v="3"/>
  </r>
  <r>
    <s v="Virtual systemic intranet"/>
    <n v="2300"/>
    <n v="8244"/>
    <n v="358"/>
    <x v="1"/>
    <n v="147"/>
    <n v="56"/>
    <x v="1"/>
    <s v="USD"/>
    <n v="1537074000"/>
    <n v="1537246800"/>
    <b v="0"/>
    <b v="0"/>
    <s v="theater/plays"/>
    <x v="3"/>
    <x v="3"/>
  </r>
  <r>
    <s v="Optimized systemic algorithm"/>
    <n v="1400"/>
    <n v="7600"/>
    <n v="543"/>
    <x v="1"/>
    <n v="110"/>
    <n v="69"/>
    <x v="0"/>
    <s v="CAD"/>
    <n v="1277787600"/>
    <n v="1279515600"/>
    <b v="0"/>
    <b v="0"/>
    <s v="publishing/nonfiction"/>
    <x v="5"/>
    <x v="9"/>
  </r>
  <r>
    <s v="Customizable homogeneous firmware"/>
    <n v="140000"/>
    <n v="94501"/>
    <n v="68"/>
    <x v="0"/>
    <n v="926"/>
    <n v="102"/>
    <x v="0"/>
    <s v="CAD"/>
    <n v="1440306000"/>
    <n v="1442379600"/>
    <b v="0"/>
    <b v="0"/>
    <s v="theater/plays"/>
    <x v="3"/>
    <x v="3"/>
  </r>
  <r>
    <s v="Front-line cohesive extranet"/>
    <n v="7500"/>
    <n v="14381"/>
    <n v="192"/>
    <x v="1"/>
    <n v="134"/>
    <n v="107"/>
    <x v="1"/>
    <s v="USD"/>
    <n v="1522126800"/>
    <n v="1523077200"/>
    <b v="0"/>
    <b v="0"/>
    <s v="technology/wearables"/>
    <x v="2"/>
    <x v="8"/>
  </r>
  <r>
    <s v="Distributed holistic neural-net"/>
    <n v="1500"/>
    <n v="13980"/>
    <n v="932"/>
    <x v="1"/>
    <n v="269"/>
    <n v="52"/>
    <x v="1"/>
    <s v="USD"/>
    <n v="1489298400"/>
    <n v="1489554000"/>
    <b v="0"/>
    <b v="0"/>
    <s v="theater/plays"/>
    <x v="3"/>
    <x v="3"/>
  </r>
  <r>
    <s v="Devolved client-server monitoring"/>
    <n v="2900"/>
    <n v="12449"/>
    <n v="429"/>
    <x v="1"/>
    <n v="175"/>
    <n v="71"/>
    <x v="1"/>
    <s v="USD"/>
    <n v="1547100000"/>
    <n v="1548482400"/>
    <b v="0"/>
    <b v="1"/>
    <s v="film &amp; video/television"/>
    <x v="4"/>
    <x v="19"/>
  </r>
  <r>
    <s v="Seamless directional capacity"/>
    <n v="7300"/>
    <n v="7348"/>
    <n v="101"/>
    <x v="1"/>
    <n v="69"/>
    <n v="106"/>
    <x v="1"/>
    <s v="USD"/>
    <n v="1383022800"/>
    <n v="1384063200"/>
    <b v="0"/>
    <b v="0"/>
    <s v="technology/web"/>
    <x v="2"/>
    <x v="2"/>
  </r>
  <r>
    <s v="Polarized actuating implementation"/>
    <n v="3600"/>
    <n v="8158"/>
    <n v="227"/>
    <x v="1"/>
    <n v="190"/>
    <n v="43"/>
    <x v="1"/>
    <s v="USD"/>
    <n v="1322373600"/>
    <n v="1322892000"/>
    <b v="0"/>
    <b v="1"/>
    <s v="film &amp; video/documentary"/>
    <x v="4"/>
    <x v="4"/>
  </r>
  <r>
    <s v="Front-line disintermediate hub"/>
    <n v="5000"/>
    <n v="7119"/>
    <n v="142"/>
    <x v="1"/>
    <n v="237"/>
    <n v="30"/>
    <x v="1"/>
    <s v="USD"/>
    <n v="1349240400"/>
    <n v="1350709200"/>
    <b v="1"/>
    <b v="1"/>
    <s v="film &amp; video/documentary"/>
    <x v="4"/>
    <x v="4"/>
  </r>
  <r>
    <s v="Decentralized 4thgeneration challenge"/>
    <n v="6000"/>
    <n v="5438"/>
    <n v="91"/>
    <x v="0"/>
    <n v="77"/>
    <n v="71"/>
    <x v="4"/>
    <s v="GBP"/>
    <n v="1562648400"/>
    <n v="1564203600"/>
    <b v="0"/>
    <b v="0"/>
    <s v="music/rock"/>
    <x v="1"/>
    <x v="1"/>
  </r>
  <r>
    <s v="Reverse-engineered composite hierarchy"/>
    <n v="180400"/>
    <n v="115396"/>
    <n v="64"/>
    <x v="0"/>
    <n v="1748"/>
    <n v="66"/>
    <x v="1"/>
    <s v="USD"/>
    <n v="1508216400"/>
    <n v="1509685200"/>
    <b v="0"/>
    <b v="0"/>
    <s v="theater/plays"/>
    <x v="3"/>
    <x v="3"/>
  </r>
  <r>
    <s v="Programmable tangible ability"/>
    <n v="9100"/>
    <n v="7656"/>
    <n v="84"/>
    <x v="0"/>
    <n v="79"/>
    <n v="97"/>
    <x v="1"/>
    <s v="USD"/>
    <n v="1511762400"/>
    <n v="1514959200"/>
    <b v="0"/>
    <b v="0"/>
    <s v="theater/plays"/>
    <x v="3"/>
    <x v="3"/>
  </r>
  <r>
    <s v="Configurable full-range emulation"/>
    <n v="9200"/>
    <n v="12322"/>
    <n v="134"/>
    <x v="1"/>
    <n v="196"/>
    <n v="63"/>
    <x v="6"/>
    <s v="EUR"/>
    <n v="1447480800"/>
    <n v="1448863200"/>
    <b v="1"/>
    <b v="0"/>
    <s v="music/rock"/>
    <x v="1"/>
    <x v="1"/>
  </r>
  <r>
    <s v="Total real-time hardware"/>
    <n v="164100"/>
    <n v="96888"/>
    <n v="59"/>
    <x v="0"/>
    <n v="889"/>
    <n v="109"/>
    <x v="1"/>
    <s v="USD"/>
    <n v="1429506000"/>
    <n v="1429592400"/>
    <b v="0"/>
    <b v="1"/>
    <s v="theater/plays"/>
    <x v="3"/>
    <x v="3"/>
  </r>
  <r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s v="Ergonomic dedicated focus group"/>
    <n v="7400"/>
    <n v="6245"/>
    <n v="84"/>
    <x v="0"/>
    <n v="56"/>
    <n v="112"/>
    <x v="1"/>
    <s v="USD"/>
    <n v="1561438800"/>
    <n v="1561525200"/>
    <b v="0"/>
    <b v="0"/>
    <s v="film &amp; video/drama"/>
    <x v="4"/>
    <x v="6"/>
  </r>
  <r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s v="Open-source multi-tasking methodology"/>
    <n v="52000"/>
    <n v="91014"/>
    <n v="175"/>
    <x v="1"/>
    <n v="820"/>
    <n v="111"/>
    <x v="1"/>
    <s v="USD"/>
    <n v="1301202000"/>
    <n v="1301806800"/>
    <b v="1"/>
    <b v="0"/>
    <s v="theater/plays"/>
    <x v="3"/>
    <x v="3"/>
  </r>
  <r>
    <s v="Object-based attitude-oriented analyzer"/>
    <n v="8700"/>
    <n v="4710"/>
    <n v="54"/>
    <x v="0"/>
    <n v="83"/>
    <n v="57"/>
    <x v="1"/>
    <s v="USD"/>
    <n v="1374469200"/>
    <n v="1374901200"/>
    <b v="0"/>
    <b v="0"/>
    <s v="technology/wearables"/>
    <x v="2"/>
    <x v="8"/>
  </r>
  <r>
    <s v="Cross-platform tertiary hub"/>
    <n v="63400"/>
    <n v="197728"/>
    <n v="312"/>
    <x v="1"/>
    <n v="2038"/>
    <n v="97"/>
    <x v="1"/>
    <s v="USD"/>
    <n v="1334984400"/>
    <n v="1336453200"/>
    <b v="1"/>
    <b v="1"/>
    <s v="publishing/translations"/>
    <x v="5"/>
    <x v="18"/>
  </r>
  <r>
    <s v="Seamless clear-thinking artificial intelligence"/>
    <n v="8700"/>
    <n v="10682"/>
    <n v="123"/>
    <x v="1"/>
    <n v="116"/>
    <n v="92"/>
    <x v="1"/>
    <s v="USD"/>
    <n v="1467608400"/>
    <n v="1468904400"/>
    <b v="0"/>
    <b v="0"/>
    <s v="film &amp; video/animation"/>
    <x v="4"/>
    <x v="10"/>
  </r>
  <r>
    <s v="Centralized tangible success"/>
    <n v="169700"/>
    <n v="168048"/>
    <n v="99"/>
    <x v="0"/>
    <n v="2025"/>
    <n v="83"/>
    <x v="4"/>
    <s v="GBP"/>
    <n v="1386741600"/>
    <n v="1387087200"/>
    <b v="0"/>
    <b v="0"/>
    <s v="publishing/nonfiction"/>
    <x v="5"/>
    <x v="9"/>
  </r>
  <r>
    <s v="Customer-focused multimedia methodology"/>
    <n v="108400"/>
    <n v="138586"/>
    <n v="128"/>
    <x v="1"/>
    <n v="1345"/>
    <n v="103"/>
    <x v="2"/>
    <s v="AUD"/>
    <n v="1546754400"/>
    <n v="1547445600"/>
    <b v="0"/>
    <b v="1"/>
    <s v="technology/web"/>
    <x v="2"/>
    <x v="2"/>
  </r>
  <r>
    <s v="Visionary maximized Local Area Network"/>
    <n v="7300"/>
    <n v="11579"/>
    <n v="159"/>
    <x v="1"/>
    <n v="168"/>
    <n v="69"/>
    <x v="1"/>
    <s v="USD"/>
    <n v="1544248800"/>
    <n v="1547359200"/>
    <b v="0"/>
    <b v="0"/>
    <s v="film &amp; video/drama"/>
    <x v="4"/>
    <x v="6"/>
  </r>
  <r>
    <s v="Secured bifurcated intranet"/>
    <n v="1700"/>
    <n v="12020"/>
    <n v="707"/>
    <x v="1"/>
    <n v="137"/>
    <n v="88"/>
    <x v="5"/>
    <s v="CHF"/>
    <n v="1495429200"/>
    <n v="1496293200"/>
    <b v="0"/>
    <b v="0"/>
    <s v="theater/plays"/>
    <x v="3"/>
    <x v="3"/>
  </r>
  <r>
    <s v="Grass-roots 4thgeneration product"/>
    <n v="9800"/>
    <n v="13954"/>
    <n v="142"/>
    <x v="1"/>
    <n v="186"/>
    <n v="75"/>
    <x v="6"/>
    <s v="EUR"/>
    <n v="1334811600"/>
    <n v="1335416400"/>
    <b v="0"/>
    <b v="0"/>
    <s v="theater/plays"/>
    <x v="3"/>
    <x v="3"/>
  </r>
  <r>
    <s v="Reduced next generation info-mediaries"/>
    <n v="4300"/>
    <n v="6358"/>
    <n v="148"/>
    <x v="1"/>
    <n v="125"/>
    <n v="51"/>
    <x v="1"/>
    <s v="USD"/>
    <n v="1531544400"/>
    <n v="1532149200"/>
    <b v="0"/>
    <b v="1"/>
    <s v="theater/plays"/>
    <x v="3"/>
    <x v="3"/>
  </r>
  <r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s v="Programmable leadingedge contingency"/>
    <n v="800"/>
    <n v="14725"/>
    <n v="1841"/>
    <x v="1"/>
    <n v="202"/>
    <n v="73"/>
    <x v="1"/>
    <s v="USD"/>
    <n v="1467954000"/>
    <n v="1471496400"/>
    <b v="0"/>
    <b v="0"/>
    <s v="theater/plays"/>
    <x v="3"/>
    <x v="3"/>
  </r>
  <r>
    <s v="Multi-layered global groupware"/>
    <n v="6900"/>
    <n v="11174"/>
    <n v="162"/>
    <x v="1"/>
    <n v="103"/>
    <n v="108"/>
    <x v="1"/>
    <s v="USD"/>
    <n v="1471842000"/>
    <n v="1472878800"/>
    <b v="0"/>
    <b v="0"/>
    <s v="publishing/radio &amp; podcasts"/>
    <x v="5"/>
    <x v="15"/>
  </r>
  <r>
    <s v="Switchable methodical superstructure"/>
    <n v="38500"/>
    <n v="182036"/>
    <n v="473"/>
    <x v="1"/>
    <n v="1785"/>
    <n v="102"/>
    <x v="1"/>
    <s v="USD"/>
    <n v="1408424400"/>
    <n v="1408510800"/>
    <b v="0"/>
    <b v="0"/>
    <s v="music/rock"/>
    <x v="1"/>
    <x v="1"/>
  </r>
  <r>
    <s v="Expanded even-keeled portal"/>
    <n v="118000"/>
    <n v="28870"/>
    <n v="24"/>
    <x v="0"/>
    <n v="656"/>
    <n v="44"/>
    <x v="1"/>
    <s v="USD"/>
    <n v="1281157200"/>
    <n v="1281589200"/>
    <b v="0"/>
    <b v="0"/>
    <s v="games/mobile games"/>
    <x v="6"/>
    <x v="20"/>
  </r>
  <r>
    <s v="Advanced modular moderator"/>
    <n v="2000"/>
    <n v="10353"/>
    <n v="518"/>
    <x v="1"/>
    <n v="157"/>
    <n v="66"/>
    <x v="1"/>
    <s v="USD"/>
    <n v="1373432400"/>
    <n v="1375851600"/>
    <b v="0"/>
    <b v="1"/>
    <s v="theater/plays"/>
    <x v="3"/>
    <x v="3"/>
  </r>
  <r>
    <s v="Reverse-engineered well-modulated ability"/>
    <n v="5600"/>
    <n v="13868"/>
    <n v="248"/>
    <x v="1"/>
    <n v="555"/>
    <n v="25"/>
    <x v="1"/>
    <s v="USD"/>
    <n v="1313989200"/>
    <n v="1315803600"/>
    <b v="0"/>
    <b v="0"/>
    <s v="film &amp; video/documentary"/>
    <x v="4"/>
    <x v="4"/>
  </r>
  <r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s v="Down-sized uniform ability"/>
    <n v="6900"/>
    <n v="10557"/>
    <n v="153"/>
    <x v="1"/>
    <n v="123"/>
    <n v="86"/>
    <x v="1"/>
    <s v="USD"/>
    <n v="1338267600"/>
    <n v="1339218000"/>
    <b v="0"/>
    <b v="0"/>
    <s v="publishing/fiction"/>
    <x v="5"/>
    <x v="13"/>
  </r>
  <r>
    <s v="Multi-layered upward-trending conglomeration"/>
    <n v="8700"/>
    <n v="3227"/>
    <n v="37"/>
    <x v="3"/>
    <n v="38"/>
    <n v="85"/>
    <x v="3"/>
    <s v="DKK"/>
    <n v="1519192800"/>
    <n v="1520402400"/>
    <b v="0"/>
    <b v="1"/>
    <s v="theater/plays"/>
    <x v="3"/>
    <x v="3"/>
  </r>
  <r>
    <s v="Open-architected systematic intranet"/>
    <n v="123600"/>
    <n v="5429"/>
    <n v="4"/>
    <x v="3"/>
    <n v="60"/>
    <n v="90"/>
    <x v="1"/>
    <s v="USD"/>
    <n v="1522818000"/>
    <n v="1523336400"/>
    <b v="0"/>
    <b v="0"/>
    <s v="music/rock"/>
    <x v="1"/>
    <x v="1"/>
  </r>
  <r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s v="Exclusive fresh-thinking model"/>
    <n v="4900"/>
    <n v="13250"/>
    <n v="270"/>
    <x v="1"/>
    <n v="144"/>
    <n v="92"/>
    <x v="2"/>
    <s v="AUD"/>
    <n v="1456898400"/>
    <n v="1458709200"/>
    <b v="0"/>
    <b v="0"/>
    <s v="theater/plays"/>
    <x v="3"/>
    <x v="3"/>
  </r>
  <r>
    <s v="Business-focused encompassing intranet"/>
    <n v="8400"/>
    <n v="11261"/>
    <n v="134"/>
    <x v="1"/>
    <n v="121"/>
    <n v="93"/>
    <x v="4"/>
    <s v="GBP"/>
    <n v="1413954000"/>
    <n v="1414126800"/>
    <b v="0"/>
    <b v="1"/>
    <s v="theater/plays"/>
    <x v="3"/>
    <x v="3"/>
  </r>
  <r>
    <s v="Optional 6thgeneration access"/>
    <n v="193200"/>
    <n v="97369"/>
    <n v="50"/>
    <x v="0"/>
    <n v="1596"/>
    <n v="61"/>
    <x v="1"/>
    <s v="USD"/>
    <n v="1416031200"/>
    <n v="1416204000"/>
    <b v="0"/>
    <b v="0"/>
    <s v="games/mobile games"/>
    <x v="6"/>
    <x v="20"/>
  </r>
  <r>
    <s v="Realigned web-enabled functionalities"/>
    <n v="54300"/>
    <n v="48227"/>
    <n v="89"/>
    <x v="3"/>
    <n v="524"/>
    <n v="92"/>
    <x v="1"/>
    <s v="USD"/>
    <n v="1287982800"/>
    <n v="1288501200"/>
    <b v="0"/>
    <b v="1"/>
    <s v="theater/plays"/>
    <x v="3"/>
    <x v="3"/>
  </r>
  <r>
    <s v="Enterprise-wide multimedia software"/>
    <n v="8900"/>
    <n v="14685"/>
    <n v="165"/>
    <x v="1"/>
    <n v="181"/>
    <n v="81"/>
    <x v="1"/>
    <s v="USD"/>
    <n v="1547964000"/>
    <n v="1552971600"/>
    <b v="0"/>
    <b v="0"/>
    <s v="technology/web"/>
    <x v="2"/>
    <x v="2"/>
  </r>
  <r>
    <s v="Versatile mission-critical knowledgebase"/>
    <n v="4200"/>
    <n v="735"/>
    <n v="18"/>
    <x v="0"/>
    <n v="10"/>
    <n v="74"/>
    <x v="1"/>
    <s v="USD"/>
    <n v="1464152400"/>
    <n v="1465102800"/>
    <b v="0"/>
    <b v="0"/>
    <s v="theater/plays"/>
    <x v="3"/>
    <x v="3"/>
  </r>
  <r>
    <s v="Multi-lateral object-oriented open system"/>
    <n v="5600"/>
    <n v="10397"/>
    <n v="186"/>
    <x v="1"/>
    <n v="122"/>
    <n v="85"/>
    <x v="1"/>
    <s v="USD"/>
    <n v="1359957600"/>
    <n v="1360130400"/>
    <b v="0"/>
    <b v="0"/>
    <s v="film &amp; video/drama"/>
    <x v="4"/>
    <x v="6"/>
  </r>
  <r>
    <s v="Visionary system-worthy attitude"/>
    <n v="28800"/>
    <n v="118847"/>
    <n v="413"/>
    <x v="1"/>
    <n v="1071"/>
    <n v="111"/>
    <x v="0"/>
    <s v="CAD"/>
    <n v="1432357200"/>
    <n v="1432875600"/>
    <b v="0"/>
    <b v="0"/>
    <s v="technology/wearables"/>
    <x v="2"/>
    <x v="8"/>
  </r>
  <r>
    <s v="Synergized content-based hierarchy"/>
    <n v="8000"/>
    <n v="7220"/>
    <n v="90"/>
    <x v="3"/>
    <n v="219"/>
    <n v="33"/>
    <x v="1"/>
    <s v="USD"/>
    <n v="1500786000"/>
    <n v="1500872400"/>
    <b v="0"/>
    <b v="0"/>
    <s v="technology/web"/>
    <x v="2"/>
    <x v="2"/>
  </r>
  <r>
    <s v="Business-focused 24hour access"/>
    <n v="117000"/>
    <n v="107622"/>
    <n v="92"/>
    <x v="0"/>
    <n v="1121"/>
    <n v="96"/>
    <x v="1"/>
    <s v="USD"/>
    <n v="1490158800"/>
    <n v="1492146000"/>
    <b v="0"/>
    <b v="1"/>
    <s v="music/rock"/>
    <x v="1"/>
    <x v="1"/>
  </r>
  <r>
    <s v="Automated hybrid orchestration"/>
    <n v="15800"/>
    <n v="83267"/>
    <n v="527"/>
    <x v="1"/>
    <n v="980"/>
    <n v="85"/>
    <x v="1"/>
    <s v="USD"/>
    <n v="1406178000"/>
    <n v="1407301200"/>
    <b v="0"/>
    <b v="0"/>
    <s v="music/metal"/>
    <x v="1"/>
    <x v="16"/>
  </r>
  <r>
    <s v="Exclusive 5thgeneration leverage"/>
    <n v="4200"/>
    <n v="13404"/>
    <n v="319"/>
    <x v="1"/>
    <n v="536"/>
    <n v="25"/>
    <x v="1"/>
    <s v="USD"/>
    <n v="1485583200"/>
    <n v="1486620000"/>
    <b v="0"/>
    <b v="1"/>
    <s v="theater/plays"/>
    <x v="3"/>
    <x v="3"/>
  </r>
  <r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s v="Proactive heuristic orchestration"/>
    <n v="7700"/>
    <n v="2533"/>
    <n v="33"/>
    <x v="3"/>
    <n v="29"/>
    <n v="87"/>
    <x v="1"/>
    <s v="USD"/>
    <n v="1424412000"/>
    <n v="1424757600"/>
    <b v="0"/>
    <b v="0"/>
    <s v="publishing/nonfiction"/>
    <x v="5"/>
    <x v="9"/>
  </r>
  <r>
    <s v="Function-based systematic Graphical User Interface"/>
    <n v="3700"/>
    <n v="5028"/>
    <n v="136"/>
    <x v="1"/>
    <n v="180"/>
    <n v="28"/>
    <x v="1"/>
    <s v="USD"/>
    <n v="1478844000"/>
    <n v="1479880800"/>
    <b v="0"/>
    <b v="0"/>
    <s v="music/indie rock"/>
    <x v="1"/>
    <x v="7"/>
  </r>
  <r>
    <s v="Extended zero administration software"/>
    <n v="74700"/>
    <n v="1557"/>
    <n v="2"/>
    <x v="0"/>
    <n v="15"/>
    <n v="104"/>
    <x v="1"/>
    <s v="USD"/>
    <n v="1416117600"/>
    <n v="1418018400"/>
    <b v="0"/>
    <b v="1"/>
    <s v="theater/plays"/>
    <x v="3"/>
    <x v="3"/>
  </r>
  <r>
    <s v="Multi-tiered discrete support"/>
    <n v="10000"/>
    <n v="6100"/>
    <n v="61"/>
    <x v="0"/>
    <n v="191"/>
    <n v="32"/>
    <x v="1"/>
    <s v="USD"/>
    <n v="1340946000"/>
    <n v="1341032400"/>
    <b v="0"/>
    <b v="0"/>
    <s v="music/indie rock"/>
    <x v="1"/>
    <x v="7"/>
  </r>
  <r>
    <s v="Phased system-worthy conglomeration"/>
    <n v="5300"/>
    <n v="1592"/>
    <n v="30"/>
    <x v="0"/>
    <n v="16"/>
    <n v="100"/>
    <x v="1"/>
    <s v="USD"/>
    <n v="1486101600"/>
    <n v="1486360800"/>
    <b v="0"/>
    <b v="0"/>
    <s v="theater/plays"/>
    <x v="3"/>
    <x v="3"/>
  </r>
  <r>
    <s v="Balanced mobile alliance"/>
    <n v="1200"/>
    <n v="14150"/>
    <n v="1179"/>
    <x v="1"/>
    <n v="130"/>
    <n v="109"/>
    <x v="1"/>
    <s v="USD"/>
    <n v="1274590800"/>
    <n v="1274677200"/>
    <b v="0"/>
    <b v="0"/>
    <s v="theater/plays"/>
    <x v="3"/>
    <x v="3"/>
  </r>
  <r>
    <s v="Reactive solution-oriented groupware"/>
    <n v="1200"/>
    <n v="13513"/>
    <n v="1126"/>
    <x v="1"/>
    <n v="122"/>
    <n v="111"/>
    <x v="1"/>
    <s v="USD"/>
    <n v="1263880800"/>
    <n v="1267509600"/>
    <b v="0"/>
    <b v="0"/>
    <s v="music/electric music"/>
    <x v="1"/>
    <x v="5"/>
  </r>
  <r>
    <s v="Exclusive bandwidth-monitored orchestration"/>
    <n v="3900"/>
    <n v="504"/>
    <n v="13"/>
    <x v="0"/>
    <n v="17"/>
    <n v="30"/>
    <x v="1"/>
    <s v="USD"/>
    <n v="1445403600"/>
    <n v="1445922000"/>
    <b v="0"/>
    <b v="1"/>
    <s v="theater/plays"/>
    <x v="3"/>
    <x v="3"/>
  </r>
  <r>
    <s v="Intuitive exuding initiative"/>
    <n v="2000"/>
    <n v="14240"/>
    <n v="712"/>
    <x v="1"/>
    <n v="140"/>
    <n v="102"/>
    <x v="1"/>
    <s v="USD"/>
    <n v="1533877200"/>
    <n v="1534050000"/>
    <b v="0"/>
    <b v="1"/>
    <s v="theater/plays"/>
    <x v="3"/>
    <x v="3"/>
  </r>
  <r>
    <s v="Streamlined needs-based knowledge user"/>
    <n v="6900"/>
    <n v="2091"/>
    <n v="30"/>
    <x v="0"/>
    <n v="34"/>
    <n v="62"/>
    <x v="1"/>
    <s v="USD"/>
    <n v="1275195600"/>
    <n v="1277528400"/>
    <b v="0"/>
    <b v="0"/>
    <s v="technology/wearables"/>
    <x v="2"/>
    <x v="8"/>
  </r>
  <r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s v="Secured clear-thinking intranet"/>
    <n v="4900"/>
    <n v="11214"/>
    <n v="229"/>
    <x v="1"/>
    <n v="280"/>
    <n v="40"/>
    <x v="1"/>
    <s v="USD"/>
    <n v="1283403600"/>
    <n v="1284354000"/>
    <b v="0"/>
    <b v="0"/>
    <s v="theater/plays"/>
    <x v="3"/>
    <x v="3"/>
  </r>
  <r>
    <s v="Cloned actuating architecture"/>
    <n v="194900"/>
    <n v="68137"/>
    <n v="35"/>
    <x v="3"/>
    <n v="614"/>
    <n v="111"/>
    <x v="1"/>
    <s v="USD"/>
    <n v="1267423200"/>
    <n v="1269579600"/>
    <b v="0"/>
    <b v="1"/>
    <s v="film &amp; video/animation"/>
    <x v="4"/>
    <x v="10"/>
  </r>
  <r>
    <s v="Down-sized needs-based task-force"/>
    <n v="8600"/>
    <n v="13527"/>
    <n v="157"/>
    <x v="1"/>
    <n v="366"/>
    <n v="37"/>
    <x v="6"/>
    <s v="EUR"/>
    <n v="1412744400"/>
    <n v="1413781200"/>
    <b v="0"/>
    <b v="1"/>
    <s v="technology/wearables"/>
    <x v="2"/>
    <x v="8"/>
  </r>
  <r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s v="Universal value-added moderator"/>
    <n v="3600"/>
    <n v="8363"/>
    <n v="232"/>
    <x v="1"/>
    <n v="270"/>
    <n v="31"/>
    <x v="1"/>
    <s v="USD"/>
    <n v="1458190800"/>
    <n v="1459486800"/>
    <b v="1"/>
    <b v="1"/>
    <s v="publishing/nonfiction"/>
    <x v="5"/>
    <x v="9"/>
  </r>
  <r>
    <s v="Sharable motivating emulation"/>
    <n v="5800"/>
    <n v="5362"/>
    <n v="92"/>
    <x v="3"/>
    <n v="114"/>
    <n v="47"/>
    <x v="1"/>
    <s v="USD"/>
    <n v="1280984400"/>
    <n v="1282539600"/>
    <b v="0"/>
    <b v="1"/>
    <s v="theater/plays"/>
    <x v="3"/>
    <x v="3"/>
  </r>
  <r>
    <s v="Networked web-enabled product"/>
    <n v="4700"/>
    <n v="12065"/>
    <n v="257"/>
    <x v="1"/>
    <n v="137"/>
    <n v="88"/>
    <x v="1"/>
    <s v="USD"/>
    <n v="1274590800"/>
    <n v="1275886800"/>
    <b v="0"/>
    <b v="0"/>
    <s v="photography/photography books"/>
    <x v="7"/>
    <x v="14"/>
  </r>
  <r>
    <s v="Advanced dedicated encoding"/>
    <n v="70400"/>
    <n v="118603"/>
    <n v="168"/>
    <x v="1"/>
    <n v="3205"/>
    <n v="37"/>
    <x v="1"/>
    <s v="USD"/>
    <n v="1351400400"/>
    <n v="1355983200"/>
    <b v="0"/>
    <b v="0"/>
    <s v="theater/plays"/>
    <x v="3"/>
    <x v="3"/>
  </r>
  <r>
    <s v="Stand-alone multi-state project"/>
    <n v="4500"/>
    <n v="7496"/>
    <n v="167"/>
    <x v="1"/>
    <n v="288"/>
    <n v="26"/>
    <x v="3"/>
    <s v="DKK"/>
    <n v="1514354400"/>
    <n v="1515391200"/>
    <b v="0"/>
    <b v="1"/>
    <s v="theater/plays"/>
    <x v="3"/>
    <x v="3"/>
  </r>
  <r>
    <s v="Customizable bi-directional monitoring"/>
    <n v="1300"/>
    <n v="10037"/>
    <n v="772"/>
    <x v="1"/>
    <n v="148"/>
    <n v="68"/>
    <x v="1"/>
    <s v="USD"/>
    <n v="1421733600"/>
    <n v="1422252000"/>
    <b v="0"/>
    <b v="0"/>
    <s v="theater/plays"/>
    <x v="3"/>
    <x v="3"/>
  </r>
  <r>
    <s v="Profit-focused motivating function"/>
    <n v="1400"/>
    <n v="5696"/>
    <n v="407"/>
    <x v="1"/>
    <n v="114"/>
    <n v="50"/>
    <x v="1"/>
    <s v="USD"/>
    <n v="1305176400"/>
    <n v="1305522000"/>
    <b v="0"/>
    <b v="0"/>
    <s v="film &amp; video/drama"/>
    <x v="4"/>
    <x v="6"/>
  </r>
  <r>
    <s v="Proactive systemic firmware"/>
    <n v="29600"/>
    <n v="167005"/>
    <n v="564"/>
    <x v="1"/>
    <n v="1518"/>
    <n v="110"/>
    <x v="0"/>
    <s v="CAD"/>
    <n v="1414126800"/>
    <n v="1414904400"/>
    <b v="0"/>
    <b v="0"/>
    <s v="music/rock"/>
    <x v="1"/>
    <x v="1"/>
  </r>
  <r>
    <s v="Grass-roots upward-trending installation"/>
    <n v="167500"/>
    <n v="114615"/>
    <n v="68"/>
    <x v="0"/>
    <n v="1274"/>
    <n v="90"/>
    <x v="1"/>
    <s v="USD"/>
    <n v="1517810400"/>
    <n v="1520402400"/>
    <b v="0"/>
    <b v="0"/>
    <s v="music/electric music"/>
    <x v="1"/>
    <x v="5"/>
  </r>
  <r>
    <s v="Virtual heuristic hub"/>
    <n v="48300"/>
    <n v="16592"/>
    <n v="34"/>
    <x v="0"/>
    <n v="210"/>
    <n v="79"/>
    <x v="6"/>
    <s v="EUR"/>
    <n v="1564635600"/>
    <n v="1567141200"/>
    <b v="0"/>
    <b v="1"/>
    <s v="games/video games"/>
    <x v="6"/>
    <x v="11"/>
  </r>
  <r>
    <s v="Customizable leadingedge model"/>
    <n v="2200"/>
    <n v="14420"/>
    <n v="655"/>
    <x v="1"/>
    <n v="166"/>
    <n v="87"/>
    <x v="1"/>
    <s v="USD"/>
    <n v="1500699600"/>
    <n v="1501131600"/>
    <b v="0"/>
    <b v="0"/>
    <s v="music/rock"/>
    <x v="1"/>
    <x v="1"/>
  </r>
  <r>
    <s v="Upgradable uniform service-desk"/>
    <n v="3500"/>
    <n v="6204"/>
    <n v="177"/>
    <x v="1"/>
    <n v="100"/>
    <n v="62"/>
    <x v="2"/>
    <s v="AUD"/>
    <n v="1354082400"/>
    <n v="1355032800"/>
    <b v="0"/>
    <b v="0"/>
    <s v="music/jazz"/>
    <x v="1"/>
    <x v="17"/>
  </r>
  <r>
    <s v="Inverse client-driven product"/>
    <n v="5600"/>
    <n v="6338"/>
    <n v="113"/>
    <x v="1"/>
    <n v="235"/>
    <n v="27"/>
    <x v="1"/>
    <s v="USD"/>
    <n v="1336453200"/>
    <n v="1339477200"/>
    <b v="0"/>
    <b v="1"/>
    <s v="theater/plays"/>
    <x v="3"/>
    <x v="3"/>
  </r>
  <r>
    <s v="Managed bandwidth-monitored system engine"/>
    <n v="1100"/>
    <n v="8010"/>
    <n v="728"/>
    <x v="1"/>
    <n v="148"/>
    <n v="54"/>
    <x v="1"/>
    <s v="USD"/>
    <n v="1305262800"/>
    <n v="1305954000"/>
    <b v="0"/>
    <b v="0"/>
    <s v="music/rock"/>
    <x v="1"/>
    <x v="1"/>
  </r>
  <r>
    <s v="Advanced transitional help-desk"/>
    <n v="3900"/>
    <n v="8125"/>
    <n v="208"/>
    <x v="1"/>
    <n v="198"/>
    <n v="41"/>
    <x v="1"/>
    <s v="USD"/>
    <n v="1492232400"/>
    <n v="1494392400"/>
    <b v="1"/>
    <b v="1"/>
    <s v="music/indie rock"/>
    <x v="1"/>
    <x v="7"/>
  </r>
  <r>
    <s v="De-engineered disintermediate encryption"/>
    <n v="43800"/>
    <n v="13653"/>
    <n v="31"/>
    <x v="0"/>
    <n v="248"/>
    <n v="55"/>
    <x v="2"/>
    <s v="AUD"/>
    <n v="1537333200"/>
    <n v="1537419600"/>
    <b v="0"/>
    <b v="0"/>
    <s v="film &amp; video/science fiction"/>
    <x v="4"/>
    <x v="22"/>
  </r>
  <r>
    <s v="Upgradable attitude-oriented project"/>
    <n v="97200"/>
    <n v="55372"/>
    <n v="57"/>
    <x v="0"/>
    <n v="513"/>
    <n v="108"/>
    <x v="1"/>
    <s v="USD"/>
    <n v="1444107600"/>
    <n v="1447999200"/>
    <b v="0"/>
    <b v="0"/>
    <s v="publishing/translations"/>
    <x v="5"/>
    <x v="18"/>
  </r>
  <r>
    <s v="Fundamental zero tolerance alliance"/>
    <n v="4800"/>
    <n v="11088"/>
    <n v="231"/>
    <x v="1"/>
    <n v="150"/>
    <n v="74"/>
    <x v="1"/>
    <s v="USD"/>
    <n v="1386741600"/>
    <n v="1388037600"/>
    <b v="0"/>
    <b v="0"/>
    <s v="theater/plays"/>
    <x v="3"/>
    <x v="3"/>
  </r>
  <r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s v="User-centric attitude-oriented intranet"/>
    <n v="4300"/>
    <n v="11642"/>
    <n v="271"/>
    <x v="1"/>
    <n v="216"/>
    <n v="54"/>
    <x v="6"/>
    <s v="EUR"/>
    <n v="1397451600"/>
    <n v="1398056400"/>
    <b v="0"/>
    <b v="1"/>
    <s v="theater/plays"/>
    <x v="3"/>
    <x v="3"/>
  </r>
  <r>
    <s v="Self-enabling 5thgeneration paradigm"/>
    <n v="5600"/>
    <n v="2769"/>
    <n v="49"/>
    <x v="3"/>
    <n v="26"/>
    <n v="107"/>
    <x v="1"/>
    <s v="USD"/>
    <n v="1548482400"/>
    <n v="1550815200"/>
    <b v="0"/>
    <b v="0"/>
    <s v="theater/plays"/>
    <x v="3"/>
    <x v="3"/>
  </r>
  <r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s v="Polarized user-facing interface"/>
    <n v="5000"/>
    <n v="6775"/>
    <n v="136"/>
    <x v="1"/>
    <n v="78"/>
    <n v="87"/>
    <x v="6"/>
    <s v="EUR"/>
    <n v="1463979600"/>
    <n v="1467522000"/>
    <b v="0"/>
    <b v="0"/>
    <s v="technology/web"/>
    <x v="2"/>
    <x v="2"/>
  </r>
  <r>
    <s v="Customer-focused non-volatile framework"/>
    <n v="9400"/>
    <n v="968"/>
    <n v="10"/>
    <x v="0"/>
    <n v="10"/>
    <n v="97"/>
    <x v="1"/>
    <s v="USD"/>
    <n v="1415253600"/>
    <n v="1416117600"/>
    <b v="0"/>
    <b v="0"/>
    <s v="music/rock"/>
    <x v="1"/>
    <x v="1"/>
  </r>
  <r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s v="Open-architected stable algorithm"/>
    <n v="93800"/>
    <n v="45987"/>
    <n v="49"/>
    <x v="0"/>
    <n v="676"/>
    <n v="68"/>
    <x v="1"/>
    <s v="USD"/>
    <n v="1316754000"/>
    <n v="1319259600"/>
    <b v="0"/>
    <b v="0"/>
    <s v="theater/plays"/>
    <x v="3"/>
    <x v="3"/>
  </r>
  <r>
    <s v="Cross-platform optimizing website"/>
    <n v="1300"/>
    <n v="10243"/>
    <n v="788"/>
    <x v="1"/>
    <n v="174"/>
    <n v="59"/>
    <x v="5"/>
    <s v="CHF"/>
    <n v="1313211600"/>
    <n v="1313643600"/>
    <b v="0"/>
    <b v="0"/>
    <s v="film &amp; video/animation"/>
    <x v="4"/>
    <x v="10"/>
  </r>
  <r>
    <s v="Public-key actuating projection"/>
    <n v="108700"/>
    <n v="87293"/>
    <n v="80"/>
    <x v="0"/>
    <n v="831"/>
    <n v="105"/>
    <x v="1"/>
    <s v="USD"/>
    <n v="1439528400"/>
    <n v="1440306000"/>
    <b v="0"/>
    <b v="1"/>
    <s v="theater/plays"/>
    <x v="3"/>
    <x v="3"/>
  </r>
  <r>
    <s v="Implemented intangible instruction set"/>
    <n v="5100"/>
    <n v="5421"/>
    <n v="106"/>
    <x v="1"/>
    <n v="164"/>
    <n v="33"/>
    <x v="1"/>
    <s v="USD"/>
    <n v="1469163600"/>
    <n v="1470805200"/>
    <b v="0"/>
    <b v="1"/>
    <s v="film &amp; video/drama"/>
    <x v="4"/>
    <x v="6"/>
  </r>
  <r>
    <s v="Cross-group interactive architecture"/>
    <n v="8700"/>
    <n v="4414"/>
    <n v="51"/>
    <x v="3"/>
    <n v="56"/>
    <n v="79"/>
    <x v="5"/>
    <s v="CHF"/>
    <n v="1288501200"/>
    <n v="1292911200"/>
    <b v="0"/>
    <b v="0"/>
    <s v="theater/plays"/>
    <x v="3"/>
    <x v="3"/>
  </r>
  <r>
    <s v="Centralized asymmetric framework"/>
    <n v="5100"/>
    <n v="10981"/>
    <n v="215"/>
    <x v="1"/>
    <n v="161"/>
    <n v="68"/>
    <x v="1"/>
    <s v="USD"/>
    <n v="1298959200"/>
    <n v="1301374800"/>
    <b v="0"/>
    <b v="1"/>
    <s v="film &amp; video/animation"/>
    <x v="4"/>
    <x v="10"/>
  </r>
  <r>
    <s v="Down-sized systematic utilization"/>
    <n v="7400"/>
    <n v="10451"/>
    <n v="141"/>
    <x v="1"/>
    <n v="138"/>
    <n v="76"/>
    <x v="1"/>
    <s v="USD"/>
    <n v="1387260000"/>
    <n v="1387864800"/>
    <b v="0"/>
    <b v="0"/>
    <s v="music/rock"/>
    <x v="1"/>
    <x v="1"/>
  </r>
  <r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s v="Multi-channeled bi-directional moratorium"/>
    <n v="6700"/>
    <n v="12939"/>
    <n v="193"/>
    <x v="1"/>
    <n v="127"/>
    <n v="102"/>
    <x v="2"/>
    <s v="AUD"/>
    <n v="1556341200"/>
    <n v="1559278800"/>
    <b v="0"/>
    <b v="1"/>
    <s v="film &amp; video/animation"/>
    <x v="4"/>
    <x v="10"/>
  </r>
  <r>
    <s v="Object-based content-based ability"/>
    <n v="1500"/>
    <n v="10946"/>
    <n v="730"/>
    <x v="1"/>
    <n v="207"/>
    <n v="53"/>
    <x v="6"/>
    <s v="EUR"/>
    <n v="1522126800"/>
    <n v="1522731600"/>
    <b v="0"/>
    <b v="1"/>
    <s v="music/jazz"/>
    <x v="1"/>
    <x v="17"/>
  </r>
  <r>
    <s v="Progressive coherent secured line"/>
    <n v="61200"/>
    <n v="60994"/>
    <n v="100"/>
    <x v="0"/>
    <n v="859"/>
    <n v="71"/>
    <x v="0"/>
    <s v="CAD"/>
    <n v="1305954000"/>
    <n v="1306731600"/>
    <b v="0"/>
    <b v="0"/>
    <s v="music/rock"/>
    <x v="1"/>
    <x v="1"/>
  </r>
  <r>
    <s v="Synchronized directional capability"/>
    <n v="3600"/>
    <n v="3174"/>
    <n v="88"/>
    <x v="2"/>
    <n v="31"/>
    <n v="102"/>
    <x v="1"/>
    <s v="USD"/>
    <n v="1350709200"/>
    <n v="1352527200"/>
    <b v="0"/>
    <b v="0"/>
    <s v="film &amp; video/animation"/>
    <x v="4"/>
    <x v="10"/>
  </r>
  <r>
    <s v="Cross-platform composite migration"/>
    <n v="9000"/>
    <n v="3351"/>
    <n v="37"/>
    <x v="0"/>
    <n v="45"/>
    <n v="74"/>
    <x v="1"/>
    <s v="USD"/>
    <n v="1401166800"/>
    <n v="1404363600"/>
    <b v="0"/>
    <b v="0"/>
    <s v="theater/plays"/>
    <x v="3"/>
    <x v="3"/>
  </r>
  <r>
    <s v="Operative local pricing structure"/>
    <n v="185900"/>
    <n v="56774"/>
    <n v="31"/>
    <x v="3"/>
    <n v="1113"/>
    <n v="51"/>
    <x v="1"/>
    <s v="USD"/>
    <n v="1266127200"/>
    <n v="1266645600"/>
    <b v="0"/>
    <b v="0"/>
    <s v="theater/plays"/>
    <x v="3"/>
    <x v="3"/>
  </r>
  <r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s v="Reduced 6thgeneration intranet"/>
    <n v="2000"/>
    <n v="680"/>
    <n v="34"/>
    <x v="0"/>
    <n v="7"/>
    <n v="97"/>
    <x v="1"/>
    <s v="USD"/>
    <n v="1372222800"/>
    <n v="1374642000"/>
    <b v="0"/>
    <b v="1"/>
    <s v="theater/plays"/>
    <x v="3"/>
    <x v="3"/>
  </r>
  <r>
    <s v="Networked disintermediate leverage"/>
    <n v="1100"/>
    <n v="13045"/>
    <n v="1186"/>
    <x v="1"/>
    <n v="181"/>
    <n v="72"/>
    <x v="5"/>
    <s v="CHF"/>
    <n v="1372136400"/>
    <n v="1372482000"/>
    <b v="0"/>
    <b v="0"/>
    <s v="publishing/nonfiction"/>
    <x v="5"/>
    <x v="9"/>
  </r>
  <r>
    <s v="Optional optimal website"/>
    <n v="6600"/>
    <n v="8276"/>
    <n v="125"/>
    <x v="1"/>
    <n v="110"/>
    <n v="75"/>
    <x v="1"/>
    <s v="USD"/>
    <n v="1513922400"/>
    <n v="1514959200"/>
    <b v="0"/>
    <b v="0"/>
    <s v="music/rock"/>
    <x v="1"/>
    <x v="1"/>
  </r>
  <r>
    <s v="Stand-alone asynchronous functionalities"/>
    <n v="7100"/>
    <n v="1022"/>
    <n v="14"/>
    <x v="0"/>
    <n v="31"/>
    <n v="33"/>
    <x v="1"/>
    <s v="USD"/>
    <n v="1477976400"/>
    <n v="1478235600"/>
    <b v="0"/>
    <b v="0"/>
    <s v="film &amp; video/drama"/>
    <x v="4"/>
    <x v="6"/>
  </r>
  <r>
    <s v="Profound full-range open system"/>
    <n v="7800"/>
    <n v="4275"/>
    <n v="55"/>
    <x v="0"/>
    <n v="78"/>
    <n v="55"/>
    <x v="1"/>
    <s v="USD"/>
    <n v="1407474000"/>
    <n v="1408078800"/>
    <b v="0"/>
    <b v="1"/>
    <s v="games/mobile games"/>
    <x v="6"/>
    <x v="20"/>
  </r>
  <r>
    <s v="Optional tangible utilization"/>
    <n v="7600"/>
    <n v="8332"/>
    <n v="110"/>
    <x v="1"/>
    <n v="185"/>
    <n v="45"/>
    <x v="1"/>
    <s v="USD"/>
    <n v="1546149600"/>
    <n v="1548136800"/>
    <b v="0"/>
    <b v="0"/>
    <s v="technology/web"/>
    <x v="2"/>
    <x v="2"/>
  </r>
  <r>
    <s v="Seamless maximized product"/>
    <n v="3400"/>
    <n v="6408"/>
    <n v="188"/>
    <x v="1"/>
    <n v="121"/>
    <n v="53"/>
    <x v="1"/>
    <s v="USD"/>
    <n v="1338440400"/>
    <n v="1340859600"/>
    <b v="0"/>
    <b v="1"/>
    <s v="theater/plays"/>
    <x v="3"/>
    <x v="3"/>
  </r>
  <r>
    <s v="Devolved tertiary time-frame"/>
    <n v="84500"/>
    <n v="73522"/>
    <n v="87"/>
    <x v="0"/>
    <n v="1225"/>
    <n v="60"/>
    <x v="4"/>
    <s v="GBP"/>
    <n v="1454133600"/>
    <n v="1454479200"/>
    <b v="0"/>
    <b v="0"/>
    <s v="theater/plays"/>
    <x v="3"/>
    <x v="3"/>
  </r>
  <r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s v="User-friendly high-level initiative"/>
    <n v="2300"/>
    <n v="4667"/>
    <n v="203"/>
    <x v="1"/>
    <n v="106"/>
    <n v="44"/>
    <x v="1"/>
    <s v="USD"/>
    <n v="1577772000"/>
    <n v="1579672800"/>
    <b v="0"/>
    <b v="1"/>
    <s v="photography/photography books"/>
    <x v="7"/>
    <x v="14"/>
  </r>
  <r>
    <s v="Reverse-engineered zero-defect infrastructure"/>
    <n v="6200"/>
    <n v="12216"/>
    <n v="197"/>
    <x v="1"/>
    <n v="142"/>
    <n v="86"/>
    <x v="1"/>
    <s v="USD"/>
    <n v="1562216400"/>
    <n v="1562389200"/>
    <b v="0"/>
    <b v="0"/>
    <s v="photography/photography books"/>
    <x v="7"/>
    <x v="14"/>
  </r>
  <r>
    <s v="Stand-alone background customer loyalty"/>
    <n v="6100"/>
    <n v="6527"/>
    <n v="107"/>
    <x v="1"/>
    <n v="233"/>
    <n v="28"/>
    <x v="1"/>
    <s v="USD"/>
    <n v="1548568800"/>
    <n v="1551506400"/>
    <b v="0"/>
    <b v="0"/>
    <s v="theater/plays"/>
    <x v="3"/>
    <x v="3"/>
  </r>
  <r>
    <s v="Business-focused discrete software"/>
    <n v="2600"/>
    <n v="6987"/>
    <n v="269"/>
    <x v="1"/>
    <n v="218"/>
    <n v="32"/>
    <x v="1"/>
    <s v="USD"/>
    <n v="1514872800"/>
    <n v="1516600800"/>
    <b v="0"/>
    <b v="0"/>
    <s v="music/rock"/>
    <x v="1"/>
    <x v="1"/>
  </r>
  <r>
    <s v="Advanced intermediate Graphic Interface"/>
    <n v="9700"/>
    <n v="4932"/>
    <n v="51"/>
    <x v="0"/>
    <n v="67"/>
    <n v="74"/>
    <x v="2"/>
    <s v="AUD"/>
    <n v="1416031200"/>
    <n v="1420437600"/>
    <b v="0"/>
    <b v="0"/>
    <s v="film &amp; video/documentary"/>
    <x v="4"/>
    <x v="4"/>
  </r>
  <r>
    <s v="Adaptive holistic hub"/>
    <n v="700"/>
    <n v="8262"/>
    <n v="1180"/>
    <x v="1"/>
    <n v="76"/>
    <n v="109"/>
    <x v="1"/>
    <s v="USD"/>
    <n v="1330927200"/>
    <n v="1332997200"/>
    <b v="0"/>
    <b v="1"/>
    <s v="film &amp; video/drama"/>
    <x v="4"/>
    <x v="6"/>
  </r>
  <r>
    <s v="Automated uniform concept"/>
    <n v="700"/>
    <n v="1848"/>
    <n v="264"/>
    <x v="1"/>
    <n v="43"/>
    <n v="43"/>
    <x v="1"/>
    <s v="USD"/>
    <n v="1571115600"/>
    <n v="1574920800"/>
    <b v="0"/>
    <b v="1"/>
    <s v="theater/plays"/>
    <x v="3"/>
    <x v="3"/>
  </r>
  <r>
    <s v="Enhanced regional flexibility"/>
    <n v="5200"/>
    <n v="1583"/>
    <n v="30"/>
    <x v="0"/>
    <n v="19"/>
    <n v="83"/>
    <x v="1"/>
    <s v="USD"/>
    <n v="1463461200"/>
    <n v="1464930000"/>
    <b v="0"/>
    <b v="0"/>
    <s v="food/food trucks"/>
    <x v="0"/>
    <x v="0"/>
  </r>
  <r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s v="Multi-layered intangible instruction set"/>
    <n v="6400"/>
    <n v="12360"/>
    <n v="193"/>
    <x v="1"/>
    <n v="221"/>
    <n v="56"/>
    <x v="1"/>
    <s v="USD"/>
    <n v="1511848800"/>
    <n v="1512712800"/>
    <b v="0"/>
    <b v="1"/>
    <s v="theater/plays"/>
    <x v="3"/>
    <x v="3"/>
  </r>
  <r>
    <s v="Fundamental methodical emulation"/>
    <n v="92500"/>
    <n v="71320"/>
    <n v="77"/>
    <x v="0"/>
    <n v="679"/>
    <n v="105"/>
    <x v="1"/>
    <s v="USD"/>
    <n v="1452319200"/>
    <n v="1452492000"/>
    <b v="0"/>
    <b v="1"/>
    <s v="games/video games"/>
    <x v="6"/>
    <x v="11"/>
  </r>
  <r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s v="Diverse high-level attitude"/>
    <n v="3200"/>
    <n v="7661"/>
    <n v="239"/>
    <x v="1"/>
    <n v="68"/>
    <n v="113"/>
    <x v="1"/>
    <s v="USD"/>
    <n v="1346043600"/>
    <n v="1346907600"/>
    <b v="0"/>
    <b v="0"/>
    <s v="games/video games"/>
    <x v="6"/>
    <x v="11"/>
  </r>
  <r>
    <s v="Visionary 24hour analyzer"/>
    <n v="3200"/>
    <n v="2950"/>
    <n v="92"/>
    <x v="0"/>
    <n v="36"/>
    <n v="82"/>
    <x v="3"/>
    <s v="DKK"/>
    <n v="1464325200"/>
    <n v="1464498000"/>
    <b v="0"/>
    <b v="1"/>
    <s v="music/rock"/>
    <x v="1"/>
    <x v="1"/>
  </r>
  <r>
    <s v="Centralized bandwidth-monitored leverage"/>
    <n v="9000"/>
    <n v="11721"/>
    <n v="130"/>
    <x v="1"/>
    <n v="183"/>
    <n v="64"/>
    <x v="0"/>
    <s v="CAD"/>
    <n v="1511935200"/>
    <n v="1514181600"/>
    <b v="0"/>
    <b v="0"/>
    <s v="music/rock"/>
    <x v="1"/>
    <x v="1"/>
  </r>
  <r>
    <s v="Ergonomic mission-critical moratorium"/>
    <n v="2300"/>
    <n v="14150"/>
    <n v="615"/>
    <x v="1"/>
    <n v="133"/>
    <n v="106"/>
    <x v="1"/>
    <s v="USD"/>
    <n v="1392012000"/>
    <n v="1392184800"/>
    <b v="1"/>
    <b v="1"/>
    <s v="theater/plays"/>
    <x v="3"/>
    <x v="3"/>
  </r>
  <r>
    <s v="Front-line intermediate moderator"/>
    <n v="51300"/>
    <n v="189192"/>
    <n v="369"/>
    <x v="1"/>
    <n v="2489"/>
    <n v="76"/>
    <x v="6"/>
    <s v="EUR"/>
    <n v="1556946000"/>
    <n v="1559365200"/>
    <b v="0"/>
    <b v="1"/>
    <s v="publishing/nonfiction"/>
    <x v="5"/>
    <x v="9"/>
  </r>
  <r>
    <s v="Automated local secured line"/>
    <n v="700"/>
    <n v="7664"/>
    <n v="1095"/>
    <x v="1"/>
    <n v="69"/>
    <n v="111"/>
    <x v="1"/>
    <s v="USD"/>
    <n v="1548050400"/>
    <n v="1549173600"/>
    <b v="0"/>
    <b v="1"/>
    <s v="theater/plays"/>
    <x v="3"/>
    <x v="3"/>
  </r>
  <r>
    <s v="Integrated bandwidth-monitored alliance"/>
    <n v="8900"/>
    <n v="4509"/>
    <n v="51"/>
    <x v="0"/>
    <n v="47"/>
    <n v="96"/>
    <x v="1"/>
    <s v="USD"/>
    <n v="1353736800"/>
    <n v="1355032800"/>
    <b v="1"/>
    <b v="0"/>
    <s v="games/video games"/>
    <x v="6"/>
    <x v="11"/>
  </r>
  <r>
    <s v="Cross-group heuristic forecast"/>
    <n v="1500"/>
    <n v="12009"/>
    <n v="801"/>
    <x v="1"/>
    <n v="279"/>
    <n v="43"/>
    <x v="4"/>
    <s v="GBP"/>
    <n v="1532840400"/>
    <n v="1533963600"/>
    <b v="0"/>
    <b v="1"/>
    <s v="music/rock"/>
    <x v="1"/>
    <x v="1"/>
  </r>
  <r>
    <s v="Extended impactful secured line"/>
    <n v="4900"/>
    <n v="14273"/>
    <n v="291"/>
    <x v="1"/>
    <n v="210"/>
    <n v="68"/>
    <x v="1"/>
    <s v="USD"/>
    <n v="1488261600"/>
    <n v="1489381200"/>
    <b v="0"/>
    <b v="0"/>
    <s v="film &amp; video/documentary"/>
    <x v="4"/>
    <x v="4"/>
  </r>
  <r>
    <s v="Distributed optimizing protocol"/>
    <n v="54000"/>
    <n v="188982"/>
    <n v="350"/>
    <x v="1"/>
    <n v="2100"/>
    <n v="90"/>
    <x v="1"/>
    <s v="USD"/>
    <n v="1393567200"/>
    <n v="1395032400"/>
    <b v="0"/>
    <b v="0"/>
    <s v="music/rock"/>
    <x v="1"/>
    <x v="1"/>
  </r>
  <r>
    <s v="Secured well-modulated system engine"/>
    <n v="4100"/>
    <n v="14640"/>
    <n v="357"/>
    <x v="1"/>
    <n v="252"/>
    <n v="58"/>
    <x v="1"/>
    <s v="USD"/>
    <n v="1410325200"/>
    <n v="1412485200"/>
    <b v="1"/>
    <b v="1"/>
    <s v="music/rock"/>
    <x v="1"/>
    <x v="1"/>
  </r>
  <r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s v="Open-architected 24/7 infrastructure"/>
    <n v="3600"/>
    <n v="13950"/>
    <n v="388"/>
    <x v="1"/>
    <n v="157"/>
    <n v="89"/>
    <x v="4"/>
    <s v="GBP"/>
    <n v="1500958800"/>
    <n v="1501995600"/>
    <b v="0"/>
    <b v="0"/>
    <s v="film &amp; video/shorts"/>
    <x v="4"/>
    <x v="12"/>
  </r>
  <r>
    <s v="Digitized 6thgeneration Local Area Network"/>
    <n v="2800"/>
    <n v="12797"/>
    <n v="457"/>
    <x v="1"/>
    <n v="194"/>
    <n v="66"/>
    <x v="1"/>
    <s v="USD"/>
    <n v="1292220000"/>
    <n v="1294639200"/>
    <b v="0"/>
    <b v="1"/>
    <s v="theater/plays"/>
    <x v="3"/>
    <x v="3"/>
  </r>
  <r>
    <s v="Innovative actuating artificial intelligence"/>
    <n v="2300"/>
    <n v="6134"/>
    <n v="267"/>
    <x v="1"/>
    <n v="82"/>
    <n v="75"/>
    <x v="2"/>
    <s v="AUD"/>
    <n v="1304398800"/>
    <n v="1305435600"/>
    <b v="0"/>
    <b v="1"/>
    <s v="film &amp; video/drama"/>
    <x v="4"/>
    <x v="6"/>
  </r>
  <r>
    <s v="Cross-platform reciprocal budgetary management"/>
    <n v="7100"/>
    <n v="4899"/>
    <n v="69"/>
    <x v="0"/>
    <n v="70"/>
    <n v="70"/>
    <x v="1"/>
    <s v="USD"/>
    <n v="1535432400"/>
    <n v="1537592400"/>
    <b v="0"/>
    <b v="0"/>
    <s v="theater/plays"/>
    <x v="3"/>
    <x v="3"/>
  </r>
  <r>
    <s v="Vision-oriented scalable portal"/>
    <n v="9600"/>
    <n v="4929"/>
    <n v="51"/>
    <x v="0"/>
    <n v="154"/>
    <n v="32"/>
    <x v="1"/>
    <s v="USD"/>
    <n v="1433826000"/>
    <n v="1435122000"/>
    <b v="0"/>
    <b v="0"/>
    <s v="theater/plays"/>
    <x v="3"/>
    <x v="3"/>
  </r>
  <r>
    <s v="Persevering zero administration knowledge user"/>
    <n v="121600"/>
    <n v="1424"/>
    <n v="1"/>
    <x v="0"/>
    <n v="22"/>
    <n v="65"/>
    <x v="1"/>
    <s v="USD"/>
    <n v="1514959200"/>
    <n v="1520056800"/>
    <b v="0"/>
    <b v="0"/>
    <s v="theater/plays"/>
    <x v="3"/>
    <x v="3"/>
  </r>
  <r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s v="Synergized fault-tolerant hierarchy"/>
    <n v="43200"/>
    <n v="136156"/>
    <n v="315"/>
    <x v="1"/>
    <n v="1297"/>
    <n v="105"/>
    <x v="3"/>
    <s v="DKK"/>
    <n v="1445490000"/>
    <n v="1448431200"/>
    <b v="1"/>
    <b v="0"/>
    <s v="publishing/translations"/>
    <x v="5"/>
    <x v="18"/>
  </r>
  <r>
    <s v="Expanded asynchronous groupware"/>
    <n v="6800"/>
    <n v="10723"/>
    <n v="158"/>
    <x v="1"/>
    <n v="165"/>
    <n v="65"/>
    <x v="3"/>
    <s v="DKK"/>
    <n v="1297663200"/>
    <n v="1298613600"/>
    <b v="0"/>
    <b v="0"/>
    <s v="publishing/translations"/>
    <x v="5"/>
    <x v="18"/>
  </r>
  <r>
    <s v="Expanded fault-tolerant emulation"/>
    <n v="7300"/>
    <n v="11228"/>
    <n v="154"/>
    <x v="1"/>
    <n v="119"/>
    <n v="94"/>
    <x v="1"/>
    <s v="USD"/>
    <n v="1371963600"/>
    <n v="1372482000"/>
    <b v="0"/>
    <b v="0"/>
    <s v="theater/plays"/>
    <x v="3"/>
    <x v="3"/>
  </r>
  <r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s v="Optimized didactic intranet"/>
    <n v="8100"/>
    <n v="6086"/>
    <n v="75"/>
    <x v="0"/>
    <n v="94"/>
    <n v="65"/>
    <x v="1"/>
    <s v="USD"/>
    <n v="1265349600"/>
    <n v="1266300000"/>
    <b v="0"/>
    <b v="0"/>
    <s v="music/indie rock"/>
    <x v="1"/>
    <x v="7"/>
  </r>
  <r>
    <s v="Right-sized dedicated standardization"/>
    <n v="17700"/>
    <n v="150960"/>
    <n v="853"/>
    <x v="1"/>
    <n v="1797"/>
    <n v="84"/>
    <x v="1"/>
    <s v="USD"/>
    <n v="1301202000"/>
    <n v="1305867600"/>
    <b v="0"/>
    <b v="0"/>
    <s v="music/jazz"/>
    <x v="1"/>
    <x v="17"/>
  </r>
  <r>
    <s v="Vision-oriented high-level extranet"/>
    <n v="6400"/>
    <n v="8890"/>
    <n v="139"/>
    <x v="1"/>
    <n v="261"/>
    <n v="34"/>
    <x v="1"/>
    <s v="USD"/>
    <n v="1538024400"/>
    <n v="1538802000"/>
    <b v="0"/>
    <b v="0"/>
    <s v="theater/plays"/>
    <x v="3"/>
    <x v="3"/>
  </r>
  <r>
    <s v="Organized scalable initiative"/>
    <n v="7700"/>
    <n v="14644"/>
    <n v="190"/>
    <x v="1"/>
    <n v="157"/>
    <n v="93"/>
    <x v="1"/>
    <s v="USD"/>
    <n v="1395032400"/>
    <n v="1398920400"/>
    <b v="0"/>
    <b v="1"/>
    <s v="film &amp; video/documentary"/>
    <x v="4"/>
    <x v="4"/>
  </r>
  <r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s v="Automated even-keeled emulation"/>
    <n v="9100"/>
    <n v="12991"/>
    <n v="143"/>
    <x v="1"/>
    <n v="155"/>
    <n v="84"/>
    <x v="1"/>
    <s v="USD"/>
    <n v="1455861600"/>
    <n v="1457244000"/>
    <b v="0"/>
    <b v="0"/>
    <s v="technology/web"/>
    <x v="2"/>
    <x v="2"/>
  </r>
  <r>
    <s v="Reverse-engineered multi-tasking product"/>
    <n v="1500"/>
    <n v="8447"/>
    <n v="563"/>
    <x v="1"/>
    <n v="132"/>
    <n v="64"/>
    <x v="6"/>
    <s v="EUR"/>
    <n v="1529038800"/>
    <n v="1529298000"/>
    <b v="0"/>
    <b v="0"/>
    <s v="technology/wearables"/>
    <x v="2"/>
    <x v="8"/>
  </r>
  <r>
    <s v="De-engineered next generation parallelism"/>
    <n v="8800"/>
    <n v="2703"/>
    <n v="31"/>
    <x v="0"/>
    <n v="33"/>
    <n v="82"/>
    <x v="1"/>
    <s v="USD"/>
    <n v="1535259600"/>
    <n v="1535778000"/>
    <b v="0"/>
    <b v="0"/>
    <s v="photography/photography books"/>
    <x v="7"/>
    <x v="14"/>
  </r>
  <r>
    <s v="Intuitive cohesive groupware"/>
    <n v="8800"/>
    <n v="8747"/>
    <n v="99"/>
    <x v="3"/>
    <n v="94"/>
    <n v="93"/>
    <x v="1"/>
    <s v="USD"/>
    <n v="1327212000"/>
    <n v="1327471200"/>
    <b v="0"/>
    <b v="0"/>
    <s v="film &amp; video/documentary"/>
    <x v="4"/>
    <x v="4"/>
  </r>
  <r>
    <s v="Up-sized high-level access"/>
    <n v="69900"/>
    <n v="138087"/>
    <n v="198"/>
    <x v="1"/>
    <n v="1354"/>
    <n v="102"/>
    <x v="4"/>
    <s v="GBP"/>
    <n v="1526360400"/>
    <n v="1529557200"/>
    <b v="0"/>
    <b v="0"/>
    <s v="technology/web"/>
    <x v="2"/>
    <x v="2"/>
  </r>
  <r>
    <s v="Phased empowering success"/>
    <n v="1000"/>
    <n v="5085"/>
    <n v="509"/>
    <x v="1"/>
    <n v="48"/>
    <n v="106"/>
    <x v="1"/>
    <s v="USD"/>
    <n v="1532149200"/>
    <n v="1535259600"/>
    <b v="1"/>
    <b v="1"/>
    <s v="technology/web"/>
    <x v="2"/>
    <x v="2"/>
  </r>
  <r>
    <s v="Distributed actuating project"/>
    <n v="4700"/>
    <n v="11174"/>
    <n v="238"/>
    <x v="1"/>
    <n v="110"/>
    <n v="102"/>
    <x v="1"/>
    <s v="USD"/>
    <n v="1515304800"/>
    <n v="1515564000"/>
    <b v="0"/>
    <b v="0"/>
    <s v="food/food trucks"/>
    <x v="0"/>
    <x v="0"/>
  </r>
  <r>
    <s v="Robust motivating orchestration"/>
    <n v="3200"/>
    <n v="10831"/>
    <n v="338"/>
    <x v="1"/>
    <n v="172"/>
    <n v="63"/>
    <x v="1"/>
    <s v="USD"/>
    <n v="1276318800"/>
    <n v="1277096400"/>
    <b v="0"/>
    <b v="0"/>
    <s v="film &amp; video/drama"/>
    <x v="4"/>
    <x v="6"/>
  </r>
  <r>
    <s v="Vision-oriented uniform instruction set"/>
    <n v="6700"/>
    <n v="8917"/>
    <n v="133"/>
    <x v="1"/>
    <n v="307"/>
    <n v="29"/>
    <x v="1"/>
    <s v="USD"/>
    <n v="1328767200"/>
    <n v="1329026400"/>
    <b v="0"/>
    <b v="1"/>
    <s v="music/indie rock"/>
    <x v="1"/>
    <x v="7"/>
  </r>
  <r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s v="Object-based needs-based info-mediaries"/>
    <n v="6000"/>
    <n v="12468"/>
    <n v="208"/>
    <x v="1"/>
    <n v="160"/>
    <n v="78"/>
    <x v="1"/>
    <s v="USD"/>
    <n v="1335934800"/>
    <n v="1338786000"/>
    <b v="0"/>
    <b v="0"/>
    <s v="music/electric music"/>
    <x v="1"/>
    <x v="5"/>
  </r>
  <r>
    <s v="Open-source reciprocal standardization"/>
    <n v="4900"/>
    <n v="2505"/>
    <n v="51"/>
    <x v="0"/>
    <n v="31"/>
    <n v="81"/>
    <x v="1"/>
    <s v="USD"/>
    <n v="1310792400"/>
    <n v="1311656400"/>
    <b v="0"/>
    <b v="1"/>
    <s v="games/video games"/>
    <x v="6"/>
    <x v="11"/>
  </r>
  <r>
    <s v="Secured well-modulated projection"/>
    <n v="17100"/>
    <n v="111502"/>
    <n v="652"/>
    <x v="1"/>
    <n v="1467"/>
    <n v="76"/>
    <x v="0"/>
    <s v="CAD"/>
    <n v="1308546000"/>
    <n v="1308978000"/>
    <b v="0"/>
    <b v="1"/>
    <s v="music/indie rock"/>
    <x v="1"/>
    <x v="7"/>
  </r>
  <r>
    <s v="Multi-channeled secondary middleware"/>
    <n v="171000"/>
    <n v="194309"/>
    <n v="114"/>
    <x v="1"/>
    <n v="2662"/>
    <n v="73"/>
    <x v="0"/>
    <s v="CAD"/>
    <n v="1574056800"/>
    <n v="1576389600"/>
    <b v="0"/>
    <b v="0"/>
    <s v="publishing/fiction"/>
    <x v="5"/>
    <x v="13"/>
  </r>
  <r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s v="Profound composite core"/>
    <n v="2400"/>
    <n v="8558"/>
    <n v="357"/>
    <x v="1"/>
    <n v="158"/>
    <n v="54"/>
    <x v="1"/>
    <s v="USD"/>
    <n v="1335243600"/>
    <n v="1336712400"/>
    <b v="0"/>
    <b v="0"/>
    <s v="food/food trucks"/>
    <x v="0"/>
    <x v="0"/>
  </r>
  <r>
    <s v="Programmable disintermediate matrices"/>
    <n v="5300"/>
    <n v="7413"/>
    <n v="140"/>
    <x v="1"/>
    <n v="225"/>
    <n v="33"/>
    <x v="5"/>
    <s v="CHF"/>
    <n v="1328421600"/>
    <n v="1330408800"/>
    <b v="1"/>
    <b v="0"/>
    <s v="film &amp; video/shorts"/>
    <x v="4"/>
    <x v="12"/>
  </r>
  <r>
    <s v="Realigned 5thgeneration knowledge user"/>
    <n v="4000"/>
    <n v="2778"/>
    <n v="69"/>
    <x v="0"/>
    <n v="35"/>
    <n v="79"/>
    <x v="1"/>
    <s v="USD"/>
    <n v="1524286800"/>
    <n v="1524891600"/>
    <b v="1"/>
    <b v="0"/>
    <s v="food/food trucks"/>
    <x v="0"/>
    <x v="0"/>
  </r>
  <r>
    <s v="Multi-layered upward-trending groupware"/>
    <n v="7300"/>
    <n v="2594"/>
    <n v="36"/>
    <x v="0"/>
    <n v="63"/>
    <n v="41"/>
    <x v="1"/>
    <s v="USD"/>
    <n v="1362117600"/>
    <n v="1363669200"/>
    <b v="0"/>
    <b v="1"/>
    <s v="theater/plays"/>
    <x v="3"/>
    <x v="3"/>
  </r>
  <r>
    <s v="Re-contextualized leadingedge firmware"/>
    <n v="2000"/>
    <n v="5033"/>
    <n v="252"/>
    <x v="1"/>
    <n v="65"/>
    <n v="77"/>
    <x v="1"/>
    <s v="USD"/>
    <n v="1550556000"/>
    <n v="1551420000"/>
    <b v="0"/>
    <b v="1"/>
    <s v="technology/wearables"/>
    <x v="2"/>
    <x v="8"/>
  </r>
  <r>
    <s v="Devolved disintermediate analyzer"/>
    <n v="8800"/>
    <n v="9317"/>
    <n v="106"/>
    <x v="1"/>
    <n v="163"/>
    <n v="57"/>
    <x v="1"/>
    <s v="USD"/>
    <n v="1269147600"/>
    <n v="1269838800"/>
    <b v="0"/>
    <b v="0"/>
    <s v="theater/plays"/>
    <x v="3"/>
    <x v="3"/>
  </r>
  <r>
    <s v="Profound disintermediate open system"/>
    <n v="3500"/>
    <n v="6560"/>
    <n v="187"/>
    <x v="1"/>
    <n v="85"/>
    <n v="77"/>
    <x v="1"/>
    <s v="USD"/>
    <n v="1312174800"/>
    <n v="1312520400"/>
    <b v="0"/>
    <b v="0"/>
    <s v="theater/plays"/>
    <x v="3"/>
    <x v="3"/>
  </r>
  <r>
    <s v="Automated reciprocal protocol"/>
    <n v="1400"/>
    <n v="5415"/>
    <n v="387"/>
    <x v="1"/>
    <n v="217"/>
    <n v="25"/>
    <x v="1"/>
    <s v="USD"/>
    <n v="1434517200"/>
    <n v="1436504400"/>
    <b v="0"/>
    <b v="1"/>
    <s v="film &amp; video/television"/>
    <x v="4"/>
    <x v="19"/>
  </r>
  <r>
    <s v="Automated static workforce"/>
    <n v="4200"/>
    <n v="14577"/>
    <n v="347"/>
    <x v="1"/>
    <n v="150"/>
    <n v="97"/>
    <x v="1"/>
    <s v="USD"/>
    <n v="1471582800"/>
    <n v="1472014800"/>
    <b v="0"/>
    <b v="0"/>
    <s v="film &amp; video/shorts"/>
    <x v="4"/>
    <x v="12"/>
  </r>
  <r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s v="Versatile 5thgeneration matrices"/>
    <n v="182800"/>
    <n v="79045"/>
    <n v="43"/>
    <x v="3"/>
    <n v="898"/>
    <n v="88"/>
    <x v="1"/>
    <s v="USD"/>
    <n v="1304830800"/>
    <n v="1304917200"/>
    <b v="0"/>
    <b v="0"/>
    <s v="photography/photography books"/>
    <x v="7"/>
    <x v="14"/>
  </r>
  <r>
    <s v="Cross-platform next generation service-desk"/>
    <n v="4800"/>
    <n v="7797"/>
    <n v="162"/>
    <x v="1"/>
    <n v="300"/>
    <n v="26"/>
    <x v="1"/>
    <s v="USD"/>
    <n v="1539061200"/>
    <n v="1539579600"/>
    <b v="0"/>
    <b v="0"/>
    <s v="food/food trucks"/>
    <x v="0"/>
    <x v="0"/>
  </r>
  <r>
    <s v="Front-line web-enabled installation"/>
    <n v="7000"/>
    <n v="12939"/>
    <n v="185"/>
    <x v="1"/>
    <n v="126"/>
    <n v="103"/>
    <x v="1"/>
    <s v="USD"/>
    <n v="1381554000"/>
    <n v="1382504400"/>
    <b v="0"/>
    <b v="0"/>
    <s v="theater/plays"/>
    <x v="3"/>
    <x v="3"/>
  </r>
  <r>
    <s v="Multi-channeled responsive product"/>
    <n v="161900"/>
    <n v="38376"/>
    <n v="24"/>
    <x v="0"/>
    <n v="526"/>
    <n v="73"/>
    <x v="1"/>
    <s v="USD"/>
    <n v="1277096400"/>
    <n v="1278306000"/>
    <b v="0"/>
    <b v="0"/>
    <s v="film &amp; video/drama"/>
    <x v="4"/>
    <x v="6"/>
  </r>
  <r>
    <s v="Adaptive demand-driven encryption"/>
    <n v="7700"/>
    <n v="6920"/>
    <n v="90"/>
    <x v="0"/>
    <n v="121"/>
    <n v="57"/>
    <x v="1"/>
    <s v="USD"/>
    <n v="1440392400"/>
    <n v="1442552400"/>
    <b v="0"/>
    <b v="0"/>
    <s v="theater/plays"/>
    <x v="3"/>
    <x v="3"/>
  </r>
  <r>
    <s v="Re-engineered client-driven knowledge user"/>
    <n v="71500"/>
    <n v="194912"/>
    <n v="273"/>
    <x v="1"/>
    <n v="2320"/>
    <n v="84"/>
    <x v="1"/>
    <s v="USD"/>
    <n v="1509512400"/>
    <n v="1511071200"/>
    <b v="0"/>
    <b v="1"/>
    <s v="theater/plays"/>
    <x v="3"/>
    <x v="3"/>
  </r>
  <r>
    <s v="Compatible logistical paradigm"/>
    <n v="4700"/>
    <n v="7992"/>
    <n v="170"/>
    <x v="1"/>
    <n v="81"/>
    <n v="99"/>
    <x v="2"/>
    <s v="AUD"/>
    <n v="1535950800"/>
    <n v="1536382800"/>
    <b v="0"/>
    <b v="0"/>
    <s v="film &amp; video/science fiction"/>
    <x v="4"/>
    <x v="22"/>
  </r>
  <r>
    <s v="Intuitive value-added installation"/>
    <n v="42100"/>
    <n v="79268"/>
    <n v="188"/>
    <x v="1"/>
    <n v="1887"/>
    <n v="42"/>
    <x v="1"/>
    <s v="USD"/>
    <n v="1389160800"/>
    <n v="1389592800"/>
    <b v="0"/>
    <b v="0"/>
    <s v="photography/photography books"/>
    <x v="7"/>
    <x v="14"/>
  </r>
  <r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s v="Implemented tangible approach"/>
    <n v="7900"/>
    <n v="5465"/>
    <n v="69"/>
    <x v="0"/>
    <n v="67"/>
    <n v="82"/>
    <x v="1"/>
    <s v="USD"/>
    <n v="1294898400"/>
    <n v="1294984800"/>
    <b v="0"/>
    <b v="0"/>
    <s v="music/rock"/>
    <x v="1"/>
    <x v="1"/>
  </r>
  <r>
    <s v="Re-engineered encompassing definition"/>
    <n v="8300"/>
    <n v="2111"/>
    <n v="25"/>
    <x v="0"/>
    <n v="57"/>
    <n v="37"/>
    <x v="0"/>
    <s v="CAD"/>
    <n v="1559970000"/>
    <n v="1562043600"/>
    <b v="0"/>
    <b v="0"/>
    <s v="photography/photography books"/>
    <x v="7"/>
    <x v="14"/>
  </r>
  <r>
    <s v="Multi-lateral uniform collaboration"/>
    <n v="163600"/>
    <n v="126628"/>
    <n v="77"/>
    <x v="0"/>
    <n v="1229"/>
    <n v="103"/>
    <x v="1"/>
    <s v="USD"/>
    <n v="1469509200"/>
    <n v="1469595600"/>
    <b v="0"/>
    <b v="0"/>
    <s v="food/food trucks"/>
    <x v="0"/>
    <x v="0"/>
  </r>
  <r>
    <s v="Enterprise-wide foreground paradigm"/>
    <n v="2700"/>
    <n v="1012"/>
    <n v="37"/>
    <x v="0"/>
    <n v="12"/>
    <n v="84"/>
    <x v="6"/>
    <s v="EUR"/>
    <n v="1579068000"/>
    <n v="1581141600"/>
    <b v="0"/>
    <b v="0"/>
    <s v="music/metal"/>
    <x v="1"/>
    <x v="16"/>
  </r>
  <r>
    <s v="Stand-alone incremental parallelism"/>
    <n v="1000"/>
    <n v="5438"/>
    <n v="544"/>
    <x v="1"/>
    <n v="53"/>
    <n v="103"/>
    <x v="1"/>
    <s v="USD"/>
    <n v="1487743200"/>
    <n v="1488520800"/>
    <b v="0"/>
    <b v="0"/>
    <s v="publishing/nonfiction"/>
    <x v="5"/>
    <x v="9"/>
  </r>
  <r>
    <s v="Persevering 5thgeneration throughput"/>
    <n v="84500"/>
    <n v="193101"/>
    <n v="229"/>
    <x v="1"/>
    <n v="2414"/>
    <n v="80"/>
    <x v="1"/>
    <s v="USD"/>
    <n v="1563685200"/>
    <n v="1563858000"/>
    <b v="0"/>
    <b v="0"/>
    <s v="music/electric music"/>
    <x v="1"/>
    <x v="5"/>
  </r>
  <r>
    <s v="Implemented object-oriented synergy"/>
    <n v="81300"/>
    <n v="31665"/>
    <n v="39"/>
    <x v="0"/>
    <n v="452"/>
    <n v="70"/>
    <x v="1"/>
    <s v="USD"/>
    <n v="1436418000"/>
    <n v="1438923600"/>
    <b v="0"/>
    <b v="1"/>
    <s v="theater/plays"/>
    <x v="3"/>
    <x v="3"/>
  </r>
  <r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s v="Customer-focused mobile Graphic Interface"/>
    <n v="3400"/>
    <n v="8089"/>
    <n v="238"/>
    <x v="1"/>
    <n v="193"/>
    <n v="42"/>
    <x v="1"/>
    <s v="USD"/>
    <n v="1274763600"/>
    <n v="1277874000"/>
    <b v="0"/>
    <b v="0"/>
    <s v="film &amp; video/shorts"/>
    <x v="4"/>
    <x v="12"/>
  </r>
  <r>
    <s v="Horizontal secondary interface"/>
    <n v="170800"/>
    <n v="109374"/>
    <n v="64"/>
    <x v="0"/>
    <n v="1886"/>
    <n v="58"/>
    <x v="1"/>
    <s v="USD"/>
    <n v="1399179600"/>
    <n v="1399352400"/>
    <b v="0"/>
    <b v="1"/>
    <s v="theater/plays"/>
    <x v="3"/>
    <x v="3"/>
  </r>
  <r>
    <s v="Virtual analyzing collaboration"/>
    <n v="1800"/>
    <n v="2129"/>
    <n v="118"/>
    <x v="1"/>
    <n v="52"/>
    <n v="41"/>
    <x v="1"/>
    <s v="USD"/>
    <n v="1275800400"/>
    <n v="1279083600"/>
    <b v="0"/>
    <b v="0"/>
    <s v="theater/plays"/>
    <x v="3"/>
    <x v="3"/>
  </r>
  <r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s v="Multi-layered systematic knowledgebase"/>
    <n v="7800"/>
    <n v="2289"/>
    <n v="29"/>
    <x v="0"/>
    <n v="31"/>
    <n v="74"/>
    <x v="1"/>
    <s v="USD"/>
    <n v="1437109200"/>
    <n v="1441170000"/>
    <b v="0"/>
    <b v="1"/>
    <s v="theater/plays"/>
    <x v="3"/>
    <x v="3"/>
  </r>
  <r>
    <s v="Reverse-engineered uniform knowledge user"/>
    <n v="5800"/>
    <n v="12174"/>
    <n v="210"/>
    <x v="1"/>
    <n v="290"/>
    <n v="42"/>
    <x v="1"/>
    <s v="USD"/>
    <n v="1491886800"/>
    <n v="1493528400"/>
    <b v="0"/>
    <b v="0"/>
    <s v="theater/plays"/>
    <x v="3"/>
    <x v="3"/>
  </r>
  <r>
    <s v="Secured dynamic capacity"/>
    <n v="5600"/>
    <n v="9508"/>
    <n v="170"/>
    <x v="1"/>
    <n v="122"/>
    <n v="78"/>
    <x v="1"/>
    <s v="USD"/>
    <n v="1394600400"/>
    <n v="1395205200"/>
    <b v="0"/>
    <b v="1"/>
    <s v="music/electric music"/>
    <x v="1"/>
    <x v="5"/>
  </r>
  <r>
    <s v="Devolved foreground throughput"/>
    <n v="134400"/>
    <n v="155849"/>
    <n v="116"/>
    <x v="1"/>
    <n v="1470"/>
    <n v="106"/>
    <x v="1"/>
    <s v="USD"/>
    <n v="1561352400"/>
    <n v="1561438800"/>
    <b v="0"/>
    <b v="0"/>
    <s v="music/indie rock"/>
    <x v="1"/>
    <x v="7"/>
  </r>
  <r>
    <s v="Synchronized demand-driven infrastructure"/>
    <n v="3000"/>
    <n v="7758"/>
    <n v="259"/>
    <x v="1"/>
    <n v="165"/>
    <n v="47"/>
    <x v="0"/>
    <s v="CAD"/>
    <n v="1322892000"/>
    <n v="1326693600"/>
    <b v="0"/>
    <b v="0"/>
    <s v="film &amp; video/documentary"/>
    <x v="4"/>
    <x v="4"/>
  </r>
  <r>
    <s v="Realigned discrete structure"/>
    <n v="6000"/>
    <n v="13835"/>
    <n v="231"/>
    <x v="1"/>
    <n v="182"/>
    <n v="76"/>
    <x v="1"/>
    <s v="USD"/>
    <n v="1274418000"/>
    <n v="1277960400"/>
    <b v="0"/>
    <b v="0"/>
    <s v="publishing/translations"/>
    <x v="5"/>
    <x v="18"/>
  </r>
  <r>
    <s v="Progressive grid-enabled website"/>
    <n v="8400"/>
    <n v="10770"/>
    <n v="128"/>
    <x v="1"/>
    <n v="199"/>
    <n v="54"/>
    <x v="6"/>
    <s v="EUR"/>
    <n v="1434344400"/>
    <n v="1434690000"/>
    <b v="0"/>
    <b v="1"/>
    <s v="film &amp; video/documentary"/>
    <x v="4"/>
    <x v="4"/>
  </r>
  <r>
    <s v="Organic cohesive neural-net"/>
    <n v="1700"/>
    <n v="3208"/>
    <n v="189"/>
    <x v="1"/>
    <n v="56"/>
    <n v="57"/>
    <x v="4"/>
    <s v="GBP"/>
    <n v="1373518800"/>
    <n v="1376110800"/>
    <b v="0"/>
    <b v="1"/>
    <s v="film &amp; video/television"/>
    <x v="4"/>
    <x v="19"/>
  </r>
  <r>
    <s v="Integrated demand-driven info-mediaries"/>
    <n v="159800"/>
    <n v="11108"/>
    <n v="7"/>
    <x v="0"/>
    <n v="107"/>
    <n v="104"/>
    <x v="1"/>
    <s v="USD"/>
    <n v="1517637600"/>
    <n v="1518415200"/>
    <b v="0"/>
    <b v="0"/>
    <s v="theater/plays"/>
    <x v="3"/>
    <x v="3"/>
  </r>
  <r>
    <s v="Reverse-engineered client-server extranet"/>
    <n v="19800"/>
    <n v="153338"/>
    <n v="774"/>
    <x v="1"/>
    <n v="1460"/>
    <n v="105"/>
    <x v="2"/>
    <s v="AUD"/>
    <n v="1310619600"/>
    <n v="1310878800"/>
    <b v="0"/>
    <b v="1"/>
    <s v="food/food trucks"/>
    <x v="0"/>
    <x v="0"/>
  </r>
  <r>
    <s v="Organized discrete encoding"/>
    <n v="8800"/>
    <n v="2437"/>
    <n v="28"/>
    <x v="0"/>
    <n v="27"/>
    <n v="90"/>
    <x v="1"/>
    <s v="USD"/>
    <n v="1556427600"/>
    <n v="1556600400"/>
    <b v="0"/>
    <b v="0"/>
    <s v="theater/plays"/>
    <x v="3"/>
    <x v="3"/>
  </r>
  <r>
    <s v="Balanced regional flexibility"/>
    <n v="179100"/>
    <n v="93991"/>
    <n v="52"/>
    <x v="0"/>
    <n v="1221"/>
    <n v="77"/>
    <x v="1"/>
    <s v="USD"/>
    <n v="1576476000"/>
    <n v="1576994400"/>
    <b v="0"/>
    <b v="0"/>
    <s v="film &amp; video/documentary"/>
    <x v="4"/>
    <x v="4"/>
  </r>
  <r>
    <s v="Implemented multimedia time-frame"/>
    <n v="3100"/>
    <n v="12620"/>
    <n v="407"/>
    <x v="1"/>
    <n v="123"/>
    <n v="103"/>
    <x v="5"/>
    <s v="CHF"/>
    <n v="1381122000"/>
    <n v="1382677200"/>
    <b v="0"/>
    <b v="0"/>
    <s v="music/jazz"/>
    <x v="1"/>
    <x v="17"/>
  </r>
  <r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s v="Versatile bottom-line definition"/>
    <n v="5600"/>
    <n v="8746"/>
    <n v="156"/>
    <x v="1"/>
    <n v="159"/>
    <n v="55"/>
    <x v="1"/>
    <s v="USD"/>
    <n v="1531803600"/>
    <n v="1534654800"/>
    <b v="0"/>
    <b v="1"/>
    <s v="music/rock"/>
    <x v="1"/>
    <x v="1"/>
  </r>
  <r>
    <s v="Integrated bifurcated software"/>
    <n v="1400"/>
    <n v="3534"/>
    <n v="252"/>
    <x v="1"/>
    <n v="110"/>
    <n v="32"/>
    <x v="1"/>
    <s v="USD"/>
    <n v="1454133600"/>
    <n v="1457762400"/>
    <b v="0"/>
    <b v="0"/>
    <s v="technology/web"/>
    <x v="2"/>
    <x v="2"/>
  </r>
  <r>
    <s v="Assimilated next generation instruction set"/>
    <n v="41000"/>
    <n v="709"/>
    <n v="2"/>
    <x v="2"/>
    <n v="14"/>
    <n v="51"/>
    <x v="1"/>
    <s v="USD"/>
    <n v="1336194000"/>
    <n v="1337490000"/>
    <b v="0"/>
    <b v="1"/>
    <s v="publishing/nonfiction"/>
    <x v="5"/>
    <x v="9"/>
  </r>
  <r>
    <s v="Digitized foreground array"/>
    <n v="6500"/>
    <n v="795"/>
    <n v="12"/>
    <x v="0"/>
    <n v="16"/>
    <n v="50"/>
    <x v="1"/>
    <s v="USD"/>
    <n v="1349326800"/>
    <n v="1349672400"/>
    <b v="0"/>
    <b v="0"/>
    <s v="publishing/radio &amp; podcasts"/>
    <x v="5"/>
    <x v="15"/>
  </r>
  <r>
    <s v="Re-engineered clear-thinking project"/>
    <n v="7900"/>
    <n v="12955"/>
    <n v="164"/>
    <x v="1"/>
    <n v="236"/>
    <n v="55"/>
    <x v="1"/>
    <s v="USD"/>
    <n v="1379566800"/>
    <n v="1379826000"/>
    <b v="0"/>
    <b v="0"/>
    <s v="theater/plays"/>
    <x v="3"/>
    <x v="3"/>
  </r>
  <r>
    <s v="Implemented even-keeled standardization"/>
    <n v="5500"/>
    <n v="8964"/>
    <n v="163"/>
    <x v="1"/>
    <n v="191"/>
    <n v="47"/>
    <x v="1"/>
    <s v="USD"/>
    <n v="1494651600"/>
    <n v="1497762000"/>
    <b v="1"/>
    <b v="1"/>
    <s v="film &amp; video/documentary"/>
    <x v="4"/>
    <x v="4"/>
  </r>
  <r>
    <s v="Quality-focused asymmetric adapter"/>
    <n v="9100"/>
    <n v="1843"/>
    <n v="20"/>
    <x v="0"/>
    <n v="41"/>
    <n v="45"/>
    <x v="1"/>
    <s v="USD"/>
    <n v="1303880400"/>
    <n v="1304485200"/>
    <b v="0"/>
    <b v="0"/>
    <s v="theater/plays"/>
    <x v="3"/>
    <x v="3"/>
  </r>
  <r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s v="Synchronized attitude-oriented frame"/>
    <n v="1800"/>
    <n v="8621"/>
    <n v="479"/>
    <x v="1"/>
    <n v="80"/>
    <n v="108"/>
    <x v="0"/>
    <s v="CAD"/>
    <n v="1528088400"/>
    <n v="1530421200"/>
    <b v="0"/>
    <b v="1"/>
    <s v="theater/plays"/>
    <x v="3"/>
    <x v="3"/>
  </r>
  <r>
    <s v="Proactive incremental architecture"/>
    <n v="154500"/>
    <n v="30215"/>
    <n v="20"/>
    <x v="3"/>
    <n v="296"/>
    <n v="102"/>
    <x v="1"/>
    <s v="USD"/>
    <n v="1421906400"/>
    <n v="1421992800"/>
    <b v="0"/>
    <b v="0"/>
    <s v="theater/plays"/>
    <x v="3"/>
    <x v="3"/>
  </r>
  <r>
    <s v="Cloned responsive standardization"/>
    <n v="5800"/>
    <n v="11539"/>
    <n v="199"/>
    <x v="1"/>
    <n v="462"/>
    <n v="25"/>
    <x v="1"/>
    <s v="USD"/>
    <n v="1568005200"/>
    <n v="1568178000"/>
    <b v="1"/>
    <b v="0"/>
    <s v="technology/web"/>
    <x v="2"/>
    <x v="2"/>
  </r>
  <r>
    <s v="Reduced bifurcated pricing structure"/>
    <n v="1800"/>
    <n v="14310"/>
    <n v="795"/>
    <x v="1"/>
    <n v="179"/>
    <n v="80"/>
    <x v="1"/>
    <s v="USD"/>
    <n v="1346821200"/>
    <n v="1347944400"/>
    <b v="1"/>
    <b v="0"/>
    <s v="film &amp; video/drama"/>
    <x v="4"/>
    <x v="6"/>
  </r>
  <r>
    <s v="Re-engineered asymmetric challenge"/>
    <n v="70200"/>
    <n v="35536"/>
    <n v="51"/>
    <x v="0"/>
    <n v="523"/>
    <n v="68"/>
    <x v="2"/>
    <s v="AUD"/>
    <n v="1557637200"/>
    <n v="1558760400"/>
    <b v="0"/>
    <b v="0"/>
    <s v="film &amp; video/drama"/>
    <x v="4"/>
    <x v="6"/>
  </r>
  <r>
    <s v="Diverse client-driven conglomeration"/>
    <n v="6400"/>
    <n v="3676"/>
    <n v="57"/>
    <x v="0"/>
    <n v="141"/>
    <n v="26"/>
    <x v="4"/>
    <s v="GBP"/>
    <n v="1375592400"/>
    <n v="1376629200"/>
    <b v="0"/>
    <b v="0"/>
    <s v="theater/plays"/>
    <x v="3"/>
    <x v="3"/>
  </r>
  <r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s v="Persistent bandwidth-monitored framework"/>
    <n v="3700"/>
    <n v="1343"/>
    <n v="36"/>
    <x v="0"/>
    <n v="52"/>
    <n v="26"/>
    <x v="1"/>
    <s v="USD"/>
    <n v="1418882400"/>
    <n v="1419660000"/>
    <b v="0"/>
    <b v="0"/>
    <s v="photography/photography books"/>
    <x v="7"/>
    <x v="14"/>
  </r>
  <r>
    <s v="Polarized discrete product"/>
    <n v="3600"/>
    <n v="2097"/>
    <n v="58"/>
    <x v="2"/>
    <n v="27"/>
    <n v="78"/>
    <x v="4"/>
    <s v="GBP"/>
    <n v="1309237200"/>
    <n v="1311310800"/>
    <b v="0"/>
    <b v="1"/>
    <s v="film &amp; video/shorts"/>
    <x v="4"/>
    <x v="12"/>
  </r>
  <r>
    <s v="Seamless dynamic website"/>
    <n v="3800"/>
    <n v="9021"/>
    <n v="237"/>
    <x v="1"/>
    <n v="156"/>
    <n v="58"/>
    <x v="5"/>
    <s v="CHF"/>
    <n v="1343365200"/>
    <n v="1344315600"/>
    <b v="0"/>
    <b v="0"/>
    <s v="publishing/radio &amp; podcasts"/>
    <x v="5"/>
    <x v="15"/>
  </r>
  <r>
    <s v="Extended multimedia firmware"/>
    <n v="35600"/>
    <n v="20915"/>
    <n v="59"/>
    <x v="0"/>
    <n v="225"/>
    <n v="93"/>
    <x v="2"/>
    <s v="AUD"/>
    <n v="1507957200"/>
    <n v="1510725600"/>
    <b v="0"/>
    <b v="1"/>
    <s v="theater/plays"/>
    <x v="3"/>
    <x v="3"/>
  </r>
  <r>
    <s v="Versatile directional project"/>
    <n v="5300"/>
    <n v="9676"/>
    <n v="183"/>
    <x v="1"/>
    <n v="255"/>
    <n v="38"/>
    <x v="1"/>
    <s v="USD"/>
    <n v="1549519200"/>
    <n v="1551247200"/>
    <b v="1"/>
    <b v="0"/>
    <s v="film &amp; video/animation"/>
    <x v="4"/>
    <x v="10"/>
  </r>
  <r>
    <s v="Profound directional knowledge user"/>
    <n v="160400"/>
    <n v="1210"/>
    <n v="1"/>
    <x v="0"/>
    <n v="38"/>
    <n v="32"/>
    <x v="1"/>
    <s v="USD"/>
    <n v="1329026400"/>
    <n v="1330236000"/>
    <b v="0"/>
    <b v="0"/>
    <s v="technology/web"/>
    <x v="2"/>
    <x v="2"/>
  </r>
  <r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s v="Sharable discrete definition"/>
    <n v="1700"/>
    <n v="4044"/>
    <n v="238"/>
    <x v="1"/>
    <n v="40"/>
    <n v="101"/>
    <x v="1"/>
    <s v="USD"/>
    <n v="1279083600"/>
    <n v="1279170000"/>
    <b v="0"/>
    <b v="0"/>
    <s v="theater/plays"/>
    <x v="3"/>
    <x v="3"/>
  </r>
  <r>
    <s v="User-friendly next generation core"/>
    <n v="39400"/>
    <n v="192292"/>
    <n v="488"/>
    <x v="1"/>
    <n v="2289"/>
    <n v="84"/>
    <x v="6"/>
    <s v="EUR"/>
    <n v="1572498000"/>
    <n v="1573452000"/>
    <b v="0"/>
    <b v="0"/>
    <s v="theater/plays"/>
    <x v="3"/>
    <x v="3"/>
  </r>
  <r>
    <s v="Profit-focused empowering system engine"/>
    <n v="3000"/>
    <n v="6722"/>
    <n v="224"/>
    <x v="1"/>
    <n v="65"/>
    <n v="103"/>
    <x v="1"/>
    <s v="USD"/>
    <n v="1506056400"/>
    <n v="1507093200"/>
    <b v="0"/>
    <b v="0"/>
    <s v="theater/plays"/>
    <x v="3"/>
    <x v="3"/>
  </r>
  <r>
    <s v="Synchronized cohesive encoding"/>
    <n v="8700"/>
    <n v="1577"/>
    <n v="18"/>
    <x v="0"/>
    <n v="15"/>
    <n v="105"/>
    <x v="1"/>
    <s v="USD"/>
    <n v="1463029200"/>
    <n v="1463374800"/>
    <b v="0"/>
    <b v="0"/>
    <s v="food/food trucks"/>
    <x v="0"/>
    <x v="0"/>
  </r>
  <r>
    <s v="Synergistic dynamic utilization"/>
    <n v="7200"/>
    <n v="3301"/>
    <n v="46"/>
    <x v="0"/>
    <n v="37"/>
    <n v="89"/>
    <x v="1"/>
    <s v="USD"/>
    <n v="1342069200"/>
    <n v="1344574800"/>
    <b v="0"/>
    <b v="0"/>
    <s v="theater/plays"/>
    <x v="3"/>
    <x v="3"/>
  </r>
  <r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s v="Polarized tertiary function"/>
    <n v="5500"/>
    <n v="11952"/>
    <n v="217"/>
    <x v="1"/>
    <n v="184"/>
    <n v="65"/>
    <x v="4"/>
    <s v="GBP"/>
    <n v="1493787600"/>
    <n v="1494997200"/>
    <b v="0"/>
    <b v="0"/>
    <s v="theater/plays"/>
    <x v="3"/>
    <x v="3"/>
  </r>
  <r>
    <s v="Configurable fault-tolerant structure"/>
    <n v="3500"/>
    <n v="3930"/>
    <n v="112"/>
    <x v="1"/>
    <n v="85"/>
    <n v="46"/>
    <x v="1"/>
    <s v="USD"/>
    <n v="1424844000"/>
    <n v="1425448800"/>
    <b v="0"/>
    <b v="1"/>
    <s v="theater/plays"/>
    <x v="3"/>
    <x v="3"/>
  </r>
  <r>
    <s v="Digitized 24/7 budgetary management"/>
    <n v="7900"/>
    <n v="5729"/>
    <n v="73"/>
    <x v="0"/>
    <n v="112"/>
    <n v="51"/>
    <x v="1"/>
    <s v="USD"/>
    <n v="1403931600"/>
    <n v="1404104400"/>
    <b v="0"/>
    <b v="1"/>
    <s v="theater/plays"/>
    <x v="3"/>
    <x v="3"/>
  </r>
  <r>
    <s v="Stand-alone zero tolerance algorithm"/>
    <n v="2300"/>
    <n v="4883"/>
    <n v="212"/>
    <x v="1"/>
    <n v="144"/>
    <n v="34"/>
    <x v="1"/>
    <s v="USD"/>
    <n v="1394514000"/>
    <n v="1394773200"/>
    <b v="0"/>
    <b v="0"/>
    <s v="music/rock"/>
    <x v="1"/>
    <x v="1"/>
  </r>
  <r>
    <s v="Implemented tangible support"/>
    <n v="73000"/>
    <n v="175015"/>
    <n v="240"/>
    <x v="1"/>
    <n v="1902"/>
    <n v="92"/>
    <x v="1"/>
    <s v="USD"/>
    <n v="1365397200"/>
    <n v="1366520400"/>
    <b v="0"/>
    <b v="0"/>
    <s v="theater/plays"/>
    <x v="3"/>
    <x v="3"/>
  </r>
  <r>
    <s v="Reactive radical framework"/>
    <n v="6200"/>
    <n v="11280"/>
    <n v="182"/>
    <x v="1"/>
    <n v="105"/>
    <n v="107"/>
    <x v="1"/>
    <s v="USD"/>
    <n v="1456120800"/>
    <n v="1456639200"/>
    <b v="0"/>
    <b v="0"/>
    <s v="theater/plays"/>
    <x v="3"/>
    <x v="3"/>
  </r>
  <r>
    <s v="Object-based full-range knowledge user"/>
    <n v="6100"/>
    <n v="10012"/>
    <n v="164"/>
    <x v="1"/>
    <n v="132"/>
    <n v="76"/>
    <x v="1"/>
    <s v="USD"/>
    <n v="1437714000"/>
    <n v="1438318800"/>
    <b v="0"/>
    <b v="0"/>
    <s v="theater/plays"/>
    <x v="3"/>
    <x v="3"/>
  </r>
  <r>
    <s v="Enhanced composite contingency"/>
    <n v="103200"/>
    <n v="1690"/>
    <n v="2"/>
    <x v="0"/>
    <n v="21"/>
    <n v="80"/>
    <x v="1"/>
    <s v="USD"/>
    <n v="1563771600"/>
    <n v="1564030800"/>
    <b v="1"/>
    <b v="0"/>
    <s v="theater/plays"/>
    <x v="3"/>
    <x v="3"/>
  </r>
  <r>
    <s v="Cloned fresh-thinking model"/>
    <n v="171000"/>
    <n v="84891"/>
    <n v="50"/>
    <x v="3"/>
    <n v="976"/>
    <n v="87"/>
    <x v="1"/>
    <s v="USD"/>
    <n v="1448517600"/>
    <n v="1449295200"/>
    <b v="0"/>
    <b v="0"/>
    <s v="film &amp; video/documentary"/>
    <x v="4"/>
    <x v="4"/>
  </r>
  <r>
    <s v="Total dedicated benchmark"/>
    <n v="9200"/>
    <n v="10093"/>
    <n v="110"/>
    <x v="1"/>
    <n v="96"/>
    <n v="105"/>
    <x v="1"/>
    <s v="USD"/>
    <n v="1528779600"/>
    <n v="1531890000"/>
    <b v="0"/>
    <b v="1"/>
    <s v="publishing/fiction"/>
    <x v="5"/>
    <x v="13"/>
  </r>
  <r>
    <s v="Streamlined human-resource Graphic Interface"/>
    <n v="7800"/>
    <n v="3839"/>
    <n v="49"/>
    <x v="0"/>
    <n v="67"/>
    <n v="57"/>
    <x v="1"/>
    <s v="USD"/>
    <n v="1304744400"/>
    <n v="1306213200"/>
    <b v="0"/>
    <b v="1"/>
    <s v="games/video games"/>
    <x v="6"/>
    <x v="11"/>
  </r>
  <r>
    <s v="Upgradable analyzing core"/>
    <n v="9900"/>
    <n v="6161"/>
    <n v="62"/>
    <x v="2"/>
    <n v="66"/>
    <n v="93"/>
    <x v="0"/>
    <s v="CAD"/>
    <n v="1354341600"/>
    <n v="1356242400"/>
    <b v="0"/>
    <b v="0"/>
    <s v="technology/web"/>
    <x v="2"/>
    <x v="2"/>
  </r>
  <r>
    <s v="Profound exuding pricing structure"/>
    <n v="43000"/>
    <n v="5615"/>
    <n v="13"/>
    <x v="0"/>
    <n v="78"/>
    <n v="72"/>
    <x v="1"/>
    <s v="USD"/>
    <n v="1294552800"/>
    <n v="1297576800"/>
    <b v="1"/>
    <b v="0"/>
    <s v="theater/plays"/>
    <x v="3"/>
    <x v="3"/>
  </r>
  <r>
    <s v="Horizontal optimizing model"/>
    <n v="9600"/>
    <n v="6205"/>
    <n v="65"/>
    <x v="0"/>
    <n v="67"/>
    <n v="93"/>
    <x v="2"/>
    <s v="AUD"/>
    <n v="1295935200"/>
    <n v="1296194400"/>
    <b v="0"/>
    <b v="0"/>
    <s v="theater/plays"/>
    <x v="3"/>
    <x v="3"/>
  </r>
  <r>
    <s v="Synchronized fault-tolerant algorithm"/>
    <n v="7500"/>
    <n v="11969"/>
    <n v="160"/>
    <x v="1"/>
    <n v="114"/>
    <n v="105"/>
    <x v="1"/>
    <s v="USD"/>
    <n v="1411534800"/>
    <n v="1414558800"/>
    <b v="0"/>
    <b v="0"/>
    <s v="food/food trucks"/>
    <x v="0"/>
    <x v="0"/>
  </r>
  <r>
    <s v="Streamlined 5thgeneration intranet"/>
    <n v="10000"/>
    <n v="8142"/>
    <n v="81"/>
    <x v="0"/>
    <n v="263"/>
    <n v="31"/>
    <x v="2"/>
    <s v="AUD"/>
    <n v="1486706400"/>
    <n v="1488348000"/>
    <b v="0"/>
    <b v="0"/>
    <s v="photography/photography books"/>
    <x v="7"/>
    <x v="14"/>
  </r>
  <r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s v="Public-key bandwidth-monitored intranet"/>
    <n v="153700"/>
    <n v="15238"/>
    <n v="10"/>
    <x v="0"/>
    <n v="181"/>
    <n v="84"/>
    <x v="1"/>
    <s v="USD"/>
    <n v="1308200400"/>
    <n v="1308373200"/>
    <b v="0"/>
    <b v="0"/>
    <s v="theater/plays"/>
    <x v="3"/>
    <x v="3"/>
  </r>
  <r>
    <s v="Upgradable clear-thinking hardware"/>
    <n v="3600"/>
    <n v="961"/>
    <n v="27"/>
    <x v="0"/>
    <n v="13"/>
    <n v="74"/>
    <x v="1"/>
    <s v="USD"/>
    <n v="1411707600"/>
    <n v="1412312400"/>
    <b v="0"/>
    <b v="0"/>
    <s v="theater/plays"/>
    <x v="3"/>
    <x v="3"/>
  </r>
  <r>
    <s v="Integrated holistic paradigm"/>
    <n v="9400"/>
    <n v="5918"/>
    <n v="63"/>
    <x v="3"/>
    <n v="160"/>
    <n v="37"/>
    <x v="1"/>
    <s v="USD"/>
    <n v="1418364000"/>
    <n v="1419228000"/>
    <b v="1"/>
    <b v="1"/>
    <s v="film &amp; video/documentary"/>
    <x v="4"/>
    <x v="4"/>
  </r>
  <r>
    <s v="Seamless clear-thinking conglomeration"/>
    <n v="5900"/>
    <n v="9520"/>
    <n v="161"/>
    <x v="1"/>
    <n v="203"/>
    <n v="47"/>
    <x v="1"/>
    <s v="USD"/>
    <n v="1429333200"/>
    <n v="1430974800"/>
    <b v="0"/>
    <b v="0"/>
    <s v="technology/web"/>
    <x v="2"/>
    <x v="2"/>
  </r>
  <r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s v="Re-engineered 24hour matrix"/>
    <n v="14500"/>
    <n v="159056"/>
    <n v="1097"/>
    <x v="1"/>
    <n v="1559"/>
    <n v="102"/>
    <x v="1"/>
    <s v="USD"/>
    <n v="1482732000"/>
    <n v="1482818400"/>
    <b v="0"/>
    <b v="1"/>
    <s v="music/rock"/>
    <x v="1"/>
    <x v="1"/>
  </r>
  <r>
    <s v="Virtual multi-tasking core"/>
    <n v="145500"/>
    <n v="101987"/>
    <n v="70"/>
    <x v="3"/>
    <n v="2266"/>
    <n v="45"/>
    <x v="1"/>
    <s v="USD"/>
    <n v="1470718800"/>
    <n v="1471928400"/>
    <b v="0"/>
    <b v="0"/>
    <s v="film &amp; video/documentary"/>
    <x v="4"/>
    <x v="4"/>
  </r>
  <r>
    <s v="Streamlined fault-tolerant conglomeration"/>
    <n v="3300"/>
    <n v="1980"/>
    <n v="60"/>
    <x v="0"/>
    <n v="21"/>
    <n v="94"/>
    <x v="1"/>
    <s v="USD"/>
    <n v="1450591200"/>
    <n v="1453701600"/>
    <b v="0"/>
    <b v="1"/>
    <s v="film &amp; video/science fiction"/>
    <x v="4"/>
    <x v="22"/>
  </r>
  <r>
    <s v="Enterprise-wide client-driven policy"/>
    <n v="42600"/>
    <n v="156384"/>
    <n v="367"/>
    <x v="1"/>
    <n v="1548"/>
    <n v="101"/>
    <x v="2"/>
    <s v="AUD"/>
    <n v="1348290000"/>
    <n v="1350363600"/>
    <b v="0"/>
    <b v="0"/>
    <s v="technology/web"/>
    <x v="2"/>
    <x v="2"/>
  </r>
  <r>
    <s v="Function-based next generation emulation"/>
    <n v="700"/>
    <n v="7763"/>
    <n v="1109"/>
    <x v="1"/>
    <n v="80"/>
    <n v="97"/>
    <x v="1"/>
    <s v="USD"/>
    <n v="1353823200"/>
    <n v="1353996000"/>
    <b v="0"/>
    <b v="0"/>
    <s v="theater/plays"/>
    <x v="3"/>
    <x v="3"/>
  </r>
  <r>
    <s v="Re-engineered composite focus group"/>
    <n v="187600"/>
    <n v="35698"/>
    <n v="19"/>
    <x v="0"/>
    <n v="830"/>
    <n v="43"/>
    <x v="1"/>
    <s v="USD"/>
    <n v="1450764000"/>
    <n v="1451109600"/>
    <b v="0"/>
    <b v="0"/>
    <s v="film &amp; video/science fiction"/>
    <x v="4"/>
    <x v="22"/>
  </r>
  <r>
    <s v="Profound mission-critical function"/>
    <n v="9800"/>
    <n v="12434"/>
    <n v="127"/>
    <x v="1"/>
    <n v="131"/>
    <n v="95"/>
    <x v="1"/>
    <s v="USD"/>
    <n v="1329372000"/>
    <n v="1329631200"/>
    <b v="0"/>
    <b v="0"/>
    <s v="theater/plays"/>
    <x v="3"/>
    <x v="3"/>
  </r>
  <r>
    <s v="De-engineered zero-defect open system"/>
    <n v="1100"/>
    <n v="8081"/>
    <n v="735"/>
    <x v="1"/>
    <n v="112"/>
    <n v="72"/>
    <x v="1"/>
    <s v="USD"/>
    <n v="1277096400"/>
    <n v="1278997200"/>
    <b v="0"/>
    <b v="0"/>
    <s v="film &amp; video/animation"/>
    <x v="4"/>
    <x v="10"/>
  </r>
  <r>
    <s v="Operative hybrid utilization"/>
    <n v="145000"/>
    <n v="6631"/>
    <n v="5"/>
    <x v="0"/>
    <n v="130"/>
    <n v="51"/>
    <x v="1"/>
    <s v="USD"/>
    <n v="1277701200"/>
    <n v="1280120400"/>
    <b v="0"/>
    <b v="0"/>
    <s v="publishing/translations"/>
    <x v="5"/>
    <x v="18"/>
  </r>
  <r>
    <s v="Function-based interactive matrix"/>
    <n v="5500"/>
    <n v="4678"/>
    <n v="85"/>
    <x v="0"/>
    <n v="55"/>
    <n v="85"/>
    <x v="1"/>
    <s v="USD"/>
    <n v="1454911200"/>
    <n v="1458104400"/>
    <b v="0"/>
    <b v="0"/>
    <s v="technology/web"/>
    <x v="2"/>
    <x v="2"/>
  </r>
  <r>
    <s v="Optimized content-based collaboration"/>
    <n v="5700"/>
    <n v="6800"/>
    <n v="119"/>
    <x v="1"/>
    <n v="155"/>
    <n v="44"/>
    <x v="1"/>
    <s v="USD"/>
    <n v="1297922400"/>
    <n v="1298268000"/>
    <b v="0"/>
    <b v="0"/>
    <s v="publishing/translations"/>
    <x v="5"/>
    <x v="18"/>
  </r>
  <r>
    <s v="User-centric cohesive policy"/>
    <n v="3600"/>
    <n v="10657"/>
    <n v="296"/>
    <x v="1"/>
    <n v="266"/>
    <n v="40"/>
    <x v="1"/>
    <s v="USD"/>
    <n v="1384408800"/>
    <n v="1386223200"/>
    <b v="0"/>
    <b v="0"/>
    <s v="food/food trucks"/>
    <x v="0"/>
    <x v="0"/>
  </r>
  <r>
    <s v="Ergonomic methodical hub"/>
    <n v="5900"/>
    <n v="4997"/>
    <n v="85"/>
    <x v="0"/>
    <n v="114"/>
    <n v="44"/>
    <x v="6"/>
    <s v="EUR"/>
    <n v="1299304800"/>
    <n v="1299823200"/>
    <b v="0"/>
    <b v="1"/>
    <s v="photography/photography books"/>
    <x v="7"/>
    <x v="14"/>
  </r>
  <r>
    <s v="Devolved disintermediate encryption"/>
    <n v="3700"/>
    <n v="13164"/>
    <n v="356"/>
    <x v="1"/>
    <n v="155"/>
    <n v="85"/>
    <x v="1"/>
    <s v="USD"/>
    <n v="1431320400"/>
    <n v="1431752400"/>
    <b v="0"/>
    <b v="0"/>
    <s v="theater/plays"/>
    <x v="3"/>
    <x v="3"/>
  </r>
  <r>
    <s v="Phased clear-thinking policy"/>
    <n v="2200"/>
    <n v="8501"/>
    <n v="386"/>
    <x v="1"/>
    <n v="207"/>
    <n v="41"/>
    <x v="4"/>
    <s v="GBP"/>
    <n v="1264399200"/>
    <n v="1267855200"/>
    <b v="0"/>
    <b v="0"/>
    <s v="music/rock"/>
    <x v="1"/>
    <x v="1"/>
  </r>
  <r>
    <s v="Seamless solution-oriented capacity"/>
    <n v="1700"/>
    <n v="13468"/>
    <n v="792"/>
    <x v="1"/>
    <n v="245"/>
    <n v="55"/>
    <x v="1"/>
    <s v="USD"/>
    <n v="1497502800"/>
    <n v="1497675600"/>
    <b v="0"/>
    <b v="0"/>
    <s v="theater/plays"/>
    <x v="3"/>
    <x v="3"/>
  </r>
  <r>
    <s v="Organized human-resource attitude"/>
    <n v="88400"/>
    <n v="121138"/>
    <n v="137"/>
    <x v="1"/>
    <n v="1573"/>
    <n v="77"/>
    <x v="1"/>
    <s v="USD"/>
    <n v="1333688400"/>
    <n v="1336885200"/>
    <b v="0"/>
    <b v="0"/>
    <s v="music/world music"/>
    <x v="1"/>
    <x v="21"/>
  </r>
  <r>
    <s v="Open-architected disintermediate budgetary management"/>
    <n v="2400"/>
    <n v="8117"/>
    <n v="338"/>
    <x v="1"/>
    <n v="114"/>
    <n v="71"/>
    <x v="1"/>
    <s v="USD"/>
    <n v="1293861600"/>
    <n v="1295157600"/>
    <b v="0"/>
    <b v="0"/>
    <s v="food/food trucks"/>
    <x v="0"/>
    <x v="0"/>
  </r>
  <r>
    <s v="Multi-lateral radical solution"/>
    <n v="7900"/>
    <n v="8550"/>
    <n v="108"/>
    <x v="1"/>
    <n v="93"/>
    <n v="92"/>
    <x v="1"/>
    <s v="USD"/>
    <n v="1576994400"/>
    <n v="1577599200"/>
    <b v="0"/>
    <b v="0"/>
    <s v="theater/plays"/>
    <x v="3"/>
    <x v="3"/>
  </r>
  <r>
    <s v="Inverse context-sensitive info-mediaries"/>
    <n v="94900"/>
    <n v="57659"/>
    <n v="61"/>
    <x v="0"/>
    <n v="594"/>
    <n v="97"/>
    <x v="1"/>
    <s v="USD"/>
    <n v="1304917200"/>
    <n v="1305003600"/>
    <b v="0"/>
    <b v="0"/>
    <s v="theater/plays"/>
    <x v="3"/>
    <x v="3"/>
  </r>
  <r>
    <s v="Versatile neutral workforce"/>
    <n v="5100"/>
    <n v="1414"/>
    <n v="28"/>
    <x v="0"/>
    <n v="24"/>
    <n v="59"/>
    <x v="1"/>
    <s v="USD"/>
    <n v="1381208400"/>
    <n v="1381726800"/>
    <b v="0"/>
    <b v="0"/>
    <s v="film &amp; video/television"/>
    <x v="4"/>
    <x v="19"/>
  </r>
  <r>
    <s v="Multi-tiered systematic knowledge user"/>
    <n v="42700"/>
    <n v="97524"/>
    <n v="228"/>
    <x v="1"/>
    <n v="1681"/>
    <n v="58"/>
    <x v="1"/>
    <s v="USD"/>
    <n v="1401685200"/>
    <n v="1402462800"/>
    <b v="0"/>
    <b v="1"/>
    <s v="technology/web"/>
    <x v="2"/>
    <x v="2"/>
  </r>
  <r>
    <s v="Programmable multi-state algorithm"/>
    <n v="121100"/>
    <n v="26176"/>
    <n v="22"/>
    <x v="0"/>
    <n v="252"/>
    <n v="104"/>
    <x v="1"/>
    <s v="USD"/>
    <n v="1291960800"/>
    <n v="1292133600"/>
    <b v="0"/>
    <b v="1"/>
    <s v="theater/plays"/>
    <x v="3"/>
    <x v="3"/>
  </r>
  <r>
    <s v="Multi-channeled reciprocal interface"/>
    <n v="800"/>
    <n v="2991"/>
    <n v="374"/>
    <x v="1"/>
    <n v="32"/>
    <n v="93"/>
    <x v="1"/>
    <s v="USD"/>
    <n v="1368853200"/>
    <n v="1368939600"/>
    <b v="0"/>
    <b v="0"/>
    <s v="music/indie rock"/>
    <x v="1"/>
    <x v="7"/>
  </r>
  <r>
    <s v="Right-sized maximized migration"/>
    <n v="5400"/>
    <n v="8366"/>
    <n v="155"/>
    <x v="1"/>
    <n v="135"/>
    <n v="62"/>
    <x v="1"/>
    <s v="USD"/>
    <n v="1448776800"/>
    <n v="1452146400"/>
    <b v="0"/>
    <b v="1"/>
    <s v="theater/plays"/>
    <x v="3"/>
    <x v="3"/>
  </r>
  <r>
    <s v="Self-enabling value-added artificial intelligence"/>
    <n v="4000"/>
    <n v="12886"/>
    <n v="322"/>
    <x v="1"/>
    <n v="140"/>
    <n v="92"/>
    <x v="1"/>
    <s v="USD"/>
    <n v="1296194400"/>
    <n v="1296712800"/>
    <b v="0"/>
    <b v="1"/>
    <s v="theater/plays"/>
    <x v="3"/>
    <x v="3"/>
  </r>
  <r>
    <s v="Vision-oriented interactive solution"/>
    <n v="7000"/>
    <n v="5177"/>
    <n v="74"/>
    <x v="0"/>
    <n v="67"/>
    <n v="77"/>
    <x v="1"/>
    <s v="USD"/>
    <n v="1517983200"/>
    <n v="1520748000"/>
    <b v="0"/>
    <b v="0"/>
    <s v="food/food trucks"/>
    <x v="0"/>
    <x v="0"/>
  </r>
  <r>
    <s v="Fundamental user-facing productivity"/>
    <n v="1000"/>
    <n v="8641"/>
    <n v="864"/>
    <x v="1"/>
    <n v="92"/>
    <n v="94"/>
    <x v="1"/>
    <s v="USD"/>
    <n v="1478930400"/>
    <n v="1480831200"/>
    <b v="0"/>
    <b v="0"/>
    <s v="games/video games"/>
    <x v="6"/>
    <x v="11"/>
  </r>
  <r>
    <s v="Innovative well-modulated capability"/>
    <n v="60200"/>
    <n v="86244"/>
    <n v="143"/>
    <x v="1"/>
    <n v="1015"/>
    <n v="85"/>
    <x v="4"/>
    <s v="GBP"/>
    <n v="1426395600"/>
    <n v="1426914000"/>
    <b v="0"/>
    <b v="0"/>
    <s v="theater/plays"/>
    <x v="3"/>
    <x v="3"/>
  </r>
  <r>
    <s v="Universal fault-tolerant orchestration"/>
    <n v="195200"/>
    <n v="78630"/>
    <n v="40"/>
    <x v="0"/>
    <n v="742"/>
    <n v="106"/>
    <x v="1"/>
    <s v="USD"/>
    <n v="1446181200"/>
    <n v="1446616800"/>
    <b v="1"/>
    <b v="0"/>
    <s v="publishing/nonfiction"/>
    <x v="5"/>
    <x v="9"/>
  </r>
  <r>
    <s v="Grass-roots executive synergy"/>
    <n v="6700"/>
    <n v="11941"/>
    <n v="178"/>
    <x v="1"/>
    <n v="323"/>
    <n v="37"/>
    <x v="1"/>
    <s v="USD"/>
    <n v="1514181600"/>
    <n v="1517032800"/>
    <b v="0"/>
    <b v="0"/>
    <s v="technology/web"/>
    <x v="2"/>
    <x v="2"/>
  </r>
  <r>
    <s v="Multi-layered optimal application"/>
    <n v="7200"/>
    <n v="6115"/>
    <n v="85"/>
    <x v="0"/>
    <n v="75"/>
    <n v="82"/>
    <x v="1"/>
    <s v="USD"/>
    <n v="1311051600"/>
    <n v="1311224400"/>
    <b v="0"/>
    <b v="1"/>
    <s v="film &amp; video/documentary"/>
    <x v="4"/>
    <x v="4"/>
  </r>
  <r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s v="Exclusive system-worthy Graphic Interface"/>
    <n v="6500"/>
    <n v="9910"/>
    <n v="152"/>
    <x v="1"/>
    <n v="381"/>
    <n v="26"/>
    <x v="1"/>
    <s v="USD"/>
    <n v="1567918800"/>
    <n v="1570165200"/>
    <b v="0"/>
    <b v="0"/>
    <s v="theater/plays"/>
    <x v="3"/>
    <x v="3"/>
  </r>
  <r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s v="Optional zero administration neural-net"/>
    <n v="7800"/>
    <n v="3144"/>
    <n v="40"/>
    <x v="0"/>
    <n v="92"/>
    <n v="34"/>
    <x v="1"/>
    <s v="USD"/>
    <n v="1301979600"/>
    <n v="1303189200"/>
    <b v="0"/>
    <b v="0"/>
    <s v="music/rock"/>
    <x v="1"/>
    <x v="1"/>
  </r>
  <r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s v="Triple-buffered multi-tasking matrices"/>
    <n v="9400"/>
    <n v="4899"/>
    <n v="52"/>
    <x v="0"/>
    <n v="64"/>
    <n v="77"/>
    <x v="1"/>
    <s v="USD"/>
    <n v="1478930400"/>
    <n v="1480744800"/>
    <b v="0"/>
    <b v="0"/>
    <s v="publishing/radio &amp; podcasts"/>
    <x v="5"/>
    <x v="15"/>
  </r>
  <r>
    <s v="Versatile dedicated migration"/>
    <n v="2400"/>
    <n v="11990"/>
    <n v="500"/>
    <x v="1"/>
    <n v="226"/>
    <n v="53"/>
    <x v="1"/>
    <s v="USD"/>
    <n v="1555390800"/>
    <n v="1555822800"/>
    <b v="0"/>
    <b v="0"/>
    <s v="publishing/translations"/>
    <x v="5"/>
    <x v="18"/>
  </r>
  <r>
    <s v="Devolved foreground customer loyalty"/>
    <n v="7800"/>
    <n v="6839"/>
    <n v="88"/>
    <x v="0"/>
    <n v="64"/>
    <n v="107"/>
    <x v="1"/>
    <s v="USD"/>
    <n v="1456984800"/>
    <n v="1458882000"/>
    <b v="0"/>
    <b v="1"/>
    <s v="film &amp; video/drama"/>
    <x v="4"/>
    <x v="6"/>
  </r>
  <r>
    <s v="Reduced reciprocal focus group"/>
    <n v="9800"/>
    <n v="11091"/>
    <n v="113"/>
    <x v="1"/>
    <n v="241"/>
    <n v="46"/>
    <x v="1"/>
    <s v="USD"/>
    <n v="1411621200"/>
    <n v="1411966800"/>
    <b v="0"/>
    <b v="1"/>
    <s v="music/rock"/>
    <x v="1"/>
    <x v="1"/>
  </r>
  <r>
    <s v="Networked global migration"/>
    <n v="3100"/>
    <n v="13223"/>
    <n v="427"/>
    <x v="1"/>
    <n v="132"/>
    <n v="100"/>
    <x v="1"/>
    <s v="USD"/>
    <n v="1525669200"/>
    <n v="1526878800"/>
    <b v="0"/>
    <b v="1"/>
    <s v="film &amp; video/drama"/>
    <x v="4"/>
    <x v="6"/>
  </r>
  <r>
    <s v="De-engineered even-keeled definition"/>
    <n v="9800"/>
    <n v="7608"/>
    <n v="78"/>
    <x v="3"/>
    <n v="75"/>
    <n v="101"/>
    <x v="6"/>
    <s v="EUR"/>
    <n v="1450936800"/>
    <n v="1452405600"/>
    <b v="0"/>
    <b v="1"/>
    <s v="photography/photography books"/>
    <x v="7"/>
    <x v="14"/>
  </r>
  <r>
    <s v="Implemented bi-directional flexibility"/>
    <n v="141100"/>
    <n v="74073"/>
    <n v="52"/>
    <x v="0"/>
    <n v="842"/>
    <n v="88"/>
    <x v="1"/>
    <s v="USD"/>
    <n v="1413522000"/>
    <n v="1414040400"/>
    <b v="0"/>
    <b v="1"/>
    <s v="publishing/translations"/>
    <x v="5"/>
    <x v="18"/>
  </r>
  <r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s v="Future-proofed upward-trending migration"/>
    <n v="6600"/>
    <n v="4814"/>
    <n v="73"/>
    <x v="0"/>
    <n v="112"/>
    <n v="43"/>
    <x v="1"/>
    <s v="USD"/>
    <n v="1357106400"/>
    <n v="1359698400"/>
    <b v="0"/>
    <b v="0"/>
    <s v="theater/plays"/>
    <x v="3"/>
    <x v="3"/>
  </r>
  <r>
    <s v="Right-sized full-range throughput"/>
    <n v="7600"/>
    <n v="4603"/>
    <n v="61"/>
    <x v="3"/>
    <n v="139"/>
    <n v="33"/>
    <x v="6"/>
    <s v="EUR"/>
    <n v="1390197600"/>
    <n v="1390629600"/>
    <b v="0"/>
    <b v="0"/>
    <s v="theater/plays"/>
    <x v="3"/>
    <x v="3"/>
  </r>
  <r>
    <s v="Polarized composite customer loyalty"/>
    <n v="66600"/>
    <n v="37823"/>
    <n v="57"/>
    <x v="0"/>
    <n v="374"/>
    <n v="101"/>
    <x v="1"/>
    <s v="USD"/>
    <n v="1265868000"/>
    <n v="1267077600"/>
    <b v="0"/>
    <b v="1"/>
    <s v="music/indie rock"/>
    <x v="1"/>
    <x v="7"/>
  </r>
  <r>
    <s v="Expanded eco-centric policy"/>
    <n v="111100"/>
    <n v="62819"/>
    <n v="57"/>
    <x v="3"/>
    <n v="1122"/>
    <n v="56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6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1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5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3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3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5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8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6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7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9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6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8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3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5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90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2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9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9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2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6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80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1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1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8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4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9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8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7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7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6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8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9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5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10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7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1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5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70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50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2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90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9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8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5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7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7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6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1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5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7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30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7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70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6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8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8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3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6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1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2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3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2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1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8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6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6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2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80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7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7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4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90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5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8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9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5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100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7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5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6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5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2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3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6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7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4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8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8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50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2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2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8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2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90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7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7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2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40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40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7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2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4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70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40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9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8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1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6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4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1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1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6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2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4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6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4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9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7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100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70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4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30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4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50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60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5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6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5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70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6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5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4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8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3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7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7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8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90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4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6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9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1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9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8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50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100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5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3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1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5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3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70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4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5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2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6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7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30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9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6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5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8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5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5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3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40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1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4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10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2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1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2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1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8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80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60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100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2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1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9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2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30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6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1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4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9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5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1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60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3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50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9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9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1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5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4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6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4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8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90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80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3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6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4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7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1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4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3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70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9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60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6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70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7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4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8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4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6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5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60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9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9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7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7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8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9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5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4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8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9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40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40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8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6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9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2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3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1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7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3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9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2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1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7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3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9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1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3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2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6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5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4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1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3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8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4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2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100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9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30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2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2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1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7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1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8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50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90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7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7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8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4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4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7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7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7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9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2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3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3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5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4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9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3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6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3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2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6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8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90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9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6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70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5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5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5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4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4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2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2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6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2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3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8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3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3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5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6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3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3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9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2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3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80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2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8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1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4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2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8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7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3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1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50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5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7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5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8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5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80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8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6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8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3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8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2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5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4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6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7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2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5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1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4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7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5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4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4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5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5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2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9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4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2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4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5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6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7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2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7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7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8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3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6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F1954-B418-4E0E-AA0C-6999C30FAA01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6"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9D42F-3A78-4960-95E6-92FDE04A5CDF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6"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A1BDC-7CA6-4A85-88C9-D7B3F7171756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E66" sqref="E6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25" customWidth="1"/>
    <col min="8" max="8" width="13" bestFit="1" customWidth="1"/>
    <col min="9" max="9" width="16.875" customWidth="1"/>
    <col min="12" max="12" width="11.125" bestFit="1" customWidth="1"/>
    <col min="13" max="13" width="23.875" style="7" customWidth="1"/>
    <col min="14" max="14" width="11.125" bestFit="1" customWidth="1"/>
    <col min="15" max="15" width="21.5" customWidth="1"/>
    <col min="18" max="18" width="25.375" customWidth="1"/>
    <col min="19" max="19" width="15.875" customWidth="1"/>
    <col min="20" max="20" width="12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6" t="s">
        <v>2072</v>
      </c>
      <c r="N1" s="1" t="s">
        <v>9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ROUND(IF(E2&gt;0, E2/D2 * 100, 0), 0)</f>
        <v>0</v>
      </c>
      <c r="G2" t="s">
        <v>14</v>
      </c>
      <c r="H2">
        <v>0</v>
      </c>
      <c r="I2">
        <f>ROUND(IF(E2&gt;0, E2/H2, 0), 0)</f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tr">
        <f>_xlfn.TEXTBEFORE(R2, "/", 1)</f>
        <v>food</v>
      </c>
      <c r="T2" t="str">
        <f>_xlfn.TEXTAFTER(R2, "/", 1)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ROUND(IF(E3&gt;0, E3/D3 * 100, 0), 0)</f>
        <v>1040</v>
      </c>
      <c r="G3" t="s">
        <v>20</v>
      </c>
      <c r="H3">
        <v>158</v>
      </c>
      <c r="I3">
        <f t="shared" ref="I3:I66" si="1">ROUND(IF(E3&gt;0, E3/H3, 0), 0)</f>
        <v>92</v>
      </c>
      <c r="J3" t="s">
        <v>21</v>
      </c>
      <c r="K3" t="s">
        <v>22</v>
      </c>
      <c r="L3">
        <v>1408424400</v>
      </c>
      <c r="M3" s="7">
        <f t="shared" ref="M3:M66" si="2">(((L3/60)/60)/24)+DATE(1970,1,1)</f>
        <v>41870.208333333336</v>
      </c>
      <c r="N3">
        <v>1408597200</v>
      </c>
      <c r="O3" s="7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_xlfn.TEXTBEFORE(R3, "/", 1)</f>
        <v>music</v>
      </c>
      <c r="T3" t="str">
        <f t="shared" ref="T3:T66" si="5">_xlfn.TEXTAFTER(R3, "/", 1)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</v>
      </c>
      <c r="J4" t="s">
        <v>26</v>
      </c>
      <c r="K4" t="s">
        <v>27</v>
      </c>
      <c r="L4">
        <v>1384668000</v>
      </c>
      <c r="M4" s="7">
        <f t="shared" si="2"/>
        <v>41595.25</v>
      </c>
      <c r="N4">
        <v>1384840800</v>
      </c>
      <c r="O4" s="7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</v>
      </c>
      <c r="J5" t="s">
        <v>21</v>
      </c>
      <c r="K5" t="s">
        <v>22</v>
      </c>
      <c r="L5">
        <v>1565499600</v>
      </c>
      <c r="M5" s="7">
        <f t="shared" si="2"/>
        <v>43688.208333333328</v>
      </c>
      <c r="N5">
        <v>1568955600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</v>
      </c>
      <c r="J6" t="s">
        <v>21</v>
      </c>
      <c r="K6" t="s">
        <v>22</v>
      </c>
      <c r="L6">
        <v>1547964000</v>
      </c>
      <c r="M6" s="7">
        <f t="shared" si="2"/>
        <v>43485.25</v>
      </c>
      <c r="N6">
        <v>1548309600</v>
      </c>
      <c r="O6" s="7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76</v>
      </c>
      <c r="J7" t="s">
        <v>36</v>
      </c>
      <c r="K7" t="s">
        <v>37</v>
      </c>
      <c r="L7">
        <v>1346130000</v>
      </c>
      <c r="M7" s="7">
        <f t="shared" si="2"/>
        <v>41149.208333333336</v>
      </c>
      <c r="N7">
        <v>1347080400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61</v>
      </c>
      <c r="J8" t="s">
        <v>40</v>
      </c>
      <c r="K8" t="s">
        <v>41</v>
      </c>
      <c r="L8">
        <v>1505278800</v>
      </c>
      <c r="M8" s="7">
        <f t="shared" si="2"/>
        <v>42991.208333333328</v>
      </c>
      <c r="N8">
        <v>1505365200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65</v>
      </c>
      <c r="J9" t="s">
        <v>36</v>
      </c>
      <c r="K9" t="s">
        <v>37</v>
      </c>
      <c r="L9">
        <v>1439442000</v>
      </c>
      <c r="M9" s="7">
        <f t="shared" si="2"/>
        <v>42229.208333333328</v>
      </c>
      <c r="N9">
        <v>1439614800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 s="7">
        <f t="shared" si="2"/>
        <v>40399.208333333336</v>
      </c>
      <c r="N10">
        <v>1281502800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73</v>
      </c>
      <c r="J11" t="s">
        <v>21</v>
      </c>
      <c r="K11" t="s">
        <v>22</v>
      </c>
      <c r="L11">
        <v>1379566800</v>
      </c>
      <c r="M11" s="7">
        <f t="shared" si="2"/>
        <v>41536.208333333336</v>
      </c>
      <c r="N11">
        <v>1383804000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63</v>
      </c>
      <c r="J12" t="s">
        <v>21</v>
      </c>
      <c r="K12" t="s">
        <v>22</v>
      </c>
      <c r="L12">
        <v>1281762000</v>
      </c>
      <c r="M12" s="7">
        <f t="shared" si="2"/>
        <v>40404.208333333336</v>
      </c>
      <c r="N12">
        <v>1285909200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</v>
      </c>
      <c r="J13" t="s">
        <v>21</v>
      </c>
      <c r="K13" t="s">
        <v>22</v>
      </c>
      <c r="L13">
        <v>1285045200</v>
      </c>
      <c r="M13" s="7">
        <f t="shared" si="2"/>
        <v>40442.208333333336</v>
      </c>
      <c r="N13">
        <v>1285563600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</v>
      </c>
      <c r="J14" t="s">
        <v>21</v>
      </c>
      <c r="K14" t="s">
        <v>22</v>
      </c>
      <c r="L14">
        <v>1571720400</v>
      </c>
      <c r="M14" s="7">
        <f t="shared" si="2"/>
        <v>43760.208333333328</v>
      </c>
      <c r="N14">
        <v>1572411600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</v>
      </c>
      <c r="J15" t="s">
        <v>21</v>
      </c>
      <c r="K15" t="s">
        <v>22</v>
      </c>
      <c r="L15">
        <v>1465621200</v>
      </c>
      <c r="M15" s="7">
        <f t="shared" si="2"/>
        <v>42532.208333333328</v>
      </c>
      <c r="N15">
        <v>1466658000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</v>
      </c>
      <c r="J16" t="s">
        <v>21</v>
      </c>
      <c r="K16" t="s">
        <v>22</v>
      </c>
      <c r="L16">
        <v>1331013600</v>
      </c>
      <c r="M16" s="7">
        <f t="shared" si="2"/>
        <v>40974.25</v>
      </c>
      <c r="N16">
        <v>1333342800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85</v>
      </c>
      <c r="J17" t="s">
        <v>21</v>
      </c>
      <c r="K17" t="s">
        <v>22</v>
      </c>
      <c r="L17">
        <v>1575957600</v>
      </c>
      <c r="M17" s="7">
        <f t="shared" si="2"/>
        <v>43809.25</v>
      </c>
      <c r="N17">
        <v>1576303200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</v>
      </c>
      <c r="J18" t="s">
        <v>21</v>
      </c>
      <c r="K18" t="s">
        <v>22</v>
      </c>
      <c r="L18">
        <v>1390370400</v>
      </c>
      <c r="M18" s="7">
        <f t="shared" si="2"/>
        <v>41661.25</v>
      </c>
      <c r="N18">
        <v>1392271200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108</v>
      </c>
      <c r="J19" t="s">
        <v>21</v>
      </c>
      <c r="K19" t="s">
        <v>22</v>
      </c>
      <c r="L19">
        <v>1294812000</v>
      </c>
      <c r="M19" s="7">
        <f t="shared" si="2"/>
        <v>40555.25</v>
      </c>
      <c r="N19">
        <v>1294898400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</v>
      </c>
      <c r="J20" t="s">
        <v>21</v>
      </c>
      <c r="K20" t="s">
        <v>22</v>
      </c>
      <c r="L20">
        <v>1536382800</v>
      </c>
      <c r="M20" s="7">
        <f t="shared" si="2"/>
        <v>43351.208333333328</v>
      </c>
      <c r="N20">
        <v>1537074000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 s="7">
        <f t="shared" si="2"/>
        <v>43528.25</v>
      </c>
      <c r="N21">
        <v>1553490000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106</v>
      </c>
      <c r="J22" t="s">
        <v>21</v>
      </c>
      <c r="K22" t="s">
        <v>22</v>
      </c>
      <c r="L22">
        <v>1406523600</v>
      </c>
      <c r="M22" s="7">
        <f t="shared" si="2"/>
        <v>41848.208333333336</v>
      </c>
      <c r="N22">
        <v>1406523600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</v>
      </c>
      <c r="J23" t="s">
        <v>21</v>
      </c>
      <c r="K23" t="s">
        <v>22</v>
      </c>
      <c r="L23">
        <v>1313384400</v>
      </c>
      <c r="M23" s="7">
        <f t="shared" si="2"/>
        <v>40770.208333333336</v>
      </c>
      <c r="N23">
        <v>1316322000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</v>
      </c>
      <c r="J24" t="s">
        <v>21</v>
      </c>
      <c r="K24" t="s">
        <v>22</v>
      </c>
      <c r="L24">
        <v>1522731600</v>
      </c>
      <c r="M24" s="7">
        <f t="shared" si="2"/>
        <v>43193.208333333328</v>
      </c>
      <c r="N24">
        <v>1524027600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</v>
      </c>
      <c r="J25" t="s">
        <v>40</v>
      </c>
      <c r="K25" t="s">
        <v>41</v>
      </c>
      <c r="L25">
        <v>1550124000</v>
      </c>
      <c r="M25" s="7">
        <f t="shared" si="2"/>
        <v>43510.25</v>
      </c>
      <c r="N25">
        <v>1554699600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 s="7">
        <f t="shared" si="2"/>
        <v>41811.208333333336</v>
      </c>
      <c r="N26">
        <v>1403499600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</v>
      </c>
      <c r="J27" t="s">
        <v>21</v>
      </c>
      <c r="K27" t="s">
        <v>22</v>
      </c>
      <c r="L27">
        <v>1305694800</v>
      </c>
      <c r="M27" s="7">
        <f t="shared" si="2"/>
        <v>40681.208333333336</v>
      </c>
      <c r="N27">
        <v>1307422800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</v>
      </c>
      <c r="J28" t="s">
        <v>21</v>
      </c>
      <c r="K28" t="s">
        <v>22</v>
      </c>
      <c r="L28">
        <v>1533013200</v>
      </c>
      <c r="M28" s="7">
        <f t="shared" si="2"/>
        <v>43312.208333333328</v>
      </c>
      <c r="N28">
        <v>1535346000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107</v>
      </c>
      <c r="J29" t="s">
        <v>21</v>
      </c>
      <c r="K29" t="s">
        <v>22</v>
      </c>
      <c r="L29">
        <v>1443848400</v>
      </c>
      <c r="M29" s="7">
        <f t="shared" si="2"/>
        <v>42280.208333333328</v>
      </c>
      <c r="N29">
        <v>1444539600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 s="7">
        <f t="shared" si="2"/>
        <v>40218.25</v>
      </c>
      <c r="N30">
        <v>1267682400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 s="7">
        <f t="shared" si="2"/>
        <v>43301.208333333328</v>
      </c>
      <c r="N31">
        <v>1535518800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</v>
      </c>
      <c r="J32" t="s">
        <v>21</v>
      </c>
      <c r="K32" t="s">
        <v>22</v>
      </c>
      <c r="L32">
        <v>1558674000</v>
      </c>
      <c r="M32" s="7">
        <f t="shared" si="2"/>
        <v>43609.208333333328</v>
      </c>
      <c r="N32">
        <v>1559106000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</v>
      </c>
      <c r="J33" t="s">
        <v>40</v>
      </c>
      <c r="K33" t="s">
        <v>41</v>
      </c>
      <c r="L33">
        <v>1451973600</v>
      </c>
      <c r="M33" s="7">
        <f t="shared" si="2"/>
        <v>42374.25</v>
      </c>
      <c r="N33">
        <v>1454392800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 s="7">
        <f t="shared" si="2"/>
        <v>43110.25</v>
      </c>
      <c r="N34">
        <v>1517896800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 s="7">
        <f t="shared" si="2"/>
        <v>41917.208333333336</v>
      </c>
      <c r="N35">
        <v>1415685600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7">
        <f t="shared" si="2"/>
        <v>42817.208333333328</v>
      </c>
      <c r="N36">
        <v>1490677200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96</v>
      </c>
      <c r="J37" t="s">
        <v>36</v>
      </c>
      <c r="K37" t="s">
        <v>37</v>
      </c>
      <c r="L37">
        <v>1547877600</v>
      </c>
      <c r="M37" s="7">
        <f t="shared" si="2"/>
        <v>43484.25</v>
      </c>
      <c r="N37">
        <v>1551506400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69</v>
      </c>
      <c r="J38" t="s">
        <v>21</v>
      </c>
      <c r="K38" t="s">
        <v>22</v>
      </c>
      <c r="L38">
        <v>1298700000</v>
      </c>
      <c r="M38" s="7">
        <f t="shared" si="2"/>
        <v>40600.25</v>
      </c>
      <c r="N38">
        <v>1300856400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106</v>
      </c>
      <c r="J39" t="s">
        <v>21</v>
      </c>
      <c r="K39" t="s">
        <v>22</v>
      </c>
      <c r="L39">
        <v>1570338000</v>
      </c>
      <c r="M39" s="7">
        <f t="shared" si="2"/>
        <v>43744.208333333328</v>
      </c>
      <c r="N39">
        <v>1573192800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</v>
      </c>
      <c r="J40" t="s">
        <v>21</v>
      </c>
      <c r="K40" t="s">
        <v>22</v>
      </c>
      <c r="L40">
        <v>1287378000</v>
      </c>
      <c r="M40" s="7">
        <f t="shared" si="2"/>
        <v>40469.208333333336</v>
      </c>
      <c r="N40">
        <v>1287810000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</v>
      </c>
      <c r="J41" t="s">
        <v>36</v>
      </c>
      <c r="K41" t="s">
        <v>37</v>
      </c>
      <c r="L41">
        <v>1361772000</v>
      </c>
      <c r="M41" s="7">
        <f t="shared" si="2"/>
        <v>41330.25</v>
      </c>
      <c r="N41">
        <v>1362978000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</v>
      </c>
      <c r="J42" t="s">
        <v>21</v>
      </c>
      <c r="K42" t="s">
        <v>22</v>
      </c>
      <c r="L42">
        <v>1275714000</v>
      </c>
      <c r="M42" s="7">
        <f t="shared" si="2"/>
        <v>40334.208333333336</v>
      </c>
      <c r="N42">
        <v>1277355600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</v>
      </c>
      <c r="J43" t="s">
        <v>107</v>
      </c>
      <c r="K43" t="s">
        <v>108</v>
      </c>
      <c r="L43">
        <v>1346734800</v>
      </c>
      <c r="M43" s="7">
        <f t="shared" si="2"/>
        <v>41156.208333333336</v>
      </c>
      <c r="N43">
        <v>1348981200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 s="7">
        <f t="shared" si="2"/>
        <v>40728.208333333336</v>
      </c>
      <c r="N44">
        <v>1310533200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 s="7">
        <f t="shared" si="2"/>
        <v>41844.208333333336</v>
      </c>
      <c r="N45">
        <v>1407560400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108</v>
      </c>
      <c r="J46" t="s">
        <v>36</v>
      </c>
      <c r="K46" t="s">
        <v>37</v>
      </c>
      <c r="L46">
        <v>1552798800</v>
      </c>
      <c r="M46" s="7">
        <f t="shared" si="2"/>
        <v>43541.208333333328</v>
      </c>
      <c r="N46">
        <v>1552885200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</v>
      </c>
      <c r="J47" t="s">
        <v>21</v>
      </c>
      <c r="K47" t="s">
        <v>22</v>
      </c>
      <c r="L47">
        <v>1478062800</v>
      </c>
      <c r="M47" s="7">
        <f t="shared" si="2"/>
        <v>42676.208333333328</v>
      </c>
      <c r="N47">
        <v>1479362400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</v>
      </c>
      <c r="J48" t="s">
        <v>21</v>
      </c>
      <c r="K48" t="s">
        <v>22</v>
      </c>
      <c r="L48">
        <v>1278565200</v>
      </c>
      <c r="M48" s="7">
        <f t="shared" si="2"/>
        <v>40367.208333333336</v>
      </c>
      <c r="N48">
        <v>1280552400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48</v>
      </c>
      <c r="J49" t="s">
        <v>21</v>
      </c>
      <c r="K49" t="s">
        <v>22</v>
      </c>
      <c r="L49">
        <v>1396069200</v>
      </c>
      <c r="M49" s="7">
        <f t="shared" si="2"/>
        <v>41727.208333333336</v>
      </c>
      <c r="N49">
        <v>1398661200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</v>
      </c>
      <c r="J50" t="s">
        <v>21</v>
      </c>
      <c r="K50" t="s">
        <v>22</v>
      </c>
      <c r="L50">
        <v>1435208400</v>
      </c>
      <c r="M50" s="7">
        <f t="shared" si="2"/>
        <v>42180.208333333328</v>
      </c>
      <c r="N50">
        <v>1436245200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</v>
      </c>
      <c r="J51" t="s">
        <v>21</v>
      </c>
      <c r="K51" t="s">
        <v>22</v>
      </c>
      <c r="L51">
        <v>1571547600</v>
      </c>
      <c r="M51" s="7">
        <f t="shared" si="2"/>
        <v>43758.208333333328</v>
      </c>
      <c r="N51">
        <v>1575439200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7">
        <f t="shared" si="2"/>
        <v>41487.208333333336</v>
      </c>
      <c r="N52">
        <v>1377752400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</v>
      </c>
      <c r="J53" t="s">
        <v>40</v>
      </c>
      <c r="K53" t="s">
        <v>41</v>
      </c>
      <c r="L53">
        <v>1332824400</v>
      </c>
      <c r="M53" s="7">
        <f t="shared" si="2"/>
        <v>40995.208333333336</v>
      </c>
      <c r="N53">
        <v>1334206800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33</v>
      </c>
      <c r="J54" t="s">
        <v>21</v>
      </c>
      <c r="K54" t="s">
        <v>22</v>
      </c>
      <c r="L54">
        <v>1284526800</v>
      </c>
      <c r="M54" s="7">
        <f t="shared" si="2"/>
        <v>40436.208333333336</v>
      </c>
      <c r="N54">
        <v>1284872400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</v>
      </c>
      <c r="J55" t="s">
        <v>21</v>
      </c>
      <c r="K55" t="s">
        <v>22</v>
      </c>
      <c r="L55">
        <v>1400562000</v>
      </c>
      <c r="M55" s="7">
        <f t="shared" si="2"/>
        <v>41779.208333333336</v>
      </c>
      <c r="N55">
        <v>1403931600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45</v>
      </c>
      <c r="J56" t="s">
        <v>21</v>
      </c>
      <c r="K56" t="s">
        <v>22</v>
      </c>
      <c r="L56">
        <v>1520748000</v>
      </c>
      <c r="M56" s="7">
        <f t="shared" si="2"/>
        <v>43170.25</v>
      </c>
      <c r="N56">
        <v>1521262800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90</v>
      </c>
      <c r="J57" t="s">
        <v>21</v>
      </c>
      <c r="K57" t="s">
        <v>22</v>
      </c>
      <c r="L57">
        <v>1532926800</v>
      </c>
      <c r="M57" s="7">
        <f t="shared" si="2"/>
        <v>43311.208333333328</v>
      </c>
      <c r="N57">
        <v>1533358800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</v>
      </c>
      <c r="J58" t="s">
        <v>21</v>
      </c>
      <c r="K58" t="s">
        <v>22</v>
      </c>
      <c r="L58">
        <v>1420869600</v>
      </c>
      <c r="M58" s="7">
        <f t="shared" si="2"/>
        <v>42014.25</v>
      </c>
      <c r="N58">
        <v>1421474400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</v>
      </c>
      <c r="J59" t="s">
        <v>21</v>
      </c>
      <c r="K59" t="s">
        <v>22</v>
      </c>
      <c r="L59">
        <v>1504242000</v>
      </c>
      <c r="M59" s="7">
        <f t="shared" si="2"/>
        <v>42979.208333333328</v>
      </c>
      <c r="N59">
        <v>1505278800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</v>
      </c>
      <c r="J60" t="s">
        <v>21</v>
      </c>
      <c r="K60" t="s">
        <v>22</v>
      </c>
      <c r="L60">
        <v>1442811600</v>
      </c>
      <c r="M60" s="7">
        <f t="shared" si="2"/>
        <v>42268.208333333328</v>
      </c>
      <c r="N60">
        <v>1443934800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</v>
      </c>
      <c r="J61" t="s">
        <v>21</v>
      </c>
      <c r="K61" t="s">
        <v>22</v>
      </c>
      <c r="L61">
        <v>1497243600</v>
      </c>
      <c r="M61" s="7">
        <f t="shared" si="2"/>
        <v>42898.208333333328</v>
      </c>
      <c r="N61">
        <v>1498539600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 s="7">
        <f t="shared" si="2"/>
        <v>41107.208333333336</v>
      </c>
      <c r="N62">
        <v>1342760400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 s="7">
        <f t="shared" si="2"/>
        <v>40595.25</v>
      </c>
      <c r="N63">
        <v>1301720400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</v>
      </c>
      <c r="J64" t="s">
        <v>21</v>
      </c>
      <c r="K64" t="s">
        <v>22</v>
      </c>
      <c r="L64">
        <v>1433480400</v>
      </c>
      <c r="M64" s="7">
        <f t="shared" si="2"/>
        <v>42160.208333333328</v>
      </c>
      <c r="N64">
        <v>1433566800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</v>
      </c>
      <c r="J65" t="s">
        <v>21</v>
      </c>
      <c r="K65" t="s">
        <v>22</v>
      </c>
      <c r="L65">
        <v>1493355600</v>
      </c>
      <c r="M65" s="7">
        <f t="shared" si="2"/>
        <v>42853.208333333328</v>
      </c>
      <c r="N65">
        <v>1493874000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72</v>
      </c>
      <c r="J66" t="s">
        <v>21</v>
      </c>
      <c r="K66" t="s">
        <v>22</v>
      </c>
      <c r="L66">
        <v>1530507600</v>
      </c>
      <c r="M66" s="7">
        <f t="shared" si="2"/>
        <v>43283.208333333328</v>
      </c>
      <c r="N66">
        <v>1531803600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ROUND(IF(E67&gt;0, E67/D67 * 100, 0), 0)</f>
        <v>236</v>
      </c>
      <c r="G67" t="s">
        <v>20</v>
      </c>
      <c r="H67">
        <v>236</v>
      </c>
      <c r="I67">
        <f t="shared" ref="I67:I130" si="7">ROUND(IF(E67&gt;0, E67/H67, 0), 0)</f>
        <v>61</v>
      </c>
      <c r="J67" t="s">
        <v>21</v>
      </c>
      <c r="K67" t="s">
        <v>22</v>
      </c>
      <c r="L67">
        <v>1296108000</v>
      </c>
      <c r="M67" s="7">
        <f t="shared" ref="M67:M130" si="8">(((L67/60)/60)/24)+DATE(1970,1,1)</f>
        <v>40570.25</v>
      </c>
      <c r="N67">
        <v>1296712800</v>
      </c>
      <c r="O67" s="7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_xlfn.TEXTBEFORE(R67, "/", 1)</f>
        <v>theater</v>
      </c>
      <c r="T67" t="str">
        <f t="shared" ref="T67:T130" si="11">_xlfn.TEXTAFTER(R67, "/", 1)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109</v>
      </c>
      <c r="J68" t="s">
        <v>21</v>
      </c>
      <c r="K68" t="s">
        <v>22</v>
      </c>
      <c r="L68">
        <v>1428469200</v>
      </c>
      <c r="M68" s="7">
        <f t="shared" si="8"/>
        <v>42102.208333333328</v>
      </c>
      <c r="N68">
        <v>1428901200</v>
      </c>
      <c r="O68" s="7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 s="7">
        <f t="shared" si="8"/>
        <v>40203.25</v>
      </c>
      <c r="N69">
        <v>1264831200</v>
      </c>
      <c r="O69" s="7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59</v>
      </c>
      <c r="J70" t="s">
        <v>107</v>
      </c>
      <c r="K70" t="s">
        <v>108</v>
      </c>
      <c r="L70">
        <v>1501131600</v>
      </c>
      <c r="M70" s="7">
        <f t="shared" si="8"/>
        <v>42943.208333333328</v>
      </c>
      <c r="N70">
        <v>1505192400</v>
      </c>
      <c r="O70" s="7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112</v>
      </c>
      <c r="J71" t="s">
        <v>21</v>
      </c>
      <c r="K71" t="s">
        <v>22</v>
      </c>
      <c r="L71">
        <v>1292738400</v>
      </c>
      <c r="M71" s="7">
        <f t="shared" si="8"/>
        <v>40531.25</v>
      </c>
      <c r="N71">
        <v>1295676000</v>
      </c>
      <c r="O71" s="7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 s="7">
        <f t="shared" si="8"/>
        <v>40484.208333333336</v>
      </c>
      <c r="N72">
        <v>1292911200</v>
      </c>
      <c r="O72" s="7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</v>
      </c>
      <c r="J73" t="s">
        <v>21</v>
      </c>
      <c r="K73" t="s">
        <v>22</v>
      </c>
      <c r="L73">
        <v>1575093600</v>
      </c>
      <c r="M73" s="7">
        <f t="shared" si="8"/>
        <v>43799.25</v>
      </c>
      <c r="N73">
        <v>1575439200</v>
      </c>
      <c r="O73" s="7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</v>
      </c>
      <c r="J74" t="s">
        <v>21</v>
      </c>
      <c r="K74" t="s">
        <v>22</v>
      </c>
      <c r="L74">
        <v>1435726800</v>
      </c>
      <c r="M74" s="7">
        <f t="shared" si="8"/>
        <v>42186.208333333328</v>
      </c>
      <c r="N74">
        <v>1438837200</v>
      </c>
      <c r="O74" s="7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</v>
      </c>
      <c r="J75" t="s">
        <v>21</v>
      </c>
      <c r="K75" t="s">
        <v>22</v>
      </c>
      <c r="L75">
        <v>1480226400</v>
      </c>
      <c r="M75" s="7">
        <f t="shared" si="8"/>
        <v>42701.25</v>
      </c>
      <c r="N75">
        <v>1480485600</v>
      </c>
      <c r="O75" s="7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</v>
      </c>
      <c r="J76" t="s">
        <v>40</v>
      </c>
      <c r="K76" t="s">
        <v>41</v>
      </c>
      <c r="L76">
        <v>1459054800</v>
      </c>
      <c r="M76" s="7">
        <f t="shared" si="8"/>
        <v>42456.208333333328</v>
      </c>
      <c r="N76">
        <v>1459141200</v>
      </c>
      <c r="O76" s="7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86</v>
      </c>
      <c r="J77" t="s">
        <v>21</v>
      </c>
      <c r="K77" t="s">
        <v>22</v>
      </c>
      <c r="L77">
        <v>1531630800</v>
      </c>
      <c r="M77" s="7">
        <f t="shared" si="8"/>
        <v>43296.208333333328</v>
      </c>
      <c r="N77">
        <v>1532322000</v>
      </c>
      <c r="O77" s="7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 s="7">
        <f t="shared" si="8"/>
        <v>42027.25</v>
      </c>
      <c r="N78">
        <v>1426222800</v>
      </c>
      <c r="O78" s="7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80</v>
      </c>
      <c r="J79" t="s">
        <v>21</v>
      </c>
      <c r="K79" t="s">
        <v>22</v>
      </c>
      <c r="L79">
        <v>1285563600</v>
      </c>
      <c r="M79" s="7">
        <f t="shared" si="8"/>
        <v>40448.208333333336</v>
      </c>
      <c r="N79">
        <v>1286773200</v>
      </c>
      <c r="O79" s="7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</v>
      </c>
      <c r="J80" t="s">
        <v>21</v>
      </c>
      <c r="K80" t="s">
        <v>22</v>
      </c>
      <c r="L80">
        <v>1523854800</v>
      </c>
      <c r="M80" s="7">
        <f t="shared" si="8"/>
        <v>43206.208333333328</v>
      </c>
      <c r="N80">
        <v>1523941200</v>
      </c>
      <c r="O80" s="7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 s="7">
        <f t="shared" si="8"/>
        <v>43267.208333333328</v>
      </c>
      <c r="N81">
        <v>1529557200</v>
      </c>
      <c r="O81" s="7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</v>
      </c>
      <c r="J82" t="s">
        <v>21</v>
      </c>
      <c r="K82" t="s">
        <v>22</v>
      </c>
      <c r="L82">
        <v>1503982800</v>
      </c>
      <c r="M82" s="7">
        <f t="shared" si="8"/>
        <v>42976.208333333328</v>
      </c>
      <c r="N82">
        <v>1506574800</v>
      </c>
      <c r="O82" s="7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</v>
      </c>
      <c r="J83" t="s">
        <v>21</v>
      </c>
      <c r="K83" t="s">
        <v>22</v>
      </c>
      <c r="L83">
        <v>1511416800</v>
      </c>
      <c r="M83" s="7">
        <f t="shared" si="8"/>
        <v>43062.25</v>
      </c>
      <c r="N83">
        <v>1513576800</v>
      </c>
      <c r="O83" s="7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</v>
      </c>
      <c r="J84" t="s">
        <v>40</v>
      </c>
      <c r="K84" t="s">
        <v>41</v>
      </c>
      <c r="L84">
        <v>1547704800</v>
      </c>
      <c r="M84" s="7">
        <f t="shared" si="8"/>
        <v>43482.25</v>
      </c>
      <c r="N84">
        <v>1548309600</v>
      </c>
      <c r="O84" s="7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 s="7">
        <f t="shared" si="8"/>
        <v>42579.208333333328</v>
      </c>
      <c r="N85">
        <v>1471582800</v>
      </c>
      <c r="O85" s="7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</v>
      </c>
      <c r="J86" t="s">
        <v>21</v>
      </c>
      <c r="K86" t="s">
        <v>22</v>
      </c>
      <c r="L86">
        <v>1343451600</v>
      </c>
      <c r="M86" s="7">
        <f t="shared" si="8"/>
        <v>41118.208333333336</v>
      </c>
      <c r="N86">
        <v>1344315600</v>
      </c>
      <c r="O86" s="7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91</v>
      </c>
      <c r="J87" t="s">
        <v>26</v>
      </c>
      <c r="K87" t="s">
        <v>27</v>
      </c>
      <c r="L87">
        <v>1315717200</v>
      </c>
      <c r="M87" s="7">
        <f t="shared" si="8"/>
        <v>40797.208333333336</v>
      </c>
      <c r="N87">
        <v>1316408400</v>
      </c>
      <c r="O87" s="7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</v>
      </c>
      <c r="J88" t="s">
        <v>21</v>
      </c>
      <c r="K88" t="s">
        <v>22</v>
      </c>
      <c r="L88">
        <v>1430715600</v>
      </c>
      <c r="M88" s="7">
        <f t="shared" si="8"/>
        <v>42128.208333333328</v>
      </c>
      <c r="N88">
        <v>1431838800</v>
      </c>
      <c r="O88" s="7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</v>
      </c>
      <c r="J89" t="s">
        <v>26</v>
      </c>
      <c r="K89" t="s">
        <v>27</v>
      </c>
      <c r="L89">
        <v>1299564000</v>
      </c>
      <c r="M89" s="7">
        <f t="shared" si="8"/>
        <v>40610.25</v>
      </c>
      <c r="N89">
        <v>1300510800</v>
      </c>
      <c r="O89" s="7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111</v>
      </c>
      <c r="J90" t="s">
        <v>21</v>
      </c>
      <c r="K90" t="s">
        <v>22</v>
      </c>
      <c r="L90">
        <v>1429160400</v>
      </c>
      <c r="M90" s="7">
        <f t="shared" si="8"/>
        <v>42110.208333333328</v>
      </c>
      <c r="N90">
        <v>1431061200</v>
      </c>
      <c r="O90" s="7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</v>
      </c>
      <c r="J91" t="s">
        <v>21</v>
      </c>
      <c r="K91" t="s">
        <v>22</v>
      </c>
      <c r="L91">
        <v>1271307600</v>
      </c>
      <c r="M91" s="7">
        <f t="shared" si="8"/>
        <v>40283.208333333336</v>
      </c>
      <c r="N91">
        <v>1271480400</v>
      </c>
      <c r="O91" s="7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58</v>
      </c>
      <c r="J92" t="s">
        <v>21</v>
      </c>
      <c r="K92" t="s">
        <v>22</v>
      </c>
      <c r="L92">
        <v>1456380000</v>
      </c>
      <c r="M92" s="7">
        <f t="shared" si="8"/>
        <v>42425.25</v>
      </c>
      <c r="N92">
        <v>1456380000</v>
      </c>
      <c r="O92" s="7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 s="7">
        <f t="shared" si="8"/>
        <v>42588.208333333328</v>
      </c>
      <c r="N93">
        <v>1472878800</v>
      </c>
      <c r="O93" s="7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104</v>
      </c>
      <c r="J94" t="s">
        <v>98</v>
      </c>
      <c r="K94" t="s">
        <v>99</v>
      </c>
      <c r="L94">
        <v>1277269200</v>
      </c>
      <c r="M94" s="7">
        <f t="shared" si="8"/>
        <v>40352.208333333336</v>
      </c>
      <c r="N94">
        <v>1277355600</v>
      </c>
      <c r="O94" s="7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 s="7">
        <f t="shared" si="8"/>
        <v>41202.208333333336</v>
      </c>
      <c r="N95">
        <v>1351054800</v>
      </c>
      <c r="O95" s="7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49</v>
      </c>
      <c r="J96" t="s">
        <v>40</v>
      </c>
      <c r="K96" t="s">
        <v>41</v>
      </c>
      <c r="L96">
        <v>1554613200</v>
      </c>
      <c r="M96" s="7">
        <f t="shared" si="8"/>
        <v>43562.208333333328</v>
      </c>
      <c r="N96">
        <v>1555563600</v>
      </c>
      <c r="O96" s="7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38</v>
      </c>
      <c r="J97" t="s">
        <v>21</v>
      </c>
      <c r="K97" t="s">
        <v>22</v>
      </c>
      <c r="L97">
        <v>1571029200</v>
      </c>
      <c r="M97" s="7">
        <f t="shared" si="8"/>
        <v>43752.208333333328</v>
      </c>
      <c r="N97">
        <v>1571634000</v>
      </c>
      <c r="O97" s="7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 s="7">
        <f t="shared" si="8"/>
        <v>40612.25</v>
      </c>
      <c r="N98">
        <v>1300856400</v>
      </c>
      <c r="O98" s="7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107</v>
      </c>
      <c r="J99" t="s">
        <v>21</v>
      </c>
      <c r="K99" t="s">
        <v>22</v>
      </c>
      <c r="L99">
        <v>1435208400</v>
      </c>
      <c r="M99" s="7">
        <f t="shared" si="8"/>
        <v>42180.208333333328</v>
      </c>
      <c r="N99">
        <v>1439874000</v>
      </c>
      <c r="O99" s="7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</v>
      </c>
      <c r="J100" t="s">
        <v>26</v>
      </c>
      <c r="K100" t="s">
        <v>27</v>
      </c>
      <c r="L100">
        <v>1437973200</v>
      </c>
      <c r="M100" s="7">
        <f t="shared" si="8"/>
        <v>42212.208333333328</v>
      </c>
      <c r="N100">
        <v>1438318800</v>
      </c>
      <c r="O100" s="7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</v>
      </c>
      <c r="J101" t="s">
        <v>21</v>
      </c>
      <c r="K101" t="s">
        <v>22</v>
      </c>
      <c r="L101">
        <v>1416895200</v>
      </c>
      <c r="M101" s="7">
        <f t="shared" si="8"/>
        <v>41968.25</v>
      </c>
      <c r="N101">
        <v>1419400800</v>
      </c>
      <c r="O101" s="7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7">
        <f t="shared" si="8"/>
        <v>40835.208333333336</v>
      </c>
      <c r="N102">
        <v>1320555600</v>
      </c>
      <c r="O102" s="7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</v>
      </c>
      <c r="J103" t="s">
        <v>21</v>
      </c>
      <c r="K103" t="s">
        <v>22</v>
      </c>
      <c r="L103">
        <v>1424498400</v>
      </c>
      <c r="M103" s="7">
        <f t="shared" si="8"/>
        <v>42056.25</v>
      </c>
      <c r="N103">
        <v>1425103200</v>
      </c>
      <c r="O103" s="7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</v>
      </c>
      <c r="J104" t="s">
        <v>21</v>
      </c>
      <c r="K104" t="s">
        <v>22</v>
      </c>
      <c r="L104">
        <v>1526274000</v>
      </c>
      <c r="M104" s="7">
        <f t="shared" si="8"/>
        <v>43234.208333333328</v>
      </c>
      <c r="N104">
        <v>1526878800</v>
      </c>
      <c r="O104" s="7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67</v>
      </c>
      <c r="J105" t="s">
        <v>107</v>
      </c>
      <c r="K105" t="s">
        <v>108</v>
      </c>
      <c r="L105">
        <v>1287896400</v>
      </c>
      <c r="M105" s="7">
        <f t="shared" si="8"/>
        <v>40475.208333333336</v>
      </c>
      <c r="N105">
        <v>1288674000</v>
      </c>
      <c r="O105" s="7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</v>
      </c>
      <c r="J106" t="s">
        <v>21</v>
      </c>
      <c r="K106" t="s">
        <v>22</v>
      </c>
      <c r="L106">
        <v>1495515600</v>
      </c>
      <c r="M106" s="7">
        <f t="shared" si="8"/>
        <v>42878.208333333328</v>
      </c>
      <c r="N106">
        <v>1495602000</v>
      </c>
      <c r="O106" s="7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</v>
      </c>
      <c r="J107" t="s">
        <v>21</v>
      </c>
      <c r="K107" t="s">
        <v>22</v>
      </c>
      <c r="L107">
        <v>1364878800</v>
      </c>
      <c r="M107" s="7">
        <f t="shared" si="8"/>
        <v>41366.208333333336</v>
      </c>
      <c r="N107">
        <v>1366434000</v>
      </c>
      <c r="O107" s="7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</v>
      </c>
      <c r="J108" t="s">
        <v>21</v>
      </c>
      <c r="K108" t="s">
        <v>22</v>
      </c>
      <c r="L108">
        <v>1567918800</v>
      </c>
      <c r="M108" s="7">
        <f t="shared" si="8"/>
        <v>43716.208333333328</v>
      </c>
      <c r="N108">
        <v>1568350800</v>
      </c>
      <c r="O108" s="7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76</v>
      </c>
      <c r="J109" t="s">
        <v>21</v>
      </c>
      <c r="K109" t="s">
        <v>22</v>
      </c>
      <c r="L109">
        <v>1524459600</v>
      </c>
      <c r="M109" s="7">
        <f t="shared" si="8"/>
        <v>43213.208333333328</v>
      </c>
      <c r="N109">
        <v>1525928400</v>
      </c>
      <c r="O109" s="7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108</v>
      </c>
      <c r="J110" t="s">
        <v>21</v>
      </c>
      <c r="K110" t="s">
        <v>22</v>
      </c>
      <c r="L110">
        <v>1333688400</v>
      </c>
      <c r="M110" s="7">
        <f t="shared" si="8"/>
        <v>41005.208333333336</v>
      </c>
      <c r="N110">
        <v>1336885200</v>
      </c>
      <c r="O110" s="7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</v>
      </c>
      <c r="J111" t="s">
        <v>21</v>
      </c>
      <c r="K111" t="s">
        <v>22</v>
      </c>
      <c r="L111">
        <v>1389506400</v>
      </c>
      <c r="M111" s="7">
        <f t="shared" si="8"/>
        <v>41651.25</v>
      </c>
      <c r="N111">
        <v>1389679200</v>
      </c>
      <c r="O111" s="7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72</v>
      </c>
      <c r="J112" t="s">
        <v>21</v>
      </c>
      <c r="K112" t="s">
        <v>22</v>
      </c>
      <c r="L112">
        <v>1536642000</v>
      </c>
      <c r="M112" s="7">
        <f t="shared" si="8"/>
        <v>43354.208333333328</v>
      </c>
      <c r="N112">
        <v>1538283600</v>
      </c>
      <c r="O112" s="7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109</v>
      </c>
      <c r="J113" t="s">
        <v>21</v>
      </c>
      <c r="K113" t="s">
        <v>22</v>
      </c>
      <c r="L113">
        <v>1348290000</v>
      </c>
      <c r="M113" s="7">
        <f t="shared" si="8"/>
        <v>41174.208333333336</v>
      </c>
      <c r="N113">
        <v>1348808400</v>
      </c>
      <c r="O113" s="7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7">
        <f t="shared" si="8"/>
        <v>41875.208333333336</v>
      </c>
      <c r="N114">
        <v>1410152400</v>
      </c>
      <c r="O114" s="7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95</v>
      </c>
      <c r="J115" t="s">
        <v>21</v>
      </c>
      <c r="K115" t="s">
        <v>22</v>
      </c>
      <c r="L115">
        <v>1505192400</v>
      </c>
      <c r="M115" s="7">
        <f t="shared" si="8"/>
        <v>42990.208333333328</v>
      </c>
      <c r="N115">
        <v>1505797200</v>
      </c>
      <c r="O115" s="7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110</v>
      </c>
      <c r="J116" t="s">
        <v>21</v>
      </c>
      <c r="K116" t="s">
        <v>22</v>
      </c>
      <c r="L116">
        <v>1554786000</v>
      </c>
      <c r="M116" s="7">
        <f t="shared" si="8"/>
        <v>43564.208333333328</v>
      </c>
      <c r="N116">
        <v>1554872400</v>
      </c>
      <c r="O116" s="7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 s="7">
        <f t="shared" si="8"/>
        <v>43056.25</v>
      </c>
      <c r="N117">
        <v>1513922400</v>
      </c>
      <c r="O117" s="7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87</v>
      </c>
      <c r="J118" t="s">
        <v>21</v>
      </c>
      <c r="K118" t="s">
        <v>22</v>
      </c>
      <c r="L118">
        <v>1442552400</v>
      </c>
      <c r="M118" s="7">
        <f t="shared" si="8"/>
        <v>42265.208333333328</v>
      </c>
      <c r="N118">
        <v>1442638800</v>
      </c>
      <c r="O118" s="7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31</v>
      </c>
      <c r="J119" t="s">
        <v>21</v>
      </c>
      <c r="K119" t="s">
        <v>22</v>
      </c>
      <c r="L119">
        <v>1316667600</v>
      </c>
      <c r="M119" s="7">
        <f t="shared" si="8"/>
        <v>40808.208333333336</v>
      </c>
      <c r="N119">
        <v>1317186000</v>
      </c>
      <c r="O119" s="7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95</v>
      </c>
      <c r="J120" t="s">
        <v>21</v>
      </c>
      <c r="K120" t="s">
        <v>22</v>
      </c>
      <c r="L120">
        <v>1390716000</v>
      </c>
      <c r="M120" s="7">
        <f t="shared" si="8"/>
        <v>41665.25</v>
      </c>
      <c r="N120">
        <v>1391234400</v>
      </c>
      <c r="O120" s="7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70</v>
      </c>
      <c r="J121" t="s">
        <v>21</v>
      </c>
      <c r="K121" t="s">
        <v>22</v>
      </c>
      <c r="L121">
        <v>1402894800</v>
      </c>
      <c r="M121" s="7">
        <f t="shared" si="8"/>
        <v>41806.208333333336</v>
      </c>
      <c r="N121">
        <v>1404363600</v>
      </c>
      <c r="O121" s="7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 s="7">
        <f t="shared" si="8"/>
        <v>42111.208333333328</v>
      </c>
      <c r="N122">
        <v>1429592400</v>
      </c>
      <c r="O122" s="7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</v>
      </c>
      <c r="J123" t="s">
        <v>21</v>
      </c>
      <c r="K123" t="s">
        <v>22</v>
      </c>
      <c r="L123">
        <v>1412485200</v>
      </c>
      <c r="M123" s="7">
        <f t="shared" si="8"/>
        <v>41917.208333333336</v>
      </c>
      <c r="N123">
        <v>1413608400</v>
      </c>
      <c r="O123" s="7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 s="7">
        <f t="shared" si="8"/>
        <v>41970.25</v>
      </c>
      <c r="N124">
        <v>1419400800</v>
      </c>
      <c r="O124" s="7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50</v>
      </c>
      <c r="J125" t="s">
        <v>15</v>
      </c>
      <c r="K125" t="s">
        <v>16</v>
      </c>
      <c r="L125">
        <v>1448344800</v>
      </c>
      <c r="M125" s="7">
        <f t="shared" si="8"/>
        <v>42332.25</v>
      </c>
      <c r="N125">
        <v>1448604000</v>
      </c>
      <c r="O125" s="7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102</v>
      </c>
      <c r="J126" t="s">
        <v>107</v>
      </c>
      <c r="K126" t="s">
        <v>108</v>
      </c>
      <c r="L126">
        <v>1557723600</v>
      </c>
      <c r="M126" s="7">
        <f t="shared" si="8"/>
        <v>43598.208333333328</v>
      </c>
      <c r="N126">
        <v>1562302800</v>
      </c>
      <c r="O126" s="7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</v>
      </c>
      <c r="J127" t="s">
        <v>21</v>
      </c>
      <c r="K127" t="s">
        <v>22</v>
      </c>
      <c r="L127">
        <v>1537333200</v>
      </c>
      <c r="M127" s="7">
        <f t="shared" si="8"/>
        <v>43362.208333333328</v>
      </c>
      <c r="N127">
        <v>1537678800</v>
      </c>
      <c r="O127" s="7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90</v>
      </c>
      <c r="J128" t="s">
        <v>21</v>
      </c>
      <c r="K128" t="s">
        <v>22</v>
      </c>
      <c r="L128">
        <v>1471150800</v>
      </c>
      <c r="M128" s="7">
        <f t="shared" si="8"/>
        <v>42596.208333333328</v>
      </c>
      <c r="N128">
        <v>1473570000</v>
      </c>
      <c r="O128" s="7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79</v>
      </c>
      <c r="J129" t="s">
        <v>15</v>
      </c>
      <c r="K129" t="s">
        <v>16</v>
      </c>
      <c r="L129">
        <v>1273640400</v>
      </c>
      <c r="M129" s="7">
        <f t="shared" si="8"/>
        <v>40310.208333333336</v>
      </c>
      <c r="N129">
        <v>1273899600</v>
      </c>
      <c r="O129" s="7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</v>
      </c>
      <c r="J130" t="s">
        <v>21</v>
      </c>
      <c r="K130" t="s">
        <v>22</v>
      </c>
      <c r="L130">
        <v>1282885200</v>
      </c>
      <c r="M130" s="7">
        <f t="shared" si="8"/>
        <v>40417.208333333336</v>
      </c>
      <c r="N130">
        <v>1284008400</v>
      </c>
      <c r="O130" s="7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ROUND(IF(E131&gt;0, E131/D131 * 100, 0), 0)</f>
        <v>3</v>
      </c>
      <c r="G131" t="s">
        <v>74</v>
      </c>
      <c r="H131">
        <v>55</v>
      </c>
      <c r="I131">
        <f t="shared" ref="I131:I194" si="13">ROUND(IF(E131&gt;0, E131/H131, 0), 0)</f>
        <v>86</v>
      </c>
      <c r="J131" t="s">
        <v>26</v>
      </c>
      <c r="K131" t="s">
        <v>27</v>
      </c>
      <c r="L131">
        <v>1422943200</v>
      </c>
      <c r="M131" s="7">
        <f t="shared" ref="M131:M194" si="14">(((L131/60)/60)/24)+DATE(1970,1,1)</f>
        <v>42038.25</v>
      </c>
      <c r="N131">
        <v>1425103200</v>
      </c>
      <c r="O131" s="7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_xlfn.TEXTBEFORE(R131, "/", 1)</f>
        <v>food</v>
      </c>
      <c r="T131" t="str">
        <f t="shared" ref="T131:T194" si="17">_xlfn.TEXTAFTER(R131, "/", 1)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 s="7">
        <f t="shared" si="14"/>
        <v>40842.208333333336</v>
      </c>
      <c r="N132">
        <v>1320991200</v>
      </c>
      <c r="O132" s="7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 s="7">
        <f t="shared" si="14"/>
        <v>41607.25</v>
      </c>
      <c r="N133">
        <v>1386828000</v>
      </c>
      <c r="O133" s="7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</v>
      </c>
      <c r="J134" t="s">
        <v>21</v>
      </c>
      <c r="K134" t="s">
        <v>22</v>
      </c>
      <c r="L134">
        <v>1515736800</v>
      </c>
      <c r="M134" s="7">
        <f t="shared" si="14"/>
        <v>43112.25</v>
      </c>
      <c r="N134">
        <v>1517119200</v>
      </c>
      <c r="O134" s="7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88</v>
      </c>
      <c r="J135" t="s">
        <v>21</v>
      </c>
      <c r="K135" t="s">
        <v>22</v>
      </c>
      <c r="L135">
        <v>1313125200</v>
      </c>
      <c r="M135" s="7">
        <f t="shared" si="14"/>
        <v>40767.208333333336</v>
      </c>
      <c r="N135">
        <v>1315026000</v>
      </c>
      <c r="O135" s="7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95</v>
      </c>
      <c r="J136" t="s">
        <v>98</v>
      </c>
      <c r="K136" t="s">
        <v>99</v>
      </c>
      <c r="L136">
        <v>1308459600</v>
      </c>
      <c r="M136" s="7">
        <f t="shared" si="14"/>
        <v>40713.208333333336</v>
      </c>
      <c r="N136">
        <v>1312693200</v>
      </c>
      <c r="O136" s="7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47</v>
      </c>
      <c r="J137" t="s">
        <v>21</v>
      </c>
      <c r="K137" t="s">
        <v>22</v>
      </c>
      <c r="L137">
        <v>1362636000</v>
      </c>
      <c r="M137" s="7">
        <f t="shared" si="14"/>
        <v>41340.25</v>
      </c>
      <c r="N137">
        <v>1363064400</v>
      </c>
      <c r="O137" s="7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47</v>
      </c>
      <c r="J138" t="s">
        <v>21</v>
      </c>
      <c r="K138" t="s">
        <v>22</v>
      </c>
      <c r="L138">
        <v>1402117200</v>
      </c>
      <c r="M138" s="7">
        <f t="shared" si="14"/>
        <v>41797.208333333336</v>
      </c>
      <c r="N138">
        <v>1403154000</v>
      </c>
      <c r="O138" s="7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</v>
      </c>
      <c r="J139" t="s">
        <v>21</v>
      </c>
      <c r="K139" t="s">
        <v>22</v>
      </c>
      <c r="L139">
        <v>1286341200</v>
      </c>
      <c r="M139" s="7">
        <f t="shared" si="14"/>
        <v>40457.208333333336</v>
      </c>
      <c r="N139">
        <v>1286859600</v>
      </c>
      <c r="O139" s="7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</v>
      </c>
      <c r="J140" t="s">
        <v>21</v>
      </c>
      <c r="K140" t="s">
        <v>22</v>
      </c>
      <c r="L140">
        <v>1348808400</v>
      </c>
      <c r="M140" s="7">
        <f t="shared" si="14"/>
        <v>41180.208333333336</v>
      </c>
      <c r="N140">
        <v>1349326800</v>
      </c>
      <c r="O140" s="7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</v>
      </c>
      <c r="J141" t="s">
        <v>21</v>
      </c>
      <c r="K141" t="s">
        <v>22</v>
      </c>
      <c r="L141">
        <v>1429592400</v>
      </c>
      <c r="M141" s="7">
        <f t="shared" si="14"/>
        <v>42115.208333333328</v>
      </c>
      <c r="N141">
        <v>1430974800</v>
      </c>
      <c r="O141" s="7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66</v>
      </c>
      <c r="J142" t="s">
        <v>21</v>
      </c>
      <c r="K142" t="s">
        <v>22</v>
      </c>
      <c r="L142">
        <v>1519538400</v>
      </c>
      <c r="M142" s="7">
        <f t="shared" si="14"/>
        <v>43156.25</v>
      </c>
      <c r="N142">
        <v>1519970400</v>
      </c>
      <c r="O142" s="7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61</v>
      </c>
      <c r="J143" t="s">
        <v>21</v>
      </c>
      <c r="K143" t="s">
        <v>22</v>
      </c>
      <c r="L143">
        <v>1434085200</v>
      </c>
      <c r="M143" s="7">
        <f t="shared" si="14"/>
        <v>42167.208333333328</v>
      </c>
      <c r="N143">
        <v>1434603600</v>
      </c>
      <c r="O143" s="7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</v>
      </c>
      <c r="J144" t="s">
        <v>21</v>
      </c>
      <c r="K144" t="s">
        <v>22</v>
      </c>
      <c r="L144">
        <v>1333688400</v>
      </c>
      <c r="M144" s="7">
        <f t="shared" si="14"/>
        <v>41005.208333333336</v>
      </c>
      <c r="N144">
        <v>1337230800</v>
      </c>
      <c r="O144" s="7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105</v>
      </c>
      <c r="J145" t="s">
        <v>21</v>
      </c>
      <c r="K145" t="s">
        <v>22</v>
      </c>
      <c r="L145">
        <v>1277701200</v>
      </c>
      <c r="M145" s="7">
        <f t="shared" si="14"/>
        <v>40357.208333333336</v>
      </c>
      <c r="N145">
        <v>1279429200</v>
      </c>
      <c r="O145" s="7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</v>
      </c>
      <c r="J146" t="s">
        <v>21</v>
      </c>
      <c r="K146" t="s">
        <v>22</v>
      </c>
      <c r="L146">
        <v>1560747600</v>
      </c>
      <c r="M146" s="7">
        <f t="shared" si="14"/>
        <v>43633.208333333328</v>
      </c>
      <c r="N146">
        <v>1561438800</v>
      </c>
      <c r="O146" s="7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77</v>
      </c>
      <c r="J147" t="s">
        <v>98</v>
      </c>
      <c r="K147" t="s">
        <v>99</v>
      </c>
      <c r="L147">
        <v>1410066000</v>
      </c>
      <c r="M147" s="7">
        <f t="shared" si="14"/>
        <v>41889.208333333336</v>
      </c>
      <c r="N147">
        <v>1410498000</v>
      </c>
      <c r="O147" s="7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30</v>
      </c>
      <c r="J148" t="s">
        <v>21</v>
      </c>
      <c r="K148" t="s">
        <v>22</v>
      </c>
      <c r="L148">
        <v>1320732000</v>
      </c>
      <c r="M148" s="7">
        <f t="shared" si="14"/>
        <v>40855.25</v>
      </c>
      <c r="N148">
        <v>1322460000</v>
      </c>
      <c r="O148" s="7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47</v>
      </c>
      <c r="J149" t="s">
        <v>21</v>
      </c>
      <c r="K149" t="s">
        <v>22</v>
      </c>
      <c r="L149">
        <v>1465794000</v>
      </c>
      <c r="M149" s="7">
        <f t="shared" si="14"/>
        <v>42534.208333333328</v>
      </c>
      <c r="N149">
        <v>1466312400</v>
      </c>
      <c r="O149" s="7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</v>
      </c>
      <c r="J150" t="s">
        <v>21</v>
      </c>
      <c r="K150" t="s">
        <v>22</v>
      </c>
      <c r="L150">
        <v>1500958800</v>
      </c>
      <c r="M150" s="7">
        <f t="shared" si="14"/>
        <v>42941.208333333328</v>
      </c>
      <c r="N150">
        <v>1501736400</v>
      </c>
      <c r="O150" s="7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70</v>
      </c>
      <c r="J151" t="s">
        <v>21</v>
      </c>
      <c r="K151" t="s">
        <v>22</v>
      </c>
      <c r="L151">
        <v>1357020000</v>
      </c>
      <c r="M151" s="7">
        <f t="shared" si="14"/>
        <v>41275.25</v>
      </c>
      <c r="N151">
        <v>1361512800</v>
      </c>
      <c r="O151" s="7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 s="7">
        <f t="shared" si="14"/>
        <v>43450.25</v>
      </c>
      <c r="N152">
        <v>1545026400</v>
      </c>
      <c r="O152" s="7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</v>
      </c>
      <c r="J153" t="s">
        <v>21</v>
      </c>
      <c r="K153" t="s">
        <v>22</v>
      </c>
      <c r="L153">
        <v>1402290000</v>
      </c>
      <c r="M153" s="7">
        <f t="shared" si="14"/>
        <v>41799.208333333336</v>
      </c>
      <c r="N153">
        <v>1406696400</v>
      </c>
      <c r="O153" s="7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</v>
      </c>
      <c r="J154" t="s">
        <v>21</v>
      </c>
      <c r="K154" t="s">
        <v>22</v>
      </c>
      <c r="L154">
        <v>1487311200</v>
      </c>
      <c r="M154" s="7">
        <f t="shared" si="14"/>
        <v>42783.25</v>
      </c>
      <c r="N154">
        <v>1487916000</v>
      </c>
      <c r="O154" s="7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 s="7">
        <f t="shared" si="14"/>
        <v>41201.208333333336</v>
      </c>
      <c r="N155">
        <v>1351141200</v>
      </c>
      <c r="O155" s="7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</v>
      </c>
      <c r="J156" t="s">
        <v>21</v>
      </c>
      <c r="K156" t="s">
        <v>22</v>
      </c>
      <c r="L156">
        <v>1463029200</v>
      </c>
      <c r="M156" s="7">
        <f t="shared" si="14"/>
        <v>42502.208333333328</v>
      </c>
      <c r="N156">
        <v>1465016400</v>
      </c>
      <c r="O156" s="7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76</v>
      </c>
      <c r="J157" t="s">
        <v>21</v>
      </c>
      <c r="K157" t="s">
        <v>22</v>
      </c>
      <c r="L157">
        <v>1269493200</v>
      </c>
      <c r="M157" s="7">
        <f t="shared" si="14"/>
        <v>40262.208333333336</v>
      </c>
      <c r="N157">
        <v>1270789200</v>
      </c>
      <c r="O157" s="7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</v>
      </c>
      <c r="J158" t="s">
        <v>26</v>
      </c>
      <c r="K158" t="s">
        <v>27</v>
      </c>
      <c r="L158">
        <v>1570251600</v>
      </c>
      <c r="M158" s="7">
        <f t="shared" si="14"/>
        <v>43743.208333333328</v>
      </c>
      <c r="N158">
        <v>1572325200</v>
      </c>
      <c r="O158" s="7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74</v>
      </c>
      <c r="J159" t="s">
        <v>26</v>
      </c>
      <c r="K159" t="s">
        <v>27</v>
      </c>
      <c r="L159">
        <v>1388383200</v>
      </c>
      <c r="M159" s="7">
        <f t="shared" si="14"/>
        <v>41638.25</v>
      </c>
      <c r="N159">
        <v>1389420000</v>
      </c>
      <c r="O159" s="7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</v>
      </c>
      <c r="J160" t="s">
        <v>21</v>
      </c>
      <c r="K160" t="s">
        <v>22</v>
      </c>
      <c r="L160">
        <v>1449554400</v>
      </c>
      <c r="M160" s="7">
        <f t="shared" si="14"/>
        <v>42346.25</v>
      </c>
      <c r="N160">
        <v>1449640800</v>
      </c>
      <c r="O160" s="7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</v>
      </c>
      <c r="J161" t="s">
        <v>21</v>
      </c>
      <c r="K161" t="s">
        <v>22</v>
      </c>
      <c r="L161">
        <v>1553662800</v>
      </c>
      <c r="M161" s="7">
        <f t="shared" si="14"/>
        <v>43551.208333333328</v>
      </c>
      <c r="N161">
        <v>1555218000</v>
      </c>
      <c r="O161" s="7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</v>
      </c>
      <c r="J162" t="s">
        <v>21</v>
      </c>
      <c r="K162" t="s">
        <v>22</v>
      </c>
      <c r="L162">
        <v>1556341200</v>
      </c>
      <c r="M162" s="7">
        <f t="shared" si="14"/>
        <v>43582.208333333328</v>
      </c>
      <c r="N162">
        <v>1557723600</v>
      </c>
      <c r="O162" s="7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</v>
      </c>
      <c r="J163" t="s">
        <v>21</v>
      </c>
      <c r="K163" t="s">
        <v>22</v>
      </c>
      <c r="L163">
        <v>1442984400</v>
      </c>
      <c r="M163" s="7">
        <f t="shared" si="14"/>
        <v>42270.208333333328</v>
      </c>
      <c r="N163">
        <v>1443502800</v>
      </c>
      <c r="O163" s="7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</v>
      </c>
      <c r="J164" t="s">
        <v>98</v>
      </c>
      <c r="K164" t="s">
        <v>99</v>
      </c>
      <c r="L164">
        <v>1544248800</v>
      </c>
      <c r="M164" s="7">
        <f t="shared" si="14"/>
        <v>43442.25</v>
      </c>
      <c r="N164">
        <v>1546840800</v>
      </c>
      <c r="O164" s="7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</v>
      </c>
      <c r="J165" t="s">
        <v>21</v>
      </c>
      <c r="K165" t="s">
        <v>22</v>
      </c>
      <c r="L165">
        <v>1508475600</v>
      </c>
      <c r="M165" s="7">
        <f t="shared" si="14"/>
        <v>43028.208333333328</v>
      </c>
      <c r="N165">
        <v>1512712800</v>
      </c>
      <c r="O165" s="7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108</v>
      </c>
      <c r="J166" t="s">
        <v>21</v>
      </c>
      <c r="K166" t="s">
        <v>22</v>
      </c>
      <c r="L166">
        <v>1507438800</v>
      </c>
      <c r="M166" s="7">
        <f t="shared" si="14"/>
        <v>43016.208333333328</v>
      </c>
      <c r="N166">
        <v>1507525200</v>
      </c>
      <c r="O166" s="7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</v>
      </c>
      <c r="J167" t="s">
        <v>21</v>
      </c>
      <c r="K167" t="s">
        <v>22</v>
      </c>
      <c r="L167">
        <v>1501563600</v>
      </c>
      <c r="M167" s="7">
        <f t="shared" si="14"/>
        <v>42948.208333333328</v>
      </c>
      <c r="N167">
        <v>1504328400</v>
      </c>
      <c r="O167" s="7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</v>
      </c>
      <c r="J168" t="s">
        <v>21</v>
      </c>
      <c r="K168" t="s">
        <v>22</v>
      </c>
      <c r="L168">
        <v>1292997600</v>
      </c>
      <c r="M168" s="7">
        <f t="shared" si="14"/>
        <v>40534.25</v>
      </c>
      <c r="N168">
        <v>1293343200</v>
      </c>
      <c r="O168" s="7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 s="7">
        <f t="shared" si="14"/>
        <v>41435.208333333336</v>
      </c>
      <c r="N169">
        <v>1371704400</v>
      </c>
      <c r="O169" s="7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 s="7">
        <f t="shared" si="14"/>
        <v>43518.25</v>
      </c>
      <c r="N170">
        <v>1552798800</v>
      </c>
      <c r="O170" s="7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78</v>
      </c>
      <c r="J171" t="s">
        <v>21</v>
      </c>
      <c r="K171" t="s">
        <v>22</v>
      </c>
      <c r="L171">
        <v>1339909200</v>
      </c>
      <c r="M171" s="7">
        <f t="shared" si="14"/>
        <v>41077.208333333336</v>
      </c>
      <c r="N171">
        <v>1342328400</v>
      </c>
      <c r="O171" s="7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83</v>
      </c>
      <c r="J172" t="s">
        <v>21</v>
      </c>
      <c r="K172" t="s">
        <v>22</v>
      </c>
      <c r="L172">
        <v>1501736400</v>
      </c>
      <c r="M172" s="7">
        <f t="shared" si="14"/>
        <v>42950.208333333328</v>
      </c>
      <c r="N172">
        <v>1502341200</v>
      </c>
      <c r="O172" s="7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</v>
      </c>
      <c r="J173" t="s">
        <v>21</v>
      </c>
      <c r="K173" t="s">
        <v>22</v>
      </c>
      <c r="L173">
        <v>1395291600</v>
      </c>
      <c r="M173" s="7">
        <f t="shared" si="14"/>
        <v>41718.208333333336</v>
      </c>
      <c r="N173">
        <v>1397192400</v>
      </c>
      <c r="O173" s="7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26</v>
      </c>
      <c r="J174" t="s">
        <v>21</v>
      </c>
      <c r="K174" t="s">
        <v>22</v>
      </c>
      <c r="L174">
        <v>1405746000</v>
      </c>
      <c r="M174" s="7">
        <f t="shared" si="14"/>
        <v>41839.208333333336</v>
      </c>
      <c r="N174">
        <v>1407042000</v>
      </c>
      <c r="O174" s="7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101</v>
      </c>
      <c r="J175" t="s">
        <v>21</v>
      </c>
      <c r="K175" t="s">
        <v>22</v>
      </c>
      <c r="L175">
        <v>1368853200</v>
      </c>
      <c r="M175" s="7">
        <f t="shared" si="14"/>
        <v>41412.208333333336</v>
      </c>
      <c r="N175">
        <v>1369371600</v>
      </c>
      <c r="O175" s="7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112</v>
      </c>
      <c r="J176" t="s">
        <v>21</v>
      </c>
      <c r="K176" t="s">
        <v>22</v>
      </c>
      <c r="L176">
        <v>1444021200</v>
      </c>
      <c r="M176" s="7">
        <f t="shared" si="14"/>
        <v>42282.208333333328</v>
      </c>
      <c r="N176">
        <v>1444107600</v>
      </c>
      <c r="O176" s="7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 s="7">
        <f t="shared" si="14"/>
        <v>42613.208333333328</v>
      </c>
      <c r="N177">
        <v>1474261200</v>
      </c>
      <c r="O177" s="7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</v>
      </c>
      <c r="J178" t="s">
        <v>21</v>
      </c>
      <c r="K178" t="s">
        <v>22</v>
      </c>
      <c r="L178">
        <v>1472878800</v>
      </c>
      <c r="M178" s="7">
        <f t="shared" si="14"/>
        <v>42616.208333333328</v>
      </c>
      <c r="N178">
        <v>1473656400</v>
      </c>
      <c r="O178" s="7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 s="7">
        <f t="shared" si="14"/>
        <v>40497.25</v>
      </c>
      <c r="N179">
        <v>1291960800</v>
      </c>
      <c r="O179" s="7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33</v>
      </c>
      <c r="J180" t="s">
        <v>21</v>
      </c>
      <c r="K180" t="s">
        <v>22</v>
      </c>
      <c r="L180">
        <v>1505970000</v>
      </c>
      <c r="M180" s="7">
        <f t="shared" si="14"/>
        <v>42999.208333333328</v>
      </c>
      <c r="N180">
        <v>1506747600</v>
      </c>
      <c r="O180" s="7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</v>
      </c>
      <c r="J181" t="s">
        <v>15</v>
      </c>
      <c r="K181" t="s">
        <v>16</v>
      </c>
      <c r="L181">
        <v>1363496400</v>
      </c>
      <c r="M181" s="7">
        <f t="shared" si="14"/>
        <v>41350.208333333336</v>
      </c>
      <c r="N181">
        <v>1363582800</v>
      </c>
      <c r="O181" s="7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82</v>
      </c>
      <c r="J182" t="s">
        <v>26</v>
      </c>
      <c r="K182" t="s">
        <v>27</v>
      </c>
      <c r="L182">
        <v>1269234000</v>
      </c>
      <c r="M182" s="7">
        <f t="shared" si="14"/>
        <v>40259.208333333336</v>
      </c>
      <c r="N182">
        <v>1269666000</v>
      </c>
      <c r="O182" s="7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</v>
      </c>
      <c r="J183" t="s">
        <v>21</v>
      </c>
      <c r="K183" t="s">
        <v>22</v>
      </c>
      <c r="L183">
        <v>1507093200</v>
      </c>
      <c r="M183" s="7">
        <f t="shared" si="14"/>
        <v>43012.208333333328</v>
      </c>
      <c r="N183">
        <v>1508648400</v>
      </c>
      <c r="O183" s="7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 s="7">
        <f t="shared" si="14"/>
        <v>43631.208333333328</v>
      </c>
      <c r="N184">
        <v>1561957200</v>
      </c>
      <c r="O184" s="7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41</v>
      </c>
      <c r="J185" t="s">
        <v>15</v>
      </c>
      <c r="K185" t="s">
        <v>16</v>
      </c>
      <c r="L185">
        <v>1284008400</v>
      </c>
      <c r="M185" s="7">
        <f t="shared" si="14"/>
        <v>40430.208333333336</v>
      </c>
      <c r="N185">
        <v>1285131600</v>
      </c>
      <c r="O185" s="7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</v>
      </c>
      <c r="J186" t="s">
        <v>21</v>
      </c>
      <c r="K186" t="s">
        <v>22</v>
      </c>
      <c r="L186">
        <v>1556859600</v>
      </c>
      <c r="M186" s="7">
        <f t="shared" si="14"/>
        <v>43588.208333333328</v>
      </c>
      <c r="N186">
        <v>1556946000</v>
      </c>
      <c r="O186" s="7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38</v>
      </c>
      <c r="J187" t="s">
        <v>21</v>
      </c>
      <c r="K187" t="s">
        <v>22</v>
      </c>
      <c r="L187">
        <v>1526187600</v>
      </c>
      <c r="M187" s="7">
        <f t="shared" si="14"/>
        <v>43233.208333333328</v>
      </c>
      <c r="N187">
        <v>1527138000</v>
      </c>
      <c r="O187" s="7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</v>
      </c>
      <c r="J188" t="s">
        <v>21</v>
      </c>
      <c r="K188" t="s">
        <v>22</v>
      </c>
      <c r="L188">
        <v>1400821200</v>
      </c>
      <c r="M188" s="7">
        <f t="shared" si="14"/>
        <v>41782.208333333336</v>
      </c>
      <c r="N188">
        <v>1402117200</v>
      </c>
      <c r="O188" s="7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96</v>
      </c>
      <c r="J189" t="s">
        <v>15</v>
      </c>
      <c r="K189" t="s">
        <v>16</v>
      </c>
      <c r="L189">
        <v>1361599200</v>
      </c>
      <c r="M189" s="7">
        <f t="shared" si="14"/>
        <v>41328.25</v>
      </c>
      <c r="N189">
        <v>1364014800</v>
      </c>
      <c r="O189" s="7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 s="7">
        <f t="shared" si="14"/>
        <v>41975.25</v>
      </c>
      <c r="N190">
        <v>1417586400</v>
      </c>
      <c r="O190" s="7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</v>
      </c>
      <c r="J191" t="s">
        <v>21</v>
      </c>
      <c r="K191" t="s">
        <v>22</v>
      </c>
      <c r="L191">
        <v>1457071200</v>
      </c>
      <c r="M191" s="7">
        <f t="shared" si="14"/>
        <v>42433.25</v>
      </c>
      <c r="N191">
        <v>1457071200</v>
      </c>
      <c r="O191" s="7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106</v>
      </c>
      <c r="J192" t="s">
        <v>21</v>
      </c>
      <c r="K192" t="s">
        <v>22</v>
      </c>
      <c r="L192">
        <v>1370322000</v>
      </c>
      <c r="M192" s="7">
        <f t="shared" si="14"/>
        <v>41429.208333333336</v>
      </c>
      <c r="N192">
        <v>1370408400</v>
      </c>
      <c r="O192" s="7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</v>
      </c>
      <c r="J193" t="s">
        <v>107</v>
      </c>
      <c r="K193" t="s">
        <v>108</v>
      </c>
      <c r="L193">
        <v>1552366800</v>
      </c>
      <c r="M193" s="7">
        <f t="shared" si="14"/>
        <v>43536.208333333328</v>
      </c>
      <c r="N193">
        <v>1552626000</v>
      </c>
      <c r="O193" s="7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</v>
      </c>
      <c r="J194" t="s">
        <v>21</v>
      </c>
      <c r="K194" t="s">
        <v>22</v>
      </c>
      <c r="L194">
        <v>1403845200</v>
      </c>
      <c r="M194" s="7">
        <f t="shared" si="14"/>
        <v>41817.208333333336</v>
      </c>
      <c r="N194">
        <v>1404190800</v>
      </c>
      <c r="O194" s="7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ROUND(IF(E195&gt;0, E195/D195 * 100, 0), 0)</f>
        <v>46</v>
      </c>
      <c r="G195" t="s">
        <v>14</v>
      </c>
      <c r="H195">
        <v>65</v>
      </c>
      <c r="I195">
        <f t="shared" ref="I195:I258" si="19">ROUND(IF(E195&gt;0, E195/H195, 0), 0)</f>
        <v>46</v>
      </c>
      <c r="J195" t="s">
        <v>21</v>
      </c>
      <c r="K195" t="s">
        <v>22</v>
      </c>
      <c r="L195">
        <v>1523163600</v>
      </c>
      <c r="M195" s="7">
        <f t="shared" ref="M195:M258" si="20">(((L195/60)/60)/24)+DATE(1970,1,1)</f>
        <v>43198.208333333328</v>
      </c>
      <c r="N195">
        <v>1523509200</v>
      </c>
      <c r="O195" s="7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_xlfn.TEXTBEFORE(R195, "/", 1)</f>
        <v>music</v>
      </c>
      <c r="T195" t="str">
        <f t="shared" ref="T195:T258" si="23">_xlfn.TEXTAFTER(R195, "/", 1)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</v>
      </c>
      <c r="J196" t="s">
        <v>21</v>
      </c>
      <c r="K196" t="s">
        <v>22</v>
      </c>
      <c r="L196">
        <v>1442206800</v>
      </c>
      <c r="M196" s="7">
        <f t="shared" si="20"/>
        <v>42261.208333333328</v>
      </c>
      <c r="N196">
        <v>1443589200</v>
      </c>
      <c r="O196" s="7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</v>
      </c>
      <c r="J197" t="s">
        <v>21</v>
      </c>
      <c r="K197" t="s">
        <v>22</v>
      </c>
      <c r="L197">
        <v>1532840400</v>
      </c>
      <c r="M197" s="7">
        <f t="shared" si="20"/>
        <v>43310.208333333328</v>
      </c>
      <c r="N197">
        <v>1533445200</v>
      </c>
      <c r="O197" s="7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52</v>
      </c>
      <c r="J198" t="s">
        <v>36</v>
      </c>
      <c r="K198" t="s">
        <v>37</v>
      </c>
      <c r="L198">
        <v>1472878800</v>
      </c>
      <c r="M198" s="7">
        <f t="shared" si="20"/>
        <v>42616.208333333328</v>
      </c>
      <c r="N198">
        <v>1474520400</v>
      </c>
      <c r="O198" s="7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</v>
      </c>
      <c r="J199" t="s">
        <v>21</v>
      </c>
      <c r="K199" t="s">
        <v>22</v>
      </c>
      <c r="L199">
        <v>1498194000</v>
      </c>
      <c r="M199" s="7">
        <f t="shared" si="20"/>
        <v>42909.208333333328</v>
      </c>
      <c r="N199">
        <v>1499403600</v>
      </c>
      <c r="O199" s="7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36</v>
      </c>
      <c r="J200" t="s">
        <v>21</v>
      </c>
      <c r="K200" t="s">
        <v>22</v>
      </c>
      <c r="L200">
        <v>1281070800</v>
      </c>
      <c r="M200" s="7">
        <f t="shared" si="20"/>
        <v>40396.208333333336</v>
      </c>
      <c r="N200">
        <v>1283576400</v>
      </c>
      <c r="O200" s="7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</v>
      </c>
      <c r="J201" t="s">
        <v>21</v>
      </c>
      <c r="K201" t="s">
        <v>22</v>
      </c>
      <c r="L201">
        <v>1436245200</v>
      </c>
      <c r="M201" s="7">
        <f t="shared" si="20"/>
        <v>42192.208333333328</v>
      </c>
      <c r="N201">
        <v>1436590800</v>
      </c>
      <c r="O201" s="7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 s="7">
        <f t="shared" si="20"/>
        <v>40262.208333333336</v>
      </c>
      <c r="N202">
        <v>1270443600</v>
      </c>
      <c r="O202" s="7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</v>
      </c>
      <c r="J203" t="s">
        <v>21</v>
      </c>
      <c r="K203" t="s">
        <v>22</v>
      </c>
      <c r="L203">
        <v>1406264400</v>
      </c>
      <c r="M203" s="7">
        <f t="shared" si="20"/>
        <v>41845.208333333336</v>
      </c>
      <c r="N203">
        <v>1407819600</v>
      </c>
      <c r="O203" s="7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80</v>
      </c>
      <c r="J204" t="s">
        <v>21</v>
      </c>
      <c r="K204" t="s">
        <v>22</v>
      </c>
      <c r="L204">
        <v>1317531600</v>
      </c>
      <c r="M204" s="7">
        <f t="shared" si="20"/>
        <v>40818.208333333336</v>
      </c>
      <c r="N204">
        <v>1317877200</v>
      </c>
      <c r="O204" s="7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 s="7">
        <f t="shared" si="20"/>
        <v>42752.25</v>
      </c>
      <c r="N205">
        <v>1484805600</v>
      </c>
      <c r="O205" s="7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</v>
      </c>
      <c r="J206" t="s">
        <v>21</v>
      </c>
      <c r="K206" t="s">
        <v>22</v>
      </c>
      <c r="L206">
        <v>1301806800</v>
      </c>
      <c r="M206" s="7">
        <f t="shared" si="20"/>
        <v>40636.208333333336</v>
      </c>
      <c r="N206">
        <v>1302670800</v>
      </c>
      <c r="O206" s="7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</v>
      </c>
      <c r="J207" t="s">
        <v>21</v>
      </c>
      <c r="K207" t="s">
        <v>22</v>
      </c>
      <c r="L207">
        <v>1539752400</v>
      </c>
      <c r="M207" s="7">
        <f t="shared" si="20"/>
        <v>43390.208333333328</v>
      </c>
      <c r="N207">
        <v>1540789200</v>
      </c>
      <c r="O207" s="7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</v>
      </c>
      <c r="J208" t="s">
        <v>21</v>
      </c>
      <c r="K208" t="s">
        <v>22</v>
      </c>
      <c r="L208">
        <v>1267250400</v>
      </c>
      <c r="M208" s="7">
        <f t="shared" si="20"/>
        <v>40236.25</v>
      </c>
      <c r="N208">
        <v>1268028000</v>
      </c>
      <c r="O208" s="7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 s="7">
        <f t="shared" si="20"/>
        <v>43340.208333333328</v>
      </c>
      <c r="N209">
        <v>1537160400</v>
      </c>
      <c r="O209" s="7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97</v>
      </c>
      <c r="J210" t="s">
        <v>21</v>
      </c>
      <c r="K210" t="s">
        <v>22</v>
      </c>
      <c r="L210">
        <v>1510207200</v>
      </c>
      <c r="M210" s="7">
        <f t="shared" si="20"/>
        <v>43048.25</v>
      </c>
      <c r="N210">
        <v>1512280800</v>
      </c>
      <c r="O210" s="7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 s="7">
        <f t="shared" si="20"/>
        <v>42496.208333333328</v>
      </c>
      <c r="N211">
        <v>1463115600</v>
      </c>
      <c r="O211" s="7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</v>
      </c>
      <c r="J212" t="s">
        <v>36</v>
      </c>
      <c r="K212" t="s">
        <v>37</v>
      </c>
      <c r="L212">
        <v>1488520800</v>
      </c>
      <c r="M212" s="7">
        <f t="shared" si="20"/>
        <v>42797.25</v>
      </c>
      <c r="N212">
        <v>1490850000</v>
      </c>
      <c r="O212" s="7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61</v>
      </c>
      <c r="J213" t="s">
        <v>21</v>
      </c>
      <c r="K213" t="s">
        <v>22</v>
      </c>
      <c r="L213">
        <v>1377579600</v>
      </c>
      <c r="M213" s="7">
        <f t="shared" si="20"/>
        <v>41513.208333333336</v>
      </c>
      <c r="N213">
        <v>1379653200</v>
      </c>
      <c r="O213" s="7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</v>
      </c>
      <c r="J214" t="s">
        <v>21</v>
      </c>
      <c r="K214" t="s">
        <v>22</v>
      </c>
      <c r="L214">
        <v>1576389600</v>
      </c>
      <c r="M214" s="7">
        <f t="shared" si="20"/>
        <v>43814.25</v>
      </c>
      <c r="N214">
        <v>1580364000</v>
      </c>
      <c r="O214" s="7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 s="7">
        <f t="shared" si="20"/>
        <v>40488.208333333336</v>
      </c>
      <c r="N215">
        <v>1289714400</v>
      </c>
      <c r="O215" s="7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87</v>
      </c>
      <c r="J216" t="s">
        <v>21</v>
      </c>
      <c r="K216" t="s">
        <v>22</v>
      </c>
      <c r="L216">
        <v>1282194000</v>
      </c>
      <c r="M216" s="7">
        <f t="shared" si="20"/>
        <v>40409.208333333336</v>
      </c>
      <c r="N216">
        <v>1282712400</v>
      </c>
      <c r="O216" s="7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</v>
      </c>
      <c r="J217" t="s">
        <v>21</v>
      </c>
      <c r="K217" t="s">
        <v>22</v>
      </c>
      <c r="L217">
        <v>1550037600</v>
      </c>
      <c r="M217" s="7">
        <f t="shared" si="20"/>
        <v>43509.25</v>
      </c>
      <c r="N217">
        <v>1550210400</v>
      </c>
      <c r="O217" s="7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104</v>
      </c>
      <c r="J218" t="s">
        <v>21</v>
      </c>
      <c r="K218" t="s">
        <v>22</v>
      </c>
      <c r="L218">
        <v>1321941600</v>
      </c>
      <c r="M218" s="7">
        <f t="shared" si="20"/>
        <v>40869.25</v>
      </c>
      <c r="N218">
        <v>1322114400</v>
      </c>
      <c r="O218" s="7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 s="7">
        <f t="shared" si="20"/>
        <v>43583.208333333328</v>
      </c>
      <c r="N219">
        <v>1557205200</v>
      </c>
      <c r="O219" s="7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</v>
      </c>
      <c r="J220" t="s">
        <v>40</v>
      </c>
      <c r="K220" t="s">
        <v>41</v>
      </c>
      <c r="L220">
        <v>1320991200</v>
      </c>
      <c r="M220" s="7">
        <f t="shared" si="20"/>
        <v>40858.25</v>
      </c>
      <c r="N220">
        <v>1323928800</v>
      </c>
      <c r="O220" s="7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90</v>
      </c>
      <c r="J221" t="s">
        <v>21</v>
      </c>
      <c r="K221" t="s">
        <v>22</v>
      </c>
      <c r="L221">
        <v>1345093200</v>
      </c>
      <c r="M221" s="7">
        <f t="shared" si="20"/>
        <v>41137.208333333336</v>
      </c>
      <c r="N221">
        <v>1346130000</v>
      </c>
      <c r="O221" s="7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</v>
      </c>
      <c r="J222" t="s">
        <v>21</v>
      </c>
      <c r="K222" t="s">
        <v>22</v>
      </c>
      <c r="L222">
        <v>1309496400</v>
      </c>
      <c r="M222" s="7">
        <f t="shared" si="20"/>
        <v>40725.208333333336</v>
      </c>
      <c r="N222">
        <v>1311051600</v>
      </c>
      <c r="O222" s="7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55</v>
      </c>
      <c r="J223" t="s">
        <v>21</v>
      </c>
      <c r="K223" t="s">
        <v>22</v>
      </c>
      <c r="L223">
        <v>1340254800</v>
      </c>
      <c r="M223" s="7">
        <f t="shared" si="20"/>
        <v>41081.208333333336</v>
      </c>
      <c r="N223">
        <v>1340427600</v>
      </c>
      <c r="O223" s="7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48</v>
      </c>
      <c r="J224" t="s">
        <v>21</v>
      </c>
      <c r="K224" t="s">
        <v>22</v>
      </c>
      <c r="L224">
        <v>1412226000</v>
      </c>
      <c r="M224" s="7">
        <f t="shared" si="20"/>
        <v>41914.208333333336</v>
      </c>
      <c r="N224">
        <v>1412312400</v>
      </c>
      <c r="O224" s="7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88</v>
      </c>
      <c r="J225" t="s">
        <v>21</v>
      </c>
      <c r="K225" t="s">
        <v>22</v>
      </c>
      <c r="L225">
        <v>1458104400</v>
      </c>
      <c r="M225" s="7">
        <f t="shared" si="20"/>
        <v>42445.208333333328</v>
      </c>
      <c r="N225">
        <v>1459314000</v>
      </c>
      <c r="O225" s="7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 s="7">
        <f t="shared" si="20"/>
        <v>41906.208333333336</v>
      </c>
      <c r="N226">
        <v>1415426400</v>
      </c>
      <c r="O226" s="7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 s="7">
        <f t="shared" si="20"/>
        <v>41762.208333333336</v>
      </c>
      <c r="N227">
        <v>1399093200</v>
      </c>
      <c r="O227" s="7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</v>
      </c>
      <c r="J228" t="s">
        <v>21</v>
      </c>
      <c r="K228" t="s">
        <v>22</v>
      </c>
      <c r="L228">
        <v>1270702800</v>
      </c>
      <c r="M228" s="7">
        <f t="shared" si="20"/>
        <v>40276.208333333336</v>
      </c>
      <c r="N228">
        <v>1273899600</v>
      </c>
      <c r="O228" s="7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109</v>
      </c>
      <c r="J229" t="s">
        <v>21</v>
      </c>
      <c r="K229" t="s">
        <v>22</v>
      </c>
      <c r="L229">
        <v>1431666000</v>
      </c>
      <c r="M229" s="7">
        <f t="shared" si="20"/>
        <v>42139.208333333328</v>
      </c>
      <c r="N229">
        <v>1432184400</v>
      </c>
      <c r="O229" s="7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 s="7">
        <f t="shared" si="20"/>
        <v>42613.208333333328</v>
      </c>
      <c r="N230">
        <v>1474779600</v>
      </c>
      <c r="O230" s="7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65</v>
      </c>
      <c r="J231" t="s">
        <v>21</v>
      </c>
      <c r="K231" t="s">
        <v>22</v>
      </c>
      <c r="L231">
        <v>1496293200</v>
      </c>
      <c r="M231" s="7">
        <f t="shared" si="20"/>
        <v>42887.208333333328</v>
      </c>
      <c r="N231">
        <v>1500440400</v>
      </c>
      <c r="O231" s="7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100</v>
      </c>
      <c r="J232" t="s">
        <v>21</v>
      </c>
      <c r="K232" t="s">
        <v>22</v>
      </c>
      <c r="L232">
        <v>1575612000</v>
      </c>
      <c r="M232" s="7">
        <f t="shared" si="20"/>
        <v>43805.25</v>
      </c>
      <c r="N232">
        <v>1575612000</v>
      </c>
      <c r="O232" s="7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</v>
      </c>
      <c r="J233" t="s">
        <v>21</v>
      </c>
      <c r="K233" t="s">
        <v>22</v>
      </c>
      <c r="L233">
        <v>1369112400</v>
      </c>
      <c r="M233" s="7">
        <f t="shared" si="20"/>
        <v>41415.208333333336</v>
      </c>
      <c r="N233">
        <v>1374123600</v>
      </c>
      <c r="O233" s="7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</v>
      </c>
      <c r="J234" t="s">
        <v>21</v>
      </c>
      <c r="K234" t="s">
        <v>22</v>
      </c>
      <c r="L234">
        <v>1469422800</v>
      </c>
      <c r="M234" s="7">
        <f t="shared" si="20"/>
        <v>42576.208333333328</v>
      </c>
      <c r="N234">
        <v>1469509200</v>
      </c>
      <c r="O234" s="7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97</v>
      </c>
      <c r="J235" t="s">
        <v>21</v>
      </c>
      <c r="K235" t="s">
        <v>22</v>
      </c>
      <c r="L235">
        <v>1307854800</v>
      </c>
      <c r="M235" s="7">
        <f t="shared" si="20"/>
        <v>40706.208333333336</v>
      </c>
      <c r="N235">
        <v>1309237200</v>
      </c>
      <c r="O235" s="7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55</v>
      </c>
      <c r="J236" t="s">
        <v>107</v>
      </c>
      <c r="K236" t="s">
        <v>108</v>
      </c>
      <c r="L236">
        <v>1503378000</v>
      </c>
      <c r="M236" s="7">
        <f t="shared" si="20"/>
        <v>42969.208333333328</v>
      </c>
      <c r="N236">
        <v>1503982800</v>
      </c>
      <c r="O236" s="7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</v>
      </c>
      <c r="J237" t="s">
        <v>21</v>
      </c>
      <c r="K237" t="s">
        <v>22</v>
      </c>
      <c r="L237">
        <v>1486965600</v>
      </c>
      <c r="M237" s="7">
        <f t="shared" si="20"/>
        <v>42779.25</v>
      </c>
      <c r="N237">
        <v>1487397600</v>
      </c>
      <c r="O237" s="7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76</v>
      </c>
      <c r="J238" t="s">
        <v>26</v>
      </c>
      <c r="K238" t="s">
        <v>27</v>
      </c>
      <c r="L238">
        <v>1561438800</v>
      </c>
      <c r="M238" s="7">
        <f t="shared" si="20"/>
        <v>43641.208333333328</v>
      </c>
      <c r="N238">
        <v>1562043600</v>
      </c>
      <c r="O238" s="7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</v>
      </c>
      <c r="J239" t="s">
        <v>21</v>
      </c>
      <c r="K239" t="s">
        <v>22</v>
      </c>
      <c r="L239">
        <v>1398402000</v>
      </c>
      <c r="M239" s="7">
        <f t="shared" si="20"/>
        <v>41754.208333333336</v>
      </c>
      <c r="N239">
        <v>1398574800</v>
      </c>
      <c r="O239" s="7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105</v>
      </c>
      <c r="J240" t="s">
        <v>36</v>
      </c>
      <c r="K240" t="s">
        <v>37</v>
      </c>
      <c r="L240">
        <v>1513231200</v>
      </c>
      <c r="M240" s="7">
        <f t="shared" si="20"/>
        <v>43083.25</v>
      </c>
      <c r="N240">
        <v>1515391200</v>
      </c>
      <c r="O240" s="7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</v>
      </c>
      <c r="J241" t="s">
        <v>21</v>
      </c>
      <c r="K241" t="s">
        <v>22</v>
      </c>
      <c r="L241">
        <v>1440824400</v>
      </c>
      <c r="M241" s="7">
        <f t="shared" si="20"/>
        <v>42245.208333333328</v>
      </c>
      <c r="N241">
        <v>1441170000</v>
      </c>
      <c r="O241" s="7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</v>
      </c>
      <c r="J242" t="s">
        <v>21</v>
      </c>
      <c r="K242" t="s">
        <v>22</v>
      </c>
      <c r="L242">
        <v>1281070800</v>
      </c>
      <c r="M242" s="7">
        <f t="shared" si="20"/>
        <v>40396.208333333336</v>
      </c>
      <c r="N242">
        <v>1281157200</v>
      </c>
      <c r="O242" s="7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102</v>
      </c>
      <c r="J243" t="s">
        <v>26</v>
      </c>
      <c r="K243" t="s">
        <v>27</v>
      </c>
      <c r="L243">
        <v>1397365200</v>
      </c>
      <c r="M243" s="7">
        <f t="shared" si="20"/>
        <v>41742.208333333336</v>
      </c>
      <c r="N243">
        <v>1398229200</v>
      </c>
      <c r="O243" s="7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43</v>
      </c>
      <c r="J244" t="s">
        <v>21</v>
      </c>
      <c r="K244" t="s">
        <v>22</v>
      </c>
      <c r="L244">
        <v>1494392400</v>
      </c>
      <c r="M244" s="7">
        <f t="shared" si="20"/>
        <v>42865.208333333328</v>
      </c>
      <c r="N244">
        <v>1495256400</v>
      </c>
      <c r="O244" s="7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</v>
      </c>
      <c r="J245" t="s">
        <v>21</v>
      </c>
      <c r="K245" t="s">
        <v>22</v>
      </c>
      <c r="L245">
        <v>1520143200</v>
      </c>
      <c r="M245" s="7">
        <f t="shared" si="20"/>
        <v>43163.25</v>
      </c>
      <c r="N245">
        <v>1520402400</v>
      </c>
      <c r="O245" s="7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</v>
      </c>
      <c r="J246" t="s">
        <v>21</v>
      </c>
      <c r="K246" t="s">
        <v>22</v>
      </c>
      <c r="L246">
        <v>1405314000</v>
      </c>
      <c r="M246" s="7">
        <f t="shared" si="20"/>
        <v>41834.208333333336</v>
      </c>
      <c r="N246">
        <v>1409806800</v>
      </c>
      <c r="O246" s="7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</v>
      </c>
      <c r="J247" t="s">
        <v>21</v>
      </c>
      <c r="K247" t="s">
        <v>22</v>
      </c>
      <c r="L247">
        <v>1396846800</v>
      </c>
      <c r="M247" s="7">
        <f t="shared" si="20"/>
        <v>41736.208333333336</v>
      </c>
      <c r="N247">
        <v>1396933200</v>
      </c>
      <c r="O247" s="7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66</v>
      </c>
      <c r="J248" t="s">
        <v>21</v>
      </c>
      <c r="K248" t="s">
        <v>22</v>
      </c>
      <c r="L248">
        <v>1375678800</v>
      </c>
      <c r="M248" s="7">
        <f t="shared" si="20"/>
        <v>41491.208333333336</v>
      </c>
      <c r="N248">
        <v>1376024400</v>
      </c>
      <c r="O248" s="7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</v>
      </c>
      <c r="J249" t="s">
        <v>21</v>
      </c>
      <c r="K249" t="s">
        <v>22</v>
      </c>
      <c r="L249">
        <v>1482386400</v>
      </c>
      <c r="M249" s="7">
        <f t="shared" si="20"/>
        <v>42726.25</v>
      </c>
      <c r="N249">
        <v>1483682400</v>
      </c>
      <c r="O249" s="7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</v>
      </c>
      <c r="J250" t="s">
        <v>26</v>
      </c>
      <c r="K250" t="s">
        <v>27</v>
      </c>
      <c r="L250">
        <v>1420005600</v>
      </c>
      <c r="M250" s="7">
        <f t="shared" si="20"/>
        <v>42004.25</v>
      </c>
      <c r="N250">
        <v>1420437600</v>
      </c>
      <c r="O250" s="7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 s="7">
        <f t="shared" si="20"/>
        <v>42006.25</v>
      </c>
      <c r="N251">
        <v>1420783200</v>
      </c>
      <c r="O251" s="7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 s="7">
        <f t="shared" si="20"/>
        <v>40203.25</v>
      </c>
      <c r="N252">
        <v>1267423200</v>
      </c>
      <c r="O252" s="7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</v>
      </c>
      <c r="J253" t="s">
        <v>21</v>
      </c>
      <c r="K253" t="s">
        <v>22</v>
      </c>
      <c r="L253">
        <v>1355032800</v>
      </c>
      <c r="M253" s="7">
        <f t="shared" si="20"/>
        <v>41252.25</v>
      </c>
      <c r="N253">
        <v>1355205600</v>
      </c>
      <c r="O253" s="7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</v>
      </c>
      <c r="J254" t="s">
        <v>21</v>
      </c>
      <c r="K254" t="s">
        <v>22</v>
      </c>
      <c r="L254">
        <v>1382677200</v>
      </c>
      <c r="M254" s="7">
        <f t="shared" si="20"/>
        <v>41572.208333333336</v>
      </c>
      <c r="N254">
        <v>1383109200</v>
      </c>
      <c r="O254" s="7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</v>
      </c>
      <c r="J255" t="s">
        <v>15</v>
      </c>
      <c r="K255" t="s">
        <v>16</v>
      </c>
      <c r="L255">
        <v>1302238800</v>
      </c>
      <c r="M255" s="7">
        <f t="shared" si="20"/>
        <v>40641.208333333336</v>
      </c>
      <c r="N255">
        <v>1303275600</v>
      </c>
      <c r="O255" s="7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97</v>
      </c>
      <c r="J256" t="s">
        <v>21</v>
      </c>
      <c r="K256" t="s">
        <v>22</v>
      </c>
      <c r="L256">
        <v>1487656800</v>
      </c>
      <c r="M256" s="7">
        <f t="shared" si="20"/>
        <v>42787.25</v>
      </c>
      <c r="N256">
        <v>1487829600</v>
      </c>
      <c r="O256" s="7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 s="7">
        <f t="shared" si="20"/>
        <v>40590.25</v>
      </c>
      <c r="N257">
        <v>1298268000</v>
      </c>
      <c r="O257" s="7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64</v>
      </c>
      <c r="J258" t="s">
        <v>40</v>
      </c>
      <c r="K258" t="s">
        <v>41</v>
      </c>
      <c r="L258">
        <v>1453615200</v>
      </c>
      <c r="M258" s="7">
        <f t="shared" si="20"/>
        <v>42393.25</v>
      </c>
      <c r="N258">
        <v>1456812000</v>
      </c>
      <c r="O258" s="7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ROUND(IF(E259&gt;0, E259/D259 * 100, 0), 0)</f>
        <v>146</v>
      </c>
      <c r="G259" t="s">
        <v>20</v>
      </c>
      <c r="H259">
        <v>92</v>
      </c>
      <c r="I259">
        <f t="shared" ref="I259:I322" si="25">ROUND(IF(E259&gt;0, E259/H259, 0), 0)</f>
        <v>90</v>
      </c>
      <c r="J259" t="s">
        <v>21</v>
      </c>
      <c r="K259" t="s">
        <v>22</v>
      </c>
      <c r="L259">
        <v>1362463200</v>
      </c>
      <c r="M259" s="7">
        <f t="shared" ref="M259:M322" si="26">(((L259/60)/60)/24)+DATE(1970,1,1)</f>
        <v>41338.25</v>
      </c>
      <c r="N259">
        <v>1363669200</v>
      </c>
      <c r="O259" s="7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_xlfn.TEXTBEFORE(R259, "/", 1)</f>
        <v>theater</v>
      </c>
      <c r="T259" t="str">
        <f t="shared" ref="T259:T322" si="29">_xlfn.TEXTAFTER(R259, "/", 1)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</v>
      </c>
      <c r="J260" t="s">
        <v>21</v>
      </c>
      <c r="K260" t="s">
        <v>22</v>
      </c>
      <c r="L260">
        <v>1481176800</v>
      </c>
      <c r="M260" s="7">
        <f t="shared" si="26"/>
        <v>42712.25</v>
      </c>
      <c r="N260">
        <v>1482904800</v>
      </c>
      <c r="O260" s="7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78</v>
      </c>
      <c r="J261" t="s">
        <v>21</v>
      </c>
      <c r="K261" t="s">
        <v>22</v>
      </c>
      <c r="L261">
        <v>1354946400</v>
      </c>
      <c r="M261" s="7">
        <f t="shared" si="26"/>
        <v>41251.25</v>
      </c>
      <c r="N261">
        <v>1356588000</v>
      </c>
      <c r="O261" s="7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</v>
      </c>
      <c r="J262" t="s">
        <v>21</v>
      </c>
      <c r="K262" t="s">
        <v>22</v>
      </c>
      <c r="L262">
        <v>1348808400</v>
      </c>
      <c r="M262" s="7">
        <f t="shared" si="26"/>
        <v>41180.208333333336</v>
      </c>
      <c r="N262">
        <v>1349845200</v>
      </c>
      <c r="O262" s="7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58</v>
      </c>
      <c r="J263" t="s">
        <v>21</v>
      </c>
      <c r="K263" t="s">
        <v>22</v>
      </c>
      <c r="L263">
        <v>1282712400</v>
      </c>
      <c r="M263" s="7">
        <f t="shared" si="26"/>
        <v>40415.208333333336</v>
      </c>
      <c r="N263">
        <v>1283058000</v>
      </c>
      <c r="O263" s="7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50</v>
      </c>
      <c r="J264" t="s">
        <v>21</v>
      </c>
      <c r="K264" t="s">
        <v>22</v>
      </c>
      <c r="L264">
        <v>1301979600</v>
      </c>
      <c r="M264" s="7">
        <f t="shared" si="26"/>
        <v>40638.208333333336</v>
      </c>
      <c r="N264">
        <v>1304226000</v>
      </c>
      <c r="O264" s="7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</v>
      </c>
      <c r="J265" t="s">
        <v>21</v>
      </c>
      <c r="K265" t="s">
        <v>22</v>
      </c>
      <c r="L265">
        <v>1263016800</v>
      </c>
      <c r="M265" s="7">
        <f t="shared" si="26"/>
        <v>40187.25</v>
      </c>
      <c r="N265">
        <v>1263016800</v>
      </c>
      <c r="O265" s="7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 s="7">
        <f t="shared" si="26"/>
        <v>41317.25</v>
      </c>
      <c r="N266">
        <v>1362031200</v>
      </c>
      <c r="O266" s="7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</v>
      </c>
      <c r="J267" t="s">
        <v>21</v>
      </c>
      <c r="K267" t="s">
        <v>22</v>
      </c>
      <c r="L267">
        <v>1451800800</v>
      </c>
      <c r="M267" s="7">
        <f t="shared" si="26"/>
        <v>42372.25</v>
      </c>
      <c r="N267">
        <v>1455602400</v>
      </c>
      <c r="O267" s="7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 s="7">
        <f t="shared" si="26"/>
        <v>41950.25</v>
      </c>
      <c r="N268">
        <v>1418191200</v>
      </c>
      <c r="O268" s="7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52</v>
      </c>
      <c r="J269" t="s">
        <v>26</v>
      </c>
      <c r="K269" t="s">
        <v>27</v>
      </c>
      <c r="L269">
        <v>1351054800</v>
      </c>
      <c r="M269" s="7">
        <f t="shared" si="26"/>
        <v>41206.208333333336</v>
      </c>
      <c r="N269">
        <v>1352440800</v>
      </c>
      <c r="O269" s="7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</v>
      </c>
      <c r="J270" t="s">
        <v>21</v>
      </c>
      <c r="K270" t="s">
        <v>22</v>
      </c>
      <c r="L270">
        <v>1349326800</v>
      </c>
      <c r="M270" s="7">
        <f t="shared" si="26"/>
        <v>41186.208333333336</v>
      </c>
      <c r="N270">
        <v>1353304800</v>
      </c>
      <c r="O270" s="7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102</v>
      </c>
      <c r="J271" t="s">
        <v>21</v>
      </c>
      <c r="K271" t="s">
        <v>22</v>
      </c>
      <c r="L271">
        <v>1548914400</v>
      </c>
      <c r="M271" s="7">
        <f t="shared" si="26"/>
        <v>43496.25</v>
      </c>
      <c r="N271">
        <v>1550728800</v>
      </c>
      <c r="O271" s="7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</v>
      </c>
      <c r="J272" t="s">
        <v>21</v>
      </c>
      <c r="K272" t="s">
        <v>22</v>
      </c>
      <c r="L272">
        <v>1291269600</v>
      </c>
      <c r="M272" s="7">
        <f t="shared" si="26"/>
        <v>40514.25</v>
      </c>
      <c r="N272">
        <v>1291442400</v>
      </c>
      <c r="O272" s="7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</v>
      </c>
      <c r="J273" t="s">
        <v>21</v>
      </c>
      <c r="K273" t="s">
        <v>22</v>
      </c>
      <c r="L273">
        <v>1449468000</v>
      </c>
      <c r="M273" s="7">
        <f t="shared" si="26"/>
        <v>42345.25</v>
      </c>
      <c r="N273">
        <v>1452146400</v>
      </c>
      <c r="O273" s="7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</v>
      </c>
      <c r="J274" t="s">
        <v>21</v>
      </c>
      <c r="K274" t="s">
        <v>22</v>
      </c>
      <c r="L274">
        <v>1562734800</v>
      </c>
      <c r="M274" s="7">
        <f t="shared" si="26"/>
        <v>43656.208333333328</v>
      </c>
      <c r="N274">
        <v>1564894800</v>
      </c>
      <c r="O274" s="7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38</v>
      </c>
      <c r="J275" t="s">
        <v>15</v>
      </c>
      <c r="K275" t="s">
        <v>16</v>
      </c>
      <c r="L275">
        <v>1505624400</v>
      </c>
      <c r="M275" s="7">
        <f t="shared" si="26"/>
        <v>42995.208333333328</v>
      </c>
      <c r="N275">
        <v>1505883600</v>
      </c>
      <c r="O275" s="7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52</v>
      </c>
      <c r="J276" t="s">
        <v>21</v>
      </c>
      <c r="K276" t="s">
        <v>22</v>
      </c>
      <c r="L276">
        <v>1509948000</v>
      </c>
      <c r="M276" s="7">
        <f t="shared" si="26"/>
        <v>43045.25</v>
      </c>
      <c r="N276">
        <v>1510380000</v>
      </c>
      <c r="O276" s="7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</v>
      </c>
      <c r="J277" t="s">
        <v>21</v>
      </c>
      <c r="K277" t="s">
        <v>22</v>
      </c>
      <c r="L277">
        <v>1554526800</v>
      </c>
      <c r="M277" s="7">
        <f t="shared" si="26"/>
        <v>43561.208333333328</v>
      </c>
      <c r="N277">
        <v>1555218000</v>
      </c>
      <c r="O277" s="7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</v>
      </c>
      <c r="J278" t="s">
        <v>21</v>
      </c>
      <c r="K278" t="s">
        <v>22</v>
      </c>
      <c r="L278">
        <v>1334811600</v>
      </c>
      <c r="M278" s="7">
        <f t="shared" si="26"/>
        <v>41018.208333333336</v>
      </c>
      <c r="N278">
        <v>1335243600</v>
      </c>
      <c r="O278" s="7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90</v>
      </c>
      <c r="J279" t="s">
        <v>21</v>
      </c>
      <c r="K279" t="s">
        <v>22</v>
      </c>
      <c r="L279">
        <v>1279515600</v>
      </c>
      <c r="M279" s="7">
        <f t="shared" si="26"/>
        <v>40378.208333333336</v>
      </c>
      <c r="N279">
        <v>1279688400</v>
      </c>
      <c r="O279" s="7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97</v>
      </c>
      <c r="J280" t="s">
        <v>21</v>
      </c>
      <c r="K280" t="s">
        <v>22</v>
      </c>
      <c r="L280">
        <v>1353909600</v>
      </c>
      <c r="M280" s="7">
        <f t="shared" si="26"/>
        <v>41239.25</v>
      </c>
      <c r="N280">
        <v>1356069600</v>
      </c>
      <c r="O280" s="7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</v>
      </c>
      <c r="J281" t="s">
        <v>21</v>
      </c>
      <c r="K281" t="s">
        <v>22</v>
      </c>
      <c r="L281">
        <v>1535950800</v>
      </c>
      <c r="M281" s="7">
        <f t="shared" si="26"/>
        <v>43346.208333333328</v>
      </c>
      <c r="N281">
        <v>1536210000</v>
      </c>
      <c r="O281" s="7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37</v>
      </c>
      <c r="J282" t="s">
        <v>21</v>
      </c>
      <c r="K282" t="s">
        <v>22</v>
      </c>
      <c r="L282">
        <v>1511244000</v>
      </c>
      <c r="M282" s="7">
        <f t="shared" si="26"/>
        <v>43060.25</v>
      </c>
      <c r="N282">
        <v>1511762400</v>
      </c>
      <c r="O282" s="7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</v>
      </c>
      <c r="J283" t="s">
        <v>21</v>
      </c>
      <c r="K283" t="s">
        <v>22</v>
      </c>
      <c r="L283">
        <v>1331445600</v>
      </c>
      <c r="M283" s="7">
        <f t="shared" si="26"/>
        <v>40979.25</v>
      </c>
      <c r="N283">
        <v>1333256400</v>
      </c>
      <c r="O283" s="7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</v>
      </c>
      <c r="J284" t="s">
        <v>21</v>
      </c>
      <c r="K284" t="s">
        <v>22</v>
      </c>
      <c r="L284">
        <v>1480226400</v>
      </c>
      <c r="M284" s="7">
        <f t="shared" si="26"/>
        <v>42701.25</v>
      </c>
      <c r="N284">
        <v>1480744800</v>
      </c>
      <c r="O284" s="7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</v>
      </c>
      <c r="J285" t="s">
        <v>36</v>
      </c>
      <c r="K285" t="s">
        <v>37</v>
      </c>
      <c r="L285">
        <v>1464584400</v>
      </c>
      <c r="M285" s="7">
        <f t="shared" si="26"/>
        <v>42520.208333333328</v>
      </c>
      <c r="N285">
        <v>1465016400</v>
      </c>
      <c r="O285" s="7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62</v>
      </c>
      <c r="J286" t="s">
        <v>21</v>
      </c>
      <c r="K286" t="s">
        <v>22</v>
      </c>
      <c r="L286">
        <v>1335848400</v>
      </c>
      <c r="M286" s="7">
        <f t="shared" si="26"/>
        <v>41030.208333333336</v>
      </c>
      <c r="N286">
        <v>1336280400</v>
      </c>
      <c r="O286" s="7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</v>
      </c>
      <c r="J287" t="s">
        <v>21</v>
      </c>
      <c r="K287" t="s">
        <v>22</v>
      </c>
      <c r="L287">
        <v>1473483600</v>
      </c>
      <c r="M287" s="7">
        <f t="shared" si="26"/>
        <v>42623.208333333328</v>
      </c>
      <c r="N287">
        <v>1476766800</v>
      </c>
      <c r="O287" s="7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</v>
      </c>
      <c r="J288" t="s">
        <v>21</v>
      </c>
      <c r="K288" t="s">
        <v>22</v>
      </c>
      <c r="L288">
        <v>1479880800</v>
      </c>
      <c r="M288" s="7">
        <f t="shared" si="26"/>
        <v>42697.25</v>
      </c>
      <c r="N288">
        <v>1480485600</v>
      </c>
      <c r="O288" s="7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</v>
      </c>
      <c r="J289" t="s">
        <v>21</v>
      </c>
      <c r="K289" t="s">
        <v>22</v>
      </c>
      <c r="L289">
        <v>1430197200</v>
      </c>
      <c r="M289" s="7">
        <f t="shared" si="26"/>
        <v>42122.208333333328</v>
      </c>
      <c r="N289">
        <v>1430197200</v>
      </c>
      <c r="O289" s="7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40</v>
      </c>
      <c r="J290" t="s">
        <v>36</v>
      </c>
      <c r="K290" t="s">
        <v>37</v>
      </c>
      <c r="L290">
        <v>1331701200</v>
      </c>
      <c r="M290" s="7">
        <f t="shared" si="26"/>
        <v>40982.208333333336</v>
      </c>
      <c r="N290">
        <v>1331787600</v>
      </c>
      <c r="O290" s="7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40</v>
      </c>
      <c r="J291" t="s">
        <v>15</v>
      </c>
      <c r="K291" t="s">
        <v>16</v>
      </c>
      <c r="L291">
        <v>1438578000</v>
      </c>
      <c r="M291" s="7">
        <f t="shared" si="26"/>
        <v>42219.208333333328</v>
      </c>
      <c r="N291">
        <v>1438837200</v>
      </c>
      <c r="O291" s="7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</v>
      </c>
      <c r="J292" t="s">
        <v>21</v>
      </c>
      <c r="K292" t="s">
        <v>22</v>
      </c>
      <c r="L292">
        <v>1368162000</v>
      </c>
      <c r="M292" s="7">
        <f t="shared" si="26"/>
        <v>41404.208333333336</v>
      </c>
      <c r="N292">
        <v>1370926800</v>
      </c>
      <c r="O292" s="7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77</v>
      </c>
      <c r="J293" t="s">
        <v>21</v>
      </c>
      <c r="K293" t="s">
        <v>22</v>
      </c>
      <c r="L293">
        <v>1318654800</v>
      </c>
      <c r="M293" s="7">
        <f t="shared" si="26"/>
        <v>40831.208333333336</v>
      </c>
      <c r="N293">
        <v>1319000400</v>
      </c>
      <c r="O293" s="7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72</v>
      </c>
      <c r="J294" t="s">
        <v>21</v>
      </c>
      <c r="K294" t="s">
        <v>22</v>
      </c>
      <c r="L294">
        <v>1331874000</v>
      </c>
      <c r="M294" s="7">
        <f t="shared" si="26"/>
        <v>40984.208333333336</v>
      </c>
      <c r="N294">
        <v>1333429200</v>
      </c>
      <c r="O294" s="7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</v>
      </c>
      <c r="J295" t="s">
        <v>107</v>
      </c>
      <c r="K295" t="s">
        <v>108</v>
      </c>
      <c r="L295">
        <v>1286254800</v>
      </c>
      <c r="M295" s="7">
        <f t="shared" si="26"/>
        <v>40456.208333333336</v>
      </c>
      <c r="N295">
        <v>1287032400</v>
      </c>
      <c r="O295" s="7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44</v>
      </c>
      <c r="J296" t="s">
        <v>21</v>
      </c>
      <c r="K296" t="s">
        <v>22</v>
      </c>
      <c r="L296">
        <v>1540530000</v>
      </c>
      <c r="M296" s="7">
        <f t="shared" si="26"/>
        <v>43399.208333333328</v>
      </c>
      <c r="N296">
        <v>1541570400</v>
      </c>
      <c r="O296" s="7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 s="7">
        <f t="shared" si="26"/>
        <v>41562.208333333336</v>
      </c>
      <c r="N297">
        <v>1383976800</v>
      </c>
      <c r="O297" s="7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</v>
      </c>
      <c r="J298" t="s">
        <v>26</v>
      </c>
      <c r="K298" t="s">
        <v>27</v>
      </c>
      <c r="L298">
        <v>1548655200</v>
      </c>
      <c r="M298" s="7">
        <f t="shared" si="26"/>
        <v>43493.25</v>
      </c>
      <c r="N298">
        <v>1550556000</v>
      </c>
      <c r="O298" s="7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</v>
      </c>
      <c r="J299" t="s">
        <v>26</v>
      </c>
      <c r="K299" t="s">
        <v>27</v>
      </c>
      <c r="L299">
        <v>1389679200</v>
      </c>
      <c r="M299" s="7">
        <f t="shared" si="26"/>
        <v>41653.25</v>
      </c>
      <c r="N299">
        <v>1390456800</v>
      </c>
      <c r="O299" s="7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70</v>
      </c>
      <c r="J300" t="s">
        <v>21</v>
      </c>
      <c r="K300" t="s">
        <v>22</v>
      </c>
      <c r="L300">
        <v>1456466400</v>
      </c>
      <c r="M300" s="7">
        <f t="shared" si="26"/>
        <v>42426.25</v>
      </c>
      <c r="N300">
        <v>1458018000</v>
      </c>
      <c r="O300" s="7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40</v>
      </c>
      <c r="J301" t="s">
        <v>21</v>
      </c>
      <c r="K301" t="s">
        <v>22</v>
      </c>
      <c r="L301">
        <v>1456984800</v>
      </c>
      <c r="M301" s="7">
        <f t="shared" si="26"/>
        <v>42432.25</v>
      </c>
      <c r="N301">
        <v>1461819600</v>
      </c>
      <c r="O301" s="7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 s="7">
        <f t="shared" si="26"/>
        <v>42977.208333333328</v>
      </c>
      <c r="N302">
        <v>1504155600</v>
      </c>
      <c r="O302" s="7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</v>
      </c>
      <c r="J303" t="s">
        <v>21</v>
      </c>
      <c r="K303" t="s">
        <v>22</v>
      </c>
      <c r="L303">
        <v>1424930400</v>
      </c>
      <c r="M303" s="7">
        <f t="shared" si="26"/>
        <v>42061.25</v>
      </c>
      <c r="N303">
        <v>1426395600</v>
      </c>
      <c r="O303" s="7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99</v>
      </c>
      <c r="J304" t="s">
        <v>21</v>
      </c>
      <c r="K304" t="s">
        <v>22</v>
      </c>
      <c r="L304">
        <v>1535864400</v>
      </c>
      <c r="M304" s="7">
        <f t="shared" si="26"/>
        <v>43345.208333333328</v>
      </c>
      <c r="N304">
        <v>1537074000</v>
      </c>
      <c r="O304" s="7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88</v>
      </c>
      <c r="J305" t="s">
        <v>21</v>
      </c>
      <c r="K305" t="s">
        <v>22</v>
      </c>
      <c r="L305">
        <v>1452146400</v>
      </c>
      <c r="M305" s="7">
        <f t="shared" si="26"/>
        <v>42376.25</v>
      </c>
      <c r="N305">
        <v>1452578400</v>
      </c>
      <c r="O305" s="7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81</v>
      </c>
      <c r="J306" t="s">
        <v>21</v>
      </c>
      <c r="K306" t="s">
        <v>22</v>
      </c>
      <c r="L306">
        <v>1470546000</v>
      </c>
      <c r="M306" s="7">
        <f t="shared" si="26"/>
        <v>42589.208333333328</v>
      </c>
      <c r="N306">
        <v>1474088400</v>
      </c>
      <c r="O306" s="7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</v>
      </c>
      <c r="J307" t="s">
        <v>21</v>
      </c>
      <c r="K307" t="s">
        <v>22</v>
      </c>
      <c r="L307">
        <v>1458363600</v>
      </c>
      <c r="M307" s="7">
        <f t="shared" si="26"/>
        <v>42448.208333333328</v>
      </c>
      <c r="N307">
        <v>1461906000</v>
      </c>
      <c r="O307" s="7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</v>
      </c>
      <c r="J308" t="s">
        <v>21</v>
      </c>
      <c r="K308" t="s">
        <v>22</v>
      </c>
      <c r="L308">
        <v>1500008400</v>
      </c>
      <c r="M308" s="7">
        <f t="shared" si="26"/>
        <v>42930.208333333328</v>
      </c>
      <c r="N308">
        <v>1500267600</v>
      </c>
      <c r="O308" s="7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66</v>
      </c>
      <c r="J309" t="s">
        <v>36</v>
      </c>
      <c r="K309" t="s">
        <v>37</v>
      </c>
      <c r="L309">
        <v>1338958800</v>
      </c>
      <c r="M309" s="7">
        <f t="shared" si="26"/>
        <v>41066.208333333336</v>
      </c>
      <c r="N309">
        <v>1340686800</v>
      </c>
      <c r="O309" s="7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</v>
      </c>
      <c r="J310" t="s">
        <v>21</v>
      </c>
      <c r="K310" t="s">
        <v>22</v>
      </c>
      <c r="L310">
        <v>1303102800</v>
      </c>
      <c r="M310" s="7">
        <f t="shared" si="26"/>
        <v>40651.208333333336</v>
      </c>
      <c r="N310">
        <v>1303189200</v>
      </c>
      <c r="O310" s="7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</v>
      </c>
      <c r="J311" t="s">
        <v>21</v>
      </c>
      <c r="K311" t="s">
        <v>22</v>
      </c>
      <c r="L311">
        <v>1316581200</v>
      </c>
      <c r="M311" s="7">
        <f t="shared" si="26"/>
        <v>40807.208333333336</v>
      </c>
      <c r="N311">
        <v>1318309200</v>
      </c>
      <c r="O311" s="7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</v>
      </c>
      <c r="J312" t="s">
        <v>21</v>
      </c>
      <c r="K312" t="s">
        <v>22</v>
      </c>
      <c r="L312">
        <v>1270789200</v>
      </c>
      <c r="M312" s="7">
        <f t="shared" si="26"/>
        <v>40277.208333333336</v>
      </c>
      <c r="N312">
        <v>1272171600</v>
      </c>
      <c r="O312" s="7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106</v>
      </c>
      <c r="J313" t="s">
        <v>21</v>
      </c>
      <c r="K313" t="s">
        <v>22</v>
      </c>
      <c r="L313">
        <v>1297836000</v>
      </c>
      <c r="M313" s="7">
        <f t="shared" si="26"/>
        <v>40590.25</v>
      </c>
      <c r="N313">
        <v>1298872800</v>
      </c>
      <c r="O313" s="7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 s="7">
        <f t="shared" si="26"/>
        <v>41572.208333333336</v>
      </c>
      <c r="N314">
        <v>1383282000</v>
      </c>
      <c r="O314" s="7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 s="7">
        <f t="shared" si="26"/>
        <v>40966.25</v>
      </c>
      <c r="N315">
        <v>1330495200</v>
      </c>
      <c r="O315" s="7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</v>
      </c>
      <c r="J316" t="s">
        <v>21</v>
      </c>
      <c r="K316" t="s">
        <v>22</v>
      </c>
      <c r="L316">
        <v>1552366800</v>
      </c>
      <c r="M316" s="7">
        <f t="shared" si="26"/>
        <v>43536.208333333328</v>
      </c>
      <c r="N316">
        <v>1552798800</v>
      </c>
      <c r="O316" s="7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104</v>
      </c>
      <c r="J317" t="s">
        <v>21</v>
      </c>
      <c r="K317" t="s">
        <v>22</v>
      </c>
      <c r="L317">
        <v>1400907600</v>
      </c>
      <c r="M317" s="7">
        <f t="shared" si="26"/>
        <v>41783.208333333336</v>
      </c>
      <c r="N317">
        <v>1403413200</v>
      </c>
      <c r="O317" s="7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</v>
      </c>
      <c r="J318" t="s">
        <v>107</v>
      </c>
      <c r="K318" t="s">
        <v>108</v>
      </c>
      <c r="L318">
        <v>1574143200</v>
      </c>
      <c r="M318" s="7">
        <f t="shared" si="26"/>
        <v>43788.25</v>
      </c>
      <c r="N318">
        <v>1574229600</v>
      </c>
      <c r="O318" s="7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</v>
      </c>
      <c r="J319" t="s">
        <v>21</v>
      </c>
      <c r="K319" t="s">
        <v>22</v>
      </c>
      <c r="L319">
        <v>1494738000</v>
      </c>
      <c r="M319" s="7">
        <f t="shared" si="26"/>
        <v>42869.208333333328</v>
      </c>
      <c r="N319">
        <v>1495861200</v>
      </c>
      <c r="O319" s="7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</v>
      </c>
      <c r="J320" t="s">
        <v>21</v>
      </c>
      <c r="K320" t="s">
        <v>22</v>
      </c>
      <c r="L320">
        <v>1392357600</v>
      </c>
      <c r="M320" s="7">
        <f t="shared" si="26"/>
        <v>41684.25</v>
      </c>
      <c r="N320">
        <v>1392530400</v>
      </c>
      <c r="O320" s="7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51</v>
      </c>
      <c r="J321" t="s">
        <v>21</v>
      </c>
      <c r="K321" t="s">
        <v>22</v>
      </c>
      <c r="L321">
        <v>1281589200</v>
      </c>
      <c r="M321" s="7">
        <f t="shared" si="26"/>
        <v>40402.208333333336</v>
      </c>
      <c r="N321">
        <v>1283662800</v>
      </c>
      <c r="O321" s="7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</v>
      </c>
      <c r="J322" t="s">
        <v>21</v>
      </c>
      <c r="K322" t="s">
        <v>22</v>
      </c>
      <c r="L322">
        <v>1305003600</v>
      </c>
      <c r="M322" s="7">
        <f t="shared" si="26"/>
        <v>40673.208333333336</v>
      </c>
      <c r="N322">
        <v>1305781200</v>
      </c>
      <c r="O322" s="7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ROUND(IF(E323&gt;0, E323/D323 * 100, 0), 0)</f>
        <v>94</v>
      </c>
      <c r="G323" t="s">
        <v>14</v>
      </c>
      <c r="H323">
        <v>2468</v>
      </c>
      <c r="I323">
        <f t="shared" ref="I323:I386" si="31">ROUND(IF(E323&gt;0, E323/H323, 0), 0)</f>
        <v>65</v>
      </c>
      <c r="J323" t="s">
        <v>21</v>
      </c>
      <c r="K323" t="s">
        <v>22</v>
      </c>
      <c r="L323">
        <v>1301634000</v>
      </c>
      <c r="M323" s="7">
        <f t="shared" ref="M323:M386" si="32">(((L323/60)/60)/24)+DATE(1970,1,1)</f>
        <v>40634.208333333336</v>
      </c>
      <c r="N323">
        <v>1302325200</v>
      </c>
      <c r="O323" s="7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_xlfn.TEXTBEFORE(R323, "/", 1)</f>
        <v>film &amp; video</v>
      </c>
      <c r="T323" t="str">
        <f t="shared" ref="T323:T386" si="35">_xlfn.TEXTAFTER(R323, "/", 1)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 s="7">
        <f t="shared" si="32"/>
        <v>40507.25</v>
      </c>
      <c r="N324">
        <v>1291788000</v>
      </c>
      <c r="O324" s="7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83</v>
      </c>
      <c r="J325" t="s">
        <v>40</v>
      </c>
      <c r="K325" t="s">
        <v>41</v>
      </c>
      <c r="L325">
        <v>1395896400</v>
      </c>
      <c r="M325" s="7">
        <f t="shared" si="32"/>
        <v>41725.208333333336</v>
      </c>
      <c r="N325">
        <v>1396069200</v>
      </c>
      <c r="O325" s="7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38</v>
      </c>
      <c r="J326" t="s">
        <v>21</v>
      </c>
      <c r="K326" t="s">
        <v>22</v>
      </c>
      <c r="L326">
        <v>1434862800</v>
      </c>
      <c r="M326" s="7">
        <f t="shared" si="32"/>
        <v>42176.208333333328</v>
      </c>
      <c r="N326">
        <v>1435899600</v>
      </c>
      <c r="O326" s="7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81</v>
      </c>
      <c r="J327" t="s">
        <v>21</v>
      </c>
      <c r="K327" t="s">
        <v>22</v>
      </c>
      <c r="L327">
        <v>1529125200</v>
      </c>
      <c r="M327" s="7">
        <f t="shared" si="32"/>
        <v>43267.208333333328</v>
      </c>
      <c r="N327">
        <v>1531112400</v>
      </c>
      <c r="O327" s="7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26</v>
      </c>
      <c r="J328" t="s">
        <v>21</v>
      </c>
      <c r="K328" t="s">
        <v>22</v>
      </c>
      <c r="L328">
        <v>1451109600</v>
      </c>
      <c r="M328" s="7">
        <f t="shared" si="32"/>
        <v>42364.25</v>
      </c>
      <c r="N328">
        <v>1451628000</v>
      </c>
      <c r="O328" s="7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</v>
      </c>
      <c r="J329" t="s">
        <v>21</v>
      </c>
      <c r="K329" t="s">
        <v>22</v>
      </c>
      <c r="L329">
        <v>1566968400</v>
      </c>
      <c r="M329" s="7">
        <f t="shared" si="32"/>
        <v>43705.208333333328</v>
      </c>
      <c r="N329">
        <v>1567314000</v>
      </c>
      <c r="O329" s="7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 s="7">
        <f t="shared" si="32"/>
        <v>43434.25</v>
      </c>
      <c r="N330">
        <v>1544508000</v>
      </c>
      <c r="O330" s="7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102</v>
      </c>
      <c r="J331" t="s">
        <v>21</v>
      </c>
      <c r="K331" t="s">
        <v>22</v>
      </c>
      <c r="L331">
        <v>1481522400</v>
      </c>
      <c r="M331" s="7">
        <f t="shared" si="32"/>
        <v>42716.25</v>
      </c>
      <c r="N331">
        <v>1482472800</v>
      </c>
      <c r="O331" s="7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 s="7">
        <f t="shared" si="32"/>
        <v>43077.25</v>
      </c>
      <c r="N332">
        <v>1512799200</v>
      </c>
      <c r="O332" s="7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</v>
      </c>
      <c r="J333" t="s">
        <v>21</v>
      </c>
      <c r="K333" t="s">
        <v>22</v>
      </c>
      <c r="L333">
        <v>1324274400</v>
      </c>
      <c r="M333" s="7">
        <f t="shared" si="32"/>
        <v>40896.25</v>
      </c>
      <c r="N333">
        <v>1324360800</v>
      </c>
      <c r="O333" s="7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</v>
      </c>
      <c r="J334" t="s">
        <v>21</v>
      </c>
      <c r="K334" t="s">
        <v>22</v>
      </c>
      <c r="L334">
        <v>1364446800</v>
      </c>
      <c r="M334" s="7">
        <f t="shared" si="32"/>
        <v>41361.208333333336</v>
      </c>
      <c r="N334">
        <v>1364533200</v>
      </c>
      <c r="O334" s="7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</v>
      </c>
      <c r="J335" t="s">
        <v>21</v>
      </c>
      <c r="K335" t="s">
        <v>22</v>
      </c>
      <c r="L335">
        <v>1542693600</v>
      </c>
      <c r="M335" s="7">
        <f t="shared" si="32"/>
        <v>43424.25</v>
      </c>
      <c r="N335">
        <v>1545112800</v>
      </c>
      <c r="O335" s="7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 s="7">
        <f t="shared" si="32"/>
        <v>43110.25</v>
      </c>
      <c r="N336">
        <v>1516168800</v>
      </c>
      <c r="O336" s="7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 s="7">
        <f t="shared" si="32"/>
        <v>43784.25</v>
      </c>
      <c r="N337">
        <v>1574920800</v>
      </c>
      <c r="O337" s="7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64</v>
      </c>
      <c r="J338" t="s">
        <v>21</v>
      </c>
      <c r="K338" t="s">
        <v>22</v>
      </c>
      <c r="L338">
        <v>1292392800</v>
      </c>
      <c r="M338" s="7">
        <f t="shared" si="32"/>
        <v>40527.25</v>
      </c>
      <c r="N338">
        <v>1292479200</v>
      </c>
      <c r="O338" s="7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106</v>
      </c>
      <c r="J339" t="s">
        <v>21</v>
      </c>
      <c r="K339" t="s">
        <v>22</v>
      </c>
      <c r="L339">
        <v>1573452000</v>
      </c>
      <c r="M339" s="7">
        <f t="shared" si="32"/>
        <v>43780.25</v>
      </c>
      <c r="N339">
        <v>1573538400</v>
      </c>
      <c r="O339" s="7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74</v>
      </c>
      <c r="J340" t="s">
        <v>21</v>
      </c>
      <c r="K340" t="s">
        <v>22</v>
      </c>
      <c r="L340">
        <v>1317790800</v>
      </c>
      <c r="M340" s="7">
        <f t="shared" si="32"/>
        <v>40821.208333333336</v>
      </c>
      <c r="N340">
        <v>1320382800</v>
      </c>
      <c r="O340" s="7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</v>
      </c>
      <c r="J341" t="s">
        <v>15</v>
      </c>
      <c r="K341" t="s">
        <v>16</v>
      </c>
      <c r="L341">
        <v>1501650000</v>
      </c>
      <c r="M341" s="7">
        <f t="shared" si="32"/>
        <v>42949.208333333328</v>
      </c>
      <c r="N341">
        <v>1502859600</v>
      </c>
      <c r="O341" s="7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89</v>
      </c>
      <c r="J342" t="s">
        <v>21</v>
      </c>
      <c r="K342" t="s">
        <v>22</v>
      </c>
      <c r="L342">
        <v>1323669600</v>
      </c>
      <c r="M342" s="7">
        <f t="shared" si="32"/>
        <v>40889.25</v>
      </c>
      <c r="N342">
        <v>1323756000</v>
      </c>
      <c r="O342" s="7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77</v>
      </c>
      <c r="J343" t="s">
        <v>21</v>
      </c>
      <c r="K343" t="s">
        <v>22</v>
      </c>
      <c r="L343">
        <v>1440738000</v>
      </c>
      <c r="M343" s="7">
        <f t="shared" si="32"/>
        <v>42244.208333333328</v>
      </c>
      <c r="N343">
        <v>1441342800</v>
      </c>
      <c r="O343" s="7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</v>
      </c>
      <c r="J344" t="s">
        <v>21</v>
      </c>
      <c r="K344" t="s">
        <v>22</v>
      </c>
      <c r="L344">
        <v>1374296400</v>
      </c>
      <c r="M344" s="7">
        <f t="shared" si="32"/>
        <v>41475.208333333336</v>
      </c>
      <c r="N344">
        <v>1375333200</v>
      </c>
      <c r="O344" s="7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</v>
      </c>
      <c r="J345" t="s">
        <v>21</v>
      </c>
      <c r="K345" t="s">
        <v>22</v>
      </c>
      <c r="L345">
        <v>1384840800</v>
      </c>
      <c r="M345" s="7">
        <f t="shared" si="32"/>
        <v>41597.25</v>
      </c>
      <c r="N345">
        <v>1389420000</v>
      </c>
      <c r="O345" s="7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100</v>
      </c>
      <c r="J346" t="s">
        <v>21</v>
      </c>
      <c r="K346" t="s">
        <v>22</v>
      </c>
      <c r="L346">
        <v>1516600800</v>
      </c>
      <c r="M346" s="7">
        <f t="shared" si="32"/>
        <v>43122.25</v>
      </c>
      <c r="N346">
        <v>1520056800</v>
      </c>
      <c r="O346" s="7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70</v>
      </c>
      <c r="J347" t="s">
        <v>40</v>
      </c>
      <c r="K347" t="s">
        <v>41</v>
      </c>
      <c r="L347">
        <v>1436418000</v>
      </c>
      <c r="M347" s="7">
        <f t="shared" si="32"/>
        <v>42194.208333333328</v>
      </c>
      <c r="N347">
        <v>1436504400</v>
      </c>
      <c r="O347" s="7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</v>
      </c>
      <c r="J348" t="s">
        <v>21</v>
      </c>
      <c r="K348" t="s">
        <v>22</v>
      </c>
      <c r="L348">
        <v>1503550800</v>
      </c>
      <c r="M348" s="7">
        <f t="shared" si="32"/>
        <v>42971.208333333328</v>
      </c>
      <c r="N348">
        <v>1508302800</v>
      </c>
      <c r="O348" s="7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</v>
      </c>
      <c r="J349" t="s">
        <v>21</v>
      </c>
      <c r="K349" t="s">
        <v>22</v>
      </c>
      <c r="L349">
        <v>1423634400</v>
      </c>
      <c r="M349" s="7">
        <f t="shared" si="32"/>
        <v>42046.25</v>
      </c>
      <c r="N349">
        <v>1425708000</v>
      </c>
      <c r="O349" s="7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</v>
      </c>
      <c r="J350" t="s">
        <v>21</v>
      </c>
      <c r="K350" t="s">
        <v>22</v>
      </c>
      <c r="L350">
        <v>1487224800</v>
      </c>
      <c r="M350" s="7">
        <f t="shared" si="32"/>
        <v>42782.25</v>
      </c>
      <c r="N350">
        <v>1488348000</v>
      </c>
      <c r="O350" s="7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104</v>
      </c>
      <c r="J351" t="s">
        <v>21</v>
      </c>
      <c r="K351" t="s">
        <v>22</v>
      </c>
      <c r="L351">
        <v>1500008400</v>
      </c>
      <c r="M351" s="7">
        <f t="shared" si="32"/>
        <v>42930.208333333328</v>
      </c>
      <c r="N351">
        <v>1502600400</v>
      </c>
      <c r="O351" s="7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 s="7">
        <f t="shared" si="32"/>
        <v>42144.208333333328</v>
      </c>
      <c r="N352">
        <v>1433653200</v>
      </c>
      <c r="O352" s="7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</v>
      </c>
      <c r="J353" t="s">
        <v>21</v>
      </c>
      <c r="K353" t="s">
        <v>22</v>
      </c>
      <c r="L353">
        <v>1440392400</v>
      </c>
      <c r="M353" s="7">
        <f t="shared" si="32"/>
        <v>42240.208333333328</v>
      </c>
      <c r="N353">
        <v>1441602000</v>
      </c>
      <c r="O353" s="7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30</v>
      </c>
      <c r="J354" t="s">
        <v>15</v>
      </c>
      <c r="K354" t="s">
        <v>16</v>
      </c>
      <c r="L354">
        <v>1446876000</v>
      </c>
      <c r="M354" s="7">
        <f t="shared" si="32"/>
        <v>42315.25</v>
      </c>
      <c r="N354">
        <v>1447567200</v>
      </c>
      <c r="O354" s="7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</v>
      </c>
      <c r="J355" t="s">
        <v>21</v>
      </c>
      <c r="K355" t="s">
        <v>22</v>
      </c>
      <c r="L355">
        <v>1562302800</v>
      </c>
      <c r="M355" s="7">
        <f t="shared" si="32"/>
        <v>43651.208333333328</v>
      </c>
      <c r="N355">
        <v>1562389200</v>
      </c>
      <c r="O355" s="7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</v>
      </c>
      <c r="J356" t="s">
        <v>36</v>
      </c>
      <c r="K356" t="s">
        <v>37</v>
      </c>
      <c r="L356">
        <v>1378184400</v>
      </c>
      <c r="M356" s="7">
        <f t="shared" si="32"/>
        <v>41520.208333333336</v>
      </c>
      <c r="N356">
        <v>1378789200</v>
      </c>
      <c r="O356" s="7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</v>
      </c>
      <c r="J357" t="s">
        <v>21</v>
      </c>
      <c r="K357" t="s">
        <v>22</v>
      </c>
      <c r="L357">
        <v>1485064800</v>
      </c>
      <c r="M357" s="7">
        <f t="shared" si="32"/>
        <v>42757.25</v>
      </c>
      <c r="N357">
        <v>1488520800</v>
      </c>
      <c r="O357" s="7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86</v>
      </c>
      <c r="J358" t="s">
        <v>107</v>
      </c>
      <c r="K358" t="s">
        <v>108</v>
      </c>
      <c r="L358">
        <v>1326520800</v>
      </c>
      <c r="M358" s="7">
        <f t="shared" si="32"/>
        <v>40922.25</v>
      </c>
      <c r="N358">
        <v>1327298400</v>
      </c>
      <c r="O358" s="7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104</v>
      </c>
      <c r="J359" t="s">
        <v>21</v>
      </c>
      <c r="K359" t="s">
        <v>22</v>
      </c>
      <c r="L359">
        <v>1441256400</v>
      </c>
      <c r="M359" s="7">
        <f t="shared" si="32"/>
        <v>42250.208333333328</v>
      </c>
      <c r="N359">
        <v>1443416400</v>
      </c>
      <c r="O359" s="7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50</v>
      </c>
      <c r="J360" t="s">
        <v>15</v>
      </c>
      <c r="K360" t="s">
        <v>16</v>
      </c>
      <c r="L360">
        <v>1533877200</v>
      </c>
      <c r="M360" s="7">
        <f t="shared" si="32"/>
        <v>43322.208333333328</v>
      </c>
      <c r="N360">
        <v>1534136400</v>
      </c>
      <c r="O360" s="7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64</v>
      </c>
      <c r="J361" t="s">
        <v>21</v>
      </c>
      <c r="K361" t="s">
        <v>22</v>
      </c>
      <c r="L361">
        <v>1314421200</v>
      </c>
      <c r="M361" s="7">
        <f t="shared" si="32"/>
        <v>40782.208333333336</v>
      </c>
      <c r="N361">
        <v>1315026000</v>
      </c>
      <c r="O361" s="7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 s="7">
        <f t="shared" si="32"/>
        <v>40544.25</v>
      </c>
      <c r="N362">
        <v>1295071200</v>
      </c>
      <c r="O362" s="7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</v>
      </c>
      <c r="J363" t="s">
        <v>21</v>
      </c>
      <c r="K363" t="s">
        <v>22</v>
      </c>
      <c r="L363">
        <v>1507352400</v>
      </c>
      <c r="M363" s="7">
        <f t="shared" si="32"/>
        <v>43015.208333333328</v>
      </c>
      <c r="N363">
        <v>1509426000</v>
      </c>
      <c r="O363" s="7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</v>
      </c>
      <c r="J364" t="s">
        <v>21</v>
      </c>
      <c r="K364" t="s">
        <v>22</v>
      </c>
      <c r="L364">
        <v>1296108000</v>
      </c>
      <c r="M364" s="7">
        <f t="shared" si="32"/>
        <v>40570.25</v>
      </c>
      <c r="N364">
        <v>1299391200</v>
      </c>
      <c r="O364" s="7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60</v>
      </c>
      <c r="J365" t="s">
        <v>21</v>
      </c>
      <c r="K365" t="s">
        <v>22</v>
      </c>
      <c r="L365">
        <v>1324965600</v>
      </c>
      <c r="M365" s="7">
        <f t="shared" si="32"/>
        <v>40904.25</v>
      </c>
      <c r="N365">
        <v>1325052000</v>
      </c>
      <c r="O365" s="7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</v>
      </c>
      <c r="J366" t="s">
        <v>21</v>
      </c>
      <c r="K366" t="s">
        <v>22</v>
      </c>
      <c r="L366">
        <v>1520229600</v>
      </c>
      <c r="M366" s="7">
        <f t="shared" si="32"/>
        <v>43164.25</v>
      </c>
      <c r="N366">
        <v>1522818000</v>
      </c>
      <c r="O366" s="7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105</v>
      </c>
      <c r="J367" t="s">
        <v>26</v>
      </c>
      <c r="K367" t="s">
        <v>27</v>
      </c>
      <c r="L367">
        <v>1482991200</v>
      </c>
      <c r="M367" s="7">
        <f t="shared" si="32"/>
        <v>42733.25</v>
      </c>
      <c r="N367">
        <v>1485324000</v>
      </c>
      <c r="O367" s="7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106</v>
      </c>
      <c r="J368" t="s">
        <v>21</v>
      </c>
      <c r="K368" t="s">
        <v>22</v>
      </c>
      <c r="L368">
        <v>1294034400</v>
      </c>
      <c r="M368" s="7">
        <f t="shared" si="32"/>
        <v>40546.25</v>
      </c>
      <c r="N368">
        <v>1294120800</v>
      </c>
      <c r="O368" s="7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25</v>
      </c>
      <c r="J369" t="s">
        <v>21</v>
      </c>
      <c r="K369" t="s">
        <v>22</v>
      </c>
      <c r="L369">
        <v>1413608400</v>
      </c>
      <c r="M369" s="7">
        <f t="shared" si="32"/>
        <v>41930.208333333336</v>
      </c>
      <c r="N369">
        <v>1415685600</v>
      </c>
      <c r="O369" s="7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70</v>
      </c>
      <c r="J370" t="s">
        <v>40</v>
      </c>
      <c r="K370" t="s">
        <v>41</v>
      </c>
      <c r="L370">
        <v>1286946000</v>
      </c>
      <c r="M370" s="7">
        <f t="shared" si="32"/>
        <v>40464.208333333336</v>
      </c>
      <c r="N370">
        <v>1288933200</v>
      </c>
      <c r="O370" s="7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96</v>
      </c>
      <c r="J371" t="s">
        <v>21</v>
      </c>
      <c r="K371" t="s">
        <v>22</v>
      </c>
      <c r="L371">
        <v>1359871200</v>
      </c>
      <c r="M371" s="7">
        <f t="shared" si="32"/>
        <v>41308.25</v>
      </c>
      <c r="N371">
        <v>1363237200</v>
      </c>
      <c r="O371" s="7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 s="7">
        <f t="shared" si="32"/>
        <v>43570.208333333328</v>
      </c>
      <c r="N372">
        <v>1555822800</v>
      </c>
      <c r="O372" s="7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</v>
      </c>
      <c r="J373" t="s">
        <v>21</v>
      </c>
      <c r="K373" t="s">
        <v>22</v>
      </c>
      <c r="L373">
        <v>1423375200</v>
      </c>
      <c r="M373" s="7">
        <f t="shared" si="32"/>
        <v>42043.25</v>
      </c>
      <c r="N373">
        <v>1427778000</v>
      </c>
      <c r="O373" s="7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85</v>
      </c>
      <c r="J374" t="s">
        <v>21</v>
      </c>
      <c r="K374" t="s">
        <v>22</v>
      </c>
      <c r="L374">
        <v>1420696800</v>
      </c>
      <c r="M374" s="7">
        <f t="shared" si="32"/>
        <v>42012.25</v>
      </c>
      <c r="N374">
        <v>1422424800</v>
      </c>
      <c r="O374" s="7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</v>
      </c>
      <c r="J375" t="s">
        <v>21</v>
      </c>
      <c r="K375" t="s">
        <v>22</v>
      </c>
      <c r="L375">
        <v>1502946000</v>
      </c>
      <c r="M375" s="7">
        <f t="shared" si="32"/>
        <v>42964.208333333328</v>
      </c>
      <c r="N375">
        <v>1503637200</v>
      </c>
      <c r="O375" s="7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</v>
      </c>
      <c r="J376" t="s">
        <v>21</v>
      </c>
      <c r="K376" t="s">
        <v>22</v>
      </c>
      <c r="L376">
        <v>1547186400</v>
      </c>
      <c r="M376" s="7">
        <f t="shared" si="32"/>
        <v>43476.25</v>
      </c>
      <c r="N376">
        <v>1547618400</v>
      </c>
      <c r="O376" s="7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</v>
      </c>
      <c r="J377" t="s">
        <v>21</v>
      </c>
      <c r="K377" t="s">
        <v>22</v>
      </c>
      <c r="L377">
        <v>1444971600</v>
      </c>
      <c r="M377" s="7">
        <f t="shared" si="32"/>
        <v>42293.208333333328</v>
      </c>
      <c r="N377">
        <v>1449900000</v>
      </c>
      <c r="O377" s="7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94</v>
      </c>
      <c r="J378" t="s">
        <v>21</v>
      </c>
      <c r="K378" t="s">
        <v>22</v>
      </c>
      <c r="L378">
        <v>1404622800</v>
      </c>
      <c r="M378" s="7">
        <f t="shared" si="32"/>
        <v>41826.208333333336</v>
      </c>
      <c r="N378">
        <v>1405141200</v>
      </c>
      <c r="O378" s="7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</v>
      </c>
      <c r="J379" t="s">
        <v>21</v>
      </c>
      <c r="K379" t="s">
        <v>22</v>
      </c>
      <c r="L379">
        <v>1571720400</v>
      </c>
      <c r="M379" s="7">
        <f t="shared" si="32"/>
        <v>43760.208333333328</v>
      </c>
      <c r="N379">
        <v>1572933600</v>
      </c>
      <c r="O379" s="7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</v>
      </c>
      <c r="J380" t="s">
        <v>21</v>
      </c>
      <c r="K380" t="s">
        <v>22</v>
      </c>
      <c r="L380">
        <v>1526878800</v>
      </c>
      <c r="M380" s="7">
        <f t="shared" si="32"/>
        <v>43241.208333333328</v>
      </c>
      <c r="N380">
        <v>1530162000</v>
      </c>
      <c r="O380" s="7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</v>
      </c>
      <c r="J381" t="s">
        <v>40</v>
      </c>
      <c r="K381" t="s">
        <v>41</v>
      </c>
      <c r="L381">
        <v>1319691600</v>
      </c>
      <c r="M381" s="7">
        <f t="shared" si="32"/>
        <v>40843.208333333336</v>
      </c>
      <c r="N381">
        <v>1320904800</v>
      </c>
      <c r="O381" s="7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48</v>
      </c>
      <c r="J382" t="s">
        <v>21</v>
      </c>
      <c r="K382" t="s">
        <v>22</v>
      </c>
      <c r="L382">
        <v>1371963600</v>
      </c>
      <c r="M382" s="7">
        <f t="shared" si="32"/>
        <v>41448.208333333336</v>
      </c>
      <c r="N382">
        <v>1372395600</v>
      </c>
      <c r="O382" s="7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63</v>
      </c>
      <c r="J383" t="s">
        <v>21</v>
      </c>
      <c r="K383" t="s">
        <v>22</v>
      </c>
      <c r="L383">
        <v>1433739600</v>
      </c>
      <c r="M383" s="7">
        <f t="shared" si="32"/>
        <v>42163.208333333328</v>
      </c>
      <c r="N383">
        <v>1437714000</v>
      </c>
      <c r="O383" s="7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87</v>
      </c>
      <c r="J384" t="s">
        <v>21</v>
      </c>
      <c r="K384" t="s">
        <v>22</v>
      </c>
      <c r="L384">
        <v>1508130000</v>
      </c>
      <c r="M384" s="7">
        <f t="shared" si="32"/>
        <v>43024.208333333328</v>
      </c>
      <c r="N384">
        <v>1509771600</v>
      </c>
      <c r="O384" s="7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</v>
      </c>
      <c r="J385" t="s">
        <v>21</v>
      </c>
      <c r="K385" t="s">
        <v>22</v>
      </c>
      <c r="L385">
        <v>1550037600</v>
      </c>
      <c r="M385" s="7">
        <f t="shared" si="32"/>
        <v>43509.25</v>
      </c>
      <c r="N385">
        <v>1550556000</v>
      </c>
      <c r="O385" s="7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 s="7">
        <f t="shared" si="32"/>
        <v>42776.25</v>
      </c>
      <c r="N386">
        <v>1489039200</v>
      </c>
      <c r="O386" s="7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ROUND(IF(E387&gt;0, E387/D387 * 100, 0), 0)</f>
        <v>146</v>
      </c>
      <c r="G387" t="s">
        <v>20</v>
      </c>
      <c r="H387">
        <v>1137</v>
      </c>
      <c r="I387">
        <f t="shared" ref="I387:I450" si="37">ROUND(IF(E387&gt;0, E387/H387, 0), 0)</f>
        <v>50</v>
      </c>
      <c r="J387" t="s">
        <v>21</v>
      </c>
      <c r="K387" t="s">
        <v>22</v>
      </c>
      <c r="L387">
        <v>1553835600</v>
      </c>
      <c r="M387" s="7">
        <f t="shared" ref="M387:M450" si="38">(((L387/60)/60)/24)+DATE(1970,1,1)</f>
        <v>43553.208333333328</v>
      </c>
      <c r="N387">
        <v>1556600400</v>
      </c>
      <c r="O387" s="7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_xlfn.TEXTBEFORE(R387, "/", 1)</f>
        <v>publishing</v>
      </c>
      <c r="T387" t="str">
        <f t="shared" ref="T387:T450" si="41">_xlfn.TEXTAFTER(R387, "/", 1)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97</v>
      </c>
      <c r="J388" t="s">
        <v>21</v>
      </c>
      <c r="K388" t="s">
        <v>22</v>
      </c>
      <c r="L388">
        <v>1277528400</v>
      </c>
      <c r="M388" s="7">
        <f t="shared" si="38"/>
        <v>40355.208333333336</v>
      </c>
      <c r="N388">
        <v>1278565200</v>
      </c>
      <c r="O388" s="7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101</v>
      </c>
      <c r="J389" t="s">
        <v>21</v>
      </c>
      <c r="K389" t="s">
        <v>22</v>
      </c>
      <c r="L389">
        <v>1339477200</v>
      </c>
      <c r="M389" s="7">
        <f t="shared" si="38"/>
        <v>41072.208333333336</v>
      </c>
      <c r="N389">
        <v>1339909200</v>
      </c>
      <c r="O389" s="7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</v>
      </c>
      <c r="J390" t="s">
        <v>98</v>
      </c>
      <c r="K390" t="s">
        <v>99</v>
      </c>
      <c r="L390">
        <v>1325656800</v>
      </c>
      <c r="M390" s="7">
        <f t="shared" si="38"/>
        <v>40912.25</v>
      </c>
      <c r="N390">
        <v>1325829600</v>
      </c>
      <c r="O390" s="7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88</v>
      </c>
      <c r="J391" t="s">
        <v>21</v>
      </c>
      <c r="K391" t="s">
        <v>22</v>
      </c>
      <c r="L391">
        <v>1288242000</v>
      </c>
      <c r="M391" s="7">
        <f t="shared" si="38"/>
        <v>40479.208333333336</v>
      </c>
      <c r="N391">
        <v>1290578400</v>
      </c>
      <c r="O391" s="7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90</v>
      </c>
      <c r="J392" t="s">
        <v>21</v>
      </c>
      <c r="K392" t="s">
        <v>22</v>
      </c>
      <c r="L392">
        <v>1379048400</v>
      </c>
      <c r="M392" s="7">
        <f t="shared" si="38"/>
        <v>41530.208333333336</v>
      </c>
      <c r="N392">
        <v>1380344400</v>
      </c>
      <c r="O392" s="7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</v>
      </c>
      <c r="J393" t="s">
        <v>21</v>
      </c>
      <c r="K393" t="s">
        <v>22</v>
      </c>
      <c r="L393">
        <v>1389679200</v>
      </c>
      <c r="M393" s="7">
        <f t="shared" si="38"/>
        <v>41653.25</v>
      </c>
      <c r="N393">
        <v>1389852000</v>
      </c>
      <c r="O393" s="7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</v>
      </c>
      <c r="J394" t="s">
        <v>21</v>
      </c>
      <c r="K394" t="s">
        <v>22</v>
      </c>
      <c r="L394">
        <v>1294293600</v>
      </c>
      <c r="M394" s="7">
        <f t="shared" si="38"/>
        <v>40549.25</v>
      </c>
      <c r="N394">
        <v>1294466400</v>
      </c>
      <c r="O394" s="7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 s="7">
        <f t="shared" si="38"/>
        <v>42933.208333333328</v>
      </c>
      <c r="N395">
        <v>1500354000</v>
      </c>
      <c r="O395" s="7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</v>
      </c>
      <c r="J396" t="s">
        <v>21</v>
      </c>
      <c r="K396" t="s">
        <v>22</v>
      </c>
      <c r="L396">
        <v>1375074000</v>
      </c>
      <c r="M396" s="7">
        <f t="shared" si="38"/>
        <v>41484.208333333336</v>
      </c>
      <c r="N396">
        <v>1375938000</v>
      </c>
      <c r="O396" s="7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42</v>
      </c>
      <c r="J397" t="s">
        <v>21</v>
      </c>
      <c r="K397" t="s">
        <v>22</v>
      </c>
      <c r="L397">
        <v>1323324000</v>
      </c>
      <c r="M397" s="7">
        <f t="shared" si="38"/>
        <v>40885.25</v>
      </c>
      <c r="N397">
        <v>1323410400</v>
      </c>
      <c r="O397" s="7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</v>
      </c>
      <c r="J398" t="s">
        <v>26</v>
      </c>
      <c r="K398" t="s">
        <v>27</v>
      </c>
      <c r="L398">
        <v>1538715600</v>
      </c>
      <c r="M398" s="7">
        <f t="shared" si="38"/>
        <v>43378.208333333328</v>
      </c>
      <c r="N398">
        <v>1539406800</v>
      </c>
      <c r="O398" s="7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</v>
      </c>
      <c r="J399" t="s">
        <v>21</v>
      </c>
      <c r="K399" t="s">
        <v>22</v>
      </c>
      <c r="L399">
        <v>1369285200</v>
      </c>
      <c r="M399" s="7">
        <f t="shared" si="38"/>
        <v>41417.208333333336</v>
      </c>
      <c r="N399">
        <v>1369803600</v>
      </c>
      <c r="O399" s="7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</v>
      </c>
      <c r="J400" t="s">
        <v>107</v>
      </c>
      <c r="K400" t="s">
        <v>108</v>
      </c>
      <c r="L400">
        <v>1525755600</v>
      </c>
      <c r="M400" s="7">
        <f t="shared" si="38"/>
        <v>43228.208333333328</v>
      </c>
      <c r="N400">
        <v>1525928400</v>
      </c>
      <c r="O400" s="7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</v>
      </c>
      <c r="J401" t="s">
        <v>21</v>
      </c>
      <c r="K401" t="s">
        <v>22</v>
      </c>
      <c r="L401">
        <v>1296626400</v>
      </c>
      <c r="M401" s="7">
        <f t="shared" si="38"/>
        <v>40576.25</v>
      </c>
      <c r="N401">
        <v>1297231200</v>
      </c>
      <c r="O401" s="7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 s="7">
        <f t="shared" si="38"/>
        <v>41502.208333333336</v>
      </c>
      <c r="N402">
        <v>1378530000</v>
      </c>
      <c r="O402" s="7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</v>
      </c>
      <c r="J403" t="s">
        <v>21</v>
      </c>
      <c r="K403" t="s">
        <v>22</v>
      </c>
      <c r="L403">
        <v>1572152400</v>
      </c>
      <c r="M403" s="7">
        <f t="shared" si="38"/>
        <v>43765.208333333328</v>
      </c>
      <c r="N403">
        <v>1572152400</v>
      </c>
      <c r="O403" s="7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74</v>
      </c>
      <c r="J404" t="s">
        <v>21</v>
      </c>
      <c r="K404" t="s">
        <v>22</v>
      </c>
      <c r="L404">
        <v>1325829600</v>
      </c>
      <c r="M404" s="7">
        <f t="shared" si="38"/>
        <v>40914.25</v>
      </c>
      <c r="N404">
        <v>1329890400</v>
      </c>
      <c r="O404" s="7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56</v>
      </c>
      <c r="J405" t="s">
        <v>15</v>
      </c>
      <c r="K405" t="s">
        <v>16</v>
      </c>
      <c r="L405">
        <v>1273640400</v>
      </c>
      <c r="M405" s="7">
        <f t="shared" si="38"/>
        <v>40310.208333333336</v>
      </c>
      <c r="N405">
        <v>1276750800</v>
      </c>
      <c r="O405" s="7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69</v>
      </c>
      <c r="J406" t="s">
        <v>21</v>
      </c>
      <c r="K406" t="s">
        <v>22</v>
      </c>
      <c r="L406">
        <v>1510639200</v>
      </c>
      <c r="M406" s="7">
        <f t="shared" si="38"/>
        <v>43053.25</v>
      </c>
      <c r="N406">
        <v>1510898400</v>
      </c>
      <c r="O406" s="7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61</v>
      </c>
      <c r="J407" t="s">
        <v>21</v>
      </c>
      <c r="K407" t="s">
        <v>22</v>
      </c>
      <c r="L407">
        <v>1528088400</v>
      </c>
      <c r="M407" s="7">
        <f t="shared" si="38"/>
        <v>43255.208333333328</v>
      </c>
      <c r="N407">
        <v>1532408400</v>
      </c>
      <c r="O407" s="7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111</v>
      </c>
      <c r="J408" t="s">
        <v>21</v>
      </c>
      <c r="K408" t="s">
        <v>22</v>
      </c>
      <c r="L408">
        <v>1359525600</v>
      </c>
      <c r="M408" s="7">
        <f t="shared" si="38"/>
        <v>41304.25</v>
      </c>
      <c r="N408">
        <v>1360562400</v>
      </c>
      <c r="O408" s="7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 s="7">
        <f t="shared" si="38"/>
        <v>43751.208333333328</v>
      </c>
      <c r="N409">
        <v>1571547600</v>
      </c>
      <c r="O409" s="7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79</v>
      </c>
      <c r="J410" t="s">
        <v>15</v>
      </c>
      <c r="K410" t="s">
        <v>16</v>
      </c>
      <c r="L410">
        <v>1466398800</v>
      </c>
      <c r="M410" s="7">
        <f t="shared" si="38"/>
        <v>42541.208333333328</v>
      </c>
      <c r="N410">
        <v>1468126800</v>
      </c>
      <c r="O410" s="7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88</v>
      </c>
      <c r="J411" t="s">
        <v>21</v>
      </c>
      <c r="K411" t="s">
        <v>22</v>
      </c>
      <c r="L411">
        <v>1492491600</v>
      </c>
      <c r="M411" s="7">
        <f t="shared" si="38"/>
        <v>42843.208333333328</v>
      </c>
      <c r="N411">
        <v>1492837200</v>
      </c>
      <c r="O411" s="7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50</v>
      </c>
      <c r="J412" t="s">
        <v>21</v>
      </c>
      <c r="K412" t="s">
        <v>22</v>
      </c>
      <c r="L412">
        <v>1430197200</v>
      </c>
      <c r="M412" s="7">
        <f t="shared" si="38"/>
        <v>42122.208333333328</v>
      </c>
      <c r="N412">
        <v>1430197200</v>
      </c>
      <c r="O412" s="7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100</v>
      </c>
      <c r="J413" t="s">
        <v>21</v>
      </c>
      <c r="K413" t="s">
        <v>22</v>
      </c>
      <c r="L413">
        <v>1496034000</v>
      </c>
      <c r="M413" s="7">
        <f t="shared" si="38"/>
        <v>42884.208333333328</v>
      </c>
      <c r="N413">
        <v>1496206800</v>
      </c>
      <c r="O413" s="7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105</v>
      </c>
      <c r="J414" t="s">
        <v>21</v>
      </c>
      <c r="K414" t="s">
        <v>22</v>
      </c>
      <c r="L414">
        <v>1388728800</v>
      </c>
      <c r="M414" s="7">
        <f t="shared" si="38"/>
        <v>41642.25</v>
      </c>
      <c r="N414">
        <v>1389592800</v>
      </c>
      <c r="O414" s="7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</v>
      </c>
      <c r="J415" t="s">
        <v>21</v>
      </c>
      <c r="K415" t="s">
        <v>22</v>
      </c>
      <c r="L415">
        <v>1543298400</v>
      </c>
      <c r="M415" s="7">
        <f t="shared" si="38"/>
        <v>43431.25</v>
      </c>
      <c r="N415">
        <v>1545631200</v>
      </c>
      <c r="O415" s="7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 s="7">
        <f t="shared" si="38"/>
        <v>40288.208333333336</v>
      </c>
      <c r="N416">
        <v>1272430800</v>
      </c>
      <c r="O416" s="7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</v>
      </c>
      <c r="J417" t="s">
        <v>21</v>
      </c>
      <c r="K417" t="s">
        <v>22</v>
      </c>
      <c r="L417">
        <v>1326434400</v>
      </c>
      <c r="M417" s="7">
        <f t="shared" si="38"/>
        <v>40921.25</v>
      </c>
      <c r="N417">
        <v>1327903200</v>
      </c>
      <c r="O417" s="7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</v>
      </c>
      <c r="J418" t="s">
        <v>21</v>
      </c>
      <c r="K418" t="s">
        <v>22</v>
      </c>
      <c r="L418">
        <v>1295244000</v>
      </c>
      <c r="M418" s="7">
        <f t="shared" si="38"/>
        <v>40560.25</v>
      </c>
      <c r="N418">
        <v>1296021600</v>
      </c>
      <c r="O418" s="7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63</v>
      </c>
      <c r="J419" t="s">
        <v>21</v>
      </c>
      <c r="K419" t="s">
        <v>22</v>
      </c>
      <c r="L419">
        <v>1541221200</v>
      </c>
      <c r="M419" s="7">
        <f t="shared" si="38"/>
        <v>43407.208333333328</v>
      </c>
      <c r="N419">
        <v>1543298400</v>
      </c>
      <c r="O419" s="7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</v>
      </c>
      <c r="J420" t="s">
        <v>15</v>
      </c>
      <c r="K420" t="s">
        <v>16</v>
      </c>
      <c r="L420">
        <v>1336280400</v>
      </c>
      <c r="M420" s="7">
        <f t="shared" si="38"/>
        <v>41035.208333333336</v>
      </c>
      <c r="N420">
        <v>1336366800</v>
      </c>
      <c r="O420" s="7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 s="7">
        <f t="shared" si="38"/>
        <v>40899.25</v>
      </c>
      <c r="N421">
        <v>1325052000</v>
      </c>
      <c r="O421" s="7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</v>
      </c>
      <c r="J422" t="s">
        <v>21</v>
      </c>
      <c r="K422" t="s">
        <v>22</v>
      </c>
      <c r="L422">
        <v>1498366800</v>
      </c>
      <c r="M422" s="7">
        <f t="shared" si="38"/>
        <v>42911.208333333328</v>
      </c>
      <c r="N422">
        <v>1499576400</v>
      </c>
      <c r="O422" s="7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51</v>
      </c>
      <c r="J423" t="s">
        <v>21</v>
      </c>
      <c r="K423" t="s">
        <v>22</v>
      </c>
      <c r="L423">
        <v>1498712400</v>
      </c>
      <c r="M423" s="7">
        <f t="shared" si="38"/>
        <v>42915.208333333328</v>
      </c>
      <c r="N423">
        <v>1501304400</v>
      </c>
      <c r="O423" s="7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</v>
      </c>
      <c r="J424" t="s">
        <v>21</v>
      </c>
      <c r="K424" t="s">
        <v>22</v>
      </c>
      <c r="L424">
        <v>1271480400</v>
      </c>
      <c r="M424" s="7">
        <f t="shared" si="38"/>
        <v>40285.208333333336</v>
      </c>
      <c r="N424">
        <v>1273208400</v>
      </c>
      <c r="O424" s="7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</v>
      </c>
      <c r="J425" t="s">
        <v>21</v>
      </c>
      <c r="K425" t="s">
        <v>22</v>
      </c>
      <c r="L425">
        <v>1316667600</v>
      </c>
      <c r="M425" s="7">
        <f t="shared" si="38"/>
        <v>40808.208333333336</v>
      </c>
      <c r="N425">
        <v>1316840400</v>
      </c>
      <c r="O425" s="7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25</v>
      </c>
      <c r="J426" t="s">
        <v>21</v>
      </c>
      <c r="K426" t="s">
        <v>22</v>
      </c>
      <c r="L426">
        <v>1524027600</v>
      </c>
      <c r="M426" s="7">
        <f t="shared" si="38"/>
        <v>43208.208333333328</v>
      </c>
      <c r="N426">
        <v>1524546000</v>
      </c>
      <c r="O426" s="7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</v>
      </c>
      <c r="J427" t="s">
        <v>21</v>
      </c>
      <c r="K427" t="s">
        <v>22</v>
      </c>
      <c r="L427">
        <v>1438059600</v>
      </c>
      <c r="M427" s="7">
        <f t="shared" si="38"/>
        <v>42213.208333333328</v>
      </c>
      <c r="N427">
        <v>1438578000</v>
      </c>
      <c r="O427" s="7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</v>
      </c>
      <c r="J428" t="s">
        <v>21</v>
      </c>
      <c r="K428" t="s">
        <v>22</v>
      </c>
      <c r="L428">
        <v>1361944800</v>
      </c>
      <c r="M428" s="7">
        <f t="shared" si="38"/>
        <v>41332.25</v>
      </c>
      <c r="N428">
        <v>1362549600</v>
      </c>
      <c r="O428" s="7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 s="7">
        <f t="shared" si="38"/>
        <v>41895.208333333336</v>
      </c>
      <c r="N429">
        <v>1413349200</v>
      </c>
      <c r="O429" s="7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63</v>
      </c>
      <c r="J430" t="s">
        <v>21</v>
      </c>
      <c r="K430" t="s">
        <v>22</v>
      </c>
      <c r="L430">
        <v>1297404000</v>
      </c>
      <c r="M430" s="7">
        <f t="shared" si="38"/>
        <v>40585.25</v>
      </c>
      <c r="N430">
        <v>1298008800</v>
      </c>
      <c r="O430" s="7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</v>
      </c>
      <c r="J431" t="s">
        <v>21</v>
      </c>
      <c r="K431" t="s">
        <v>22</v>
      </c>
      <c r="L431">
        <v>1392012000</v>
      </c>
      <c r="M431" s="7">
        <f t="shared" si="38"/>
        <v>41680.25</v>
      </c>
      <c r="N431">
        <v>1394427600</v>
      </c>
      <c r="O431" s="7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</v>
      </c>
      <c r="J432" t="s">
        <v>21</v>
      </c>
      <c r="K432" t="s">
        <v>22</v>
      </c>
      <c r="L432">
        <v>1569733200</v>
      </c>
      <c r="M432" s="7">
        <f t="shared" si="38"/>
        <v>43737.208333333328</v>
      </c>
      <c r="N432">
        <v>1572670800</v>
      </c>
      <c r="O432" s="7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</v>
      </c>
      <c r="J433" t="s">
        <v>21</v>
      </c>
      <c r="K433" t="s">
        <v>22</v>
      </c>
      <c r="L433">
        <v>1529643600</v>
      </c>
      <c r="M433" s="7">
        <f t="shared" si="38"/>
        <v>43273.208333333328</v>
      </c>
      <c r="N433">
        <v>1531112400</v>
      </c>
      <c r="O433" s="7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70</v>
      </c>
      <c r="J434" t="s">
        <v>21</v>
      </c>
      <c r="K434" t="s">
        <v>22</v>
      </c>
      <c r="L434">
        <v>1399006800</v>
      </c>
      <c r="M434" s="7">
        <f t="shared" si="38"/>
        <v>41761.208333333336</v>
      </c>
      <c r="N434">
        <v>1400734800</v>
      </c>
      <c r="O434" s="7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</v>
      </c>
      <c r="J435" t="s">
        <v>21</v>
      </c>
      <c r="K435" t="s">
        <v>22</v>
      </c>
      <c r="L435">
        <v>1385359200</v>
      </c>
      <c r="M435" s="7">
        <f t="shared" si="38"/>
        <v>41603.25</v>
      </c>
      <c r="N435">
        <v>1386741600</v>
      </c>
      <c r="O435" s="7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</v>
      </c>
      <c r="J436" t="s">
        <v>15</v>
      </c>
      <c r="K436" t="s">
        <v>16</v>
      </c>
      <c r="L436">
        <v>1480572000</v>
      </c>
      <c r="M436" s="7">
        <f t="shared" si="38"/>
        <v>42705.25</v>
      </c>
      <c r="N436">
        <v>1481781600</v>
      </c>
      <c r="O436" s="7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104</v>
      </c>
      <c r="J437" t="s">
        <v>107</v>
      </c>
      <c r="K437" t="s">
        <v>108</v>
      </c>
      <c r="L437">
        <v>1418623200</v>
      </c>
      <c r="M437" s="7">
        <f t="shared" si="38"/>
        <v>41988.25</v>
      </c>
      <c r="N437">
        <v>1419660000</v>
      </c>
      <c r="O437" s="7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55</v>
      </c>
      <c r="J438" t="s">
        <v>21</v>
      </c>
      <c r="K438" t="s">
        <v>22</v>
      </c>
      <c r="L438">
        <v>1555736400</v>
      </c>
      <c r="M438" s="7">
        <f t="shared" si="38"/>
        <v>43575.208333333328</v>
      </c>
      <c r="N438">
        <v>1555822800</v>
      </c>
      <c r="O438" s="7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52</v>
      </c>
      <c r="J439" t="s">
        <v>21</v>
      </c>
      <c r="K439" t="s">
        <v>22</v>
      </c>
      <c r="L439">
        <v>1442120400</v>
      </c>
      <c r="M439" s="7">
        <f t="shared" si="38"/>
        <v>42260.208333333328</v>
      </c>
      <c r="N439">
        <v>1442379600</v>
      </c>
      <c r="O439" s="7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</v>
      </c>
      <c r="J440" t="s">
        <v>21</v>
      </c>
      <c r="K440" t="s">
        <v>22</v>
      </c>
      <c r="L440">
        <v>1362376800</v>
      </c>
      <c r="M440" s="7">
        <f t="shared" si="38"/>
        <v>41337.25</v>
      </c>
      <c r="N440">
        <v>1364965200</v>
      </c>
      <c r="O440" s="7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 s="7">
        <f t="shared" si="38"/>
        <v>42680.208333333328</v>
      </c>
      <c r="N441">
        <v>1479016800</v>
      </c>
      <c r="O441" s="7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 s="7">
        <f t="shared" si="38"/>
        <v>42916.208333333328</v>
      </c>
      <c r="N442">
        <v>1499662800</v>
      </c>
      <c r="O442" s="7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55</v>
      </c>
      <c r="J443" t="s">
        <v>21</v>
      </c>
      <c r="K443" t="s">
        <v>22</v>
      </c>
      <c r="L443">
        <v>1335416400</v>
      </c>
      <c r="M443" s="7">
        <f t="shared" si="38"/>
        <v>41025.208333333336</v>
      </c>
      <c r="N443">
        <v>1337835600</v>
      </c>
      <c r="O443" s="7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</v>
      </c>
      <c r="J444" t="s">
        <v>107</v>
      </c>
      <c r="K444" t="s">
        <v>108</v>
      </c>
      <c r="L444">
        <v>1504328400</v>
      </c>
      <c r="M444" s="7">
        <f t="shared" si="38"/>
        <v>42980.208333333328</v>
      </c>
      <c r="N444">
        <v>1505710800</v>
      </c>
      <c r="O444" s="7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36</v>
      </c>
      <c r="J445" t="s">
        <v>21</v>
      </c>
      <c r="K445" t="s">
        <v>22</v>
      </c>
      <c r="L445">
        <v>1285822800</v>
      </c>
      <c r="M445" s="7">
        <f t="shared" si="38"/>
        <v>40451.208333333336</v>
      </c>
      <c r="N445">
        <v>1287464400</v>
      </c>
      <c r="O445" s="7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37</v>
      </c>
      <c r="J446" t="s">
        <v>21</v>
      </c>
      <c r="K446" t="s">
        <v>22</v>
      </c>
      <c r="L446">
        <v>1311483600</v>
      </c>
      <c r="M446" s="7">
        <f t="shared" si="38"/>
        <v>40748.208333333336</v>
      </c>
      <c r="N446">
        <v>1311656400</v>
      </c>
      <c r="O446" s="7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</v>
      </c>
      <c r="J447" t="s">
        <v>21</v>
      </c>
      <c r="K447" t="s">
        <v>22</v>
      </c>
      <c r="L447">
        <v>1291356000</v>
      </c>
      <c r="M447" s="7">
        <f t="shared" si="38"/>
        <v>40515.25</v>
      </c>
      <c r="N447">
        <v>1293170400</v>
      </c>
      <c r="O447" s="7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30</v>
      </c>
      <c r="J448" t="s">
        <v>21</v>
      </c>
      <c r="K448" t="s">
        <v>22</v>
      </c>
      <c r="L448">
        <v>1355810400</v>
      </c>
      <c r="M448" s="7">
        <f t="shared" si="38"/>
        <v>41261.25</v>
      </c>
      <c r="N448">
        <v>1355983200</v>
      </c>
      <c r="O448" s="7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 s="7">
        <f t="shared" si="38"/>
        <v>43088.25</v>
      </c>
      <c r="N449">
        <v>1515045600</v>
      </c>
      <c r="O449" s="7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</v>
      </c>
      <c r="J450" t="s">
        <v>21</v>
      </c>
      <c r="K450" t="s">
        <v>22</v>
      </c>
      <c r="L450">
        <v>1365915600</v>
      </c>
      <c r="M450" s="7">
        <f t="shared" si="38"/>
        <v>41378.208333333336</v>
      </c>
      <c r="N450">
        <v>1366088400</v>
      </c>
      <c r="O450" s="7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ROUND(IF(E451&gt;0, E451/D451 * 100, 0), 0)</f>
        <v>967</v>
      </c>
      <c r="G451" t="s">
        <v>20</v>
      </c>
      <c r="H451">
        <v>86</v>
      </c>
      <c r="I451">
        <f t="shared" ref="I451:I514" si="43">ROUND(IF(E451&gt;0, E451/H451, 0), 0)</f>
        <v>101</v>
      </c>
      <c r="J451" t="s">
        <v>36</v>
      </c>
      <c r="K451" t="s">
        <v>37</v>
      </c>
      <c r="L451">
        <v>1551852000</v>
      </c>
      <c r="M451" s="7">
        <f t="shared" ref="M451:M514" si="44">(((L451/60)/60)/24)+DATE(1970,1,1)</f>
        <v>43530.25</v>
      </c>
      <c r="N451">
        <v>1553317200</v>
      </c>
      <c r="O451" s="7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_xlfn.TEXTBEFORE(R451, "/", 1)</f>
        <v>games</v>
      </c>
      <c r="T451" t="str">
        <f t="shared" ref="T451:T514" si="47">_xlfn.TEXTAFTER(R451, "/", 1)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 s="7">
        <f t="shared" si="44"/>
        <v>43394.208333333328</v>
      </c>
      <c r="N452">
        <v>1542088800</v>
      </c>
      <c r="O452" s="7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 s="7">
        <f t="shared" si="44"/>
        <v>42935.208333333328</v>
      </c>
      <c r="N453">
        <v>1503118800</v>
      </c>
      <c r="O453" s="7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</v>
      </c>
      <c r="J454" t="s">
        <v>21</v>
      </c>
      <c r="K454" t="s">
        <v>22</v>
      </c>
      <c r="L454">
        <v>1278392400</v>
      </c>
      <c r="M454" s="7">
        <f t="shared" si="44"/>
        <v>40365.208333333336</v>
      </c>
      <c r="N454">
        <v>1278478800</v>
      </c>
      <c r="O454" s="7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 s="7">
        <f t="shared" si="44"/>
        <v>42705.25</v>
      </c>
      <c r="N455">
        <v>1484114400</v>
      </c>
      <c r="O455" s="7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</v>
      </c>
      <c r="J456" t="s">
        <v>21</v>
      </c>
      <c r="K456" t="s">
        <v>22</v>
      </c>
      <c r="L456">
        <v>1382331600</v>
      </c>
      <c r="M456" s="7">
        <f t="shared" si="44"/>
        <v>41568.208333333336</v>
      </c>
      <c r="N456">
        <v>1385445600</v>
      </c>
      <c r="O456" s="7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 s="7">
        <f t="shared" si="44"/>
        <v>40809.208333333336</v>
      </c>
      <c r="N457">
        <v>1318741200</v>
      </c>
      <c r="O457" s="7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95</v>
      </c>
      <c r="J458" t="s">
        <v>21</v>
      </c>
      <c r="K458" t="s">
        <v>22</v>
      </c>
      <c r="L458">
        <v>1518242400</v>
      </c>
      <c r="M458" s="7">
        <f t="shared" si="44"/>
        <v>43141.25</v>
      </c>
      <c r="N458">
        <v>1518242400</v>
      </c>
      <c r="O458" s="7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29</v>
      </c>
      <c r="J459" t="s">
        <v>21</v>
      </c>
      <c r="K459" t="s">
        <v>22</v>
      </c>
      <c r="L459">
        <v>1476421200</v>
      </c>
      <c r="M459" s="7">
        <f t="shared" si="44"/>
        <v>42657.208333333328</v>
      </c>
      <c r="N459">
        <v>1476594000</v>
      </c>
      <c r="O459" s="7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56</v>
      </c>
      <c r="J460" t="s">
        <v>21</v>
      </c>
      <c r="K460" t="s">
        <v>22</v>
      </c>
      <c r="L460">
        <v>1269752400</v>
      </c>
      <c r="M460" s="7">
        <f t="shared" si="44"/>
        <v>40265.208333333336</v>
      </c>
      <c r="N460">
        <v>1273554000</v>
      </c>
      <c r="O460" s="7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</v>
      </c>
      <c r="J461" t="s">
        <v>21</v>
      </c>
      <c r="K461" t="s">
        <v>22</v>
      </c>
      <c r="L461">
        <v>1419746400</v>
      </c>
      <c r="M461" s="7">
        <f t="shared" si="44"/>
        <v>42001.25</v>
      </c>
      <c r="N461">
        <v>1421906400</v>
      </c>
      <c r="O461" s="7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</v>
      </c>
      <c r="J462" t="s">
        <v>21</v>
      </c>
      <c r="K462" t="s">
        <v>22</v>
      </c>
      <c r="L462">
        <v>1281330000</v>
      </c>
      <c r="M462" s="7">
        <f t="shared" si="44"/>
        <v>40399.208333333336</v>
      </c>
      <c r="N462">
        <v>1281589200</v>
      </c>
      <c r="O462" s="7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 s="7">
        <f t="shared" si="44"/>
        <v>41757.208333333336</v>
      </c>
      <c r="N463">
        <v>1400389200</v>
      </c>
      <c r="O463" s="7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108</v>
      </c>
      <c r="J464" t="s">
        <v>21</v>
      </c>
      <c r="K464" t="s">
        <v>22</v>
      </c>
      <c r="L464">
        <v>1359525600</v>
      </c>
      <c r="M464" s="7">
        <f t="shared" si="44"/>
        <v>41304.25</v>
      </c>
      <c r="N464">
        <v>1362808800</v>
      </c>
      <c r="O464" s="7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</v>
      </c>
      <c r="J465" t="s">
        <v>21</v>
      </c>
      <c r="K465" t="s">
        <v>22</v>
      </c>
      <c r="L465">
        <v>1388469600</v>
      </c>
      <c r="M465" s="7">
        <f t="shared" si="44"/>
        <v>41639.25</v>
      </c>
      <c r="N465">
        <v>1388815200</v>
      </c>
      <c r="O465" s="7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</v>
      </c>
      <c r="J466" t="s">
        <v>21</v>
      </c>
      <c r="K466" t="s">
        <v>22</v>
      </c>
      <c r="L466">
        <v>1518328800</v>
      </c>
      <c r="M466" s="7">
        <f t="shared" si="44"/>
        <v>43142.25</v>
      </c>
      <c r="N466">
        <v>1519538400</v>
      </c>
      <c r="O466" s="7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</v>
      </c>
      <c r="J467" t="s">
        <v>21</v>
      </c>
      <c r="K467" t="s">
        <v>22</v>
      </c>
      <c r="L467">
        <v>1517032800</v>
      </c>
      <c r="M467" s="7">
        <f t="shared" si="44"/>
        <v>43127.25</v>
      </c>
      <c r="N467">
        <v>1517810400</v>
      </c>
      <c r="O467" s="7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95</v>
      </c>
      <c r="J468" t="s">
        <v>21</v>
      </c>
      <c r="K468" t="s">
        <v>22</v>
      </c>
      <c r="L468">
        <v>1368594000</v>
      </c>
      <c r="M468" s="7">
        <f t="shared" si="44"/>
        <v>41409.208333333336</v>
      </c>
      <c r="N468">
        <v>1370581200</v>
      </c>
      <c r="O468" s="7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58</v>
      </c>
      <c r="J469" t="s">
        <v>15</v>
      </c>
      <c r="K469" t="s">
        <v>16</v>
      </c>
      <c r="L469">
        <v>1448258400</v>
      </c>
      <c r="M469" s="7">
        <f t="shared" si="44"/>
        <v>42331.25</v>
      </c>
      <c r="N469">
        <v>1448863200</v>
      </c>
      <c r="O469" s="7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</v>
      </c>
      <c r="J470" t="s">
        <v>21</v>
      </c>
      <c r="K470" t="s">
        <v>22</v>
      </c>
      <c r="L470">
        <v>1555218000</v>
      </c>
      <c r="M470" s="7">
        <f t="shared" si="44"/>
        <v>43569.208333333328</v>
      </c>
      <c r="N470">
        <v>1556600400</v>
      </c>
      <c r="O470" s="7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65</v>
      </c>
      <c r="J471" t="s">
        <v>21</v>
      </c>
      <c r="K471" t="s">
        <v>22</v>
      </c>
      <c r="L471">
        <v>1431925200</v>
      </c>
      <c r="M471" s="7">
        <f t="shared" si="44"/>
        <v>42142.208333333328</v>
      </c>
      <c r="N471">
        <v>1432098000</v>
      </c>
      <c r="O471" s="7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</v>
      </c>
      <c r="J472" t="s">
        <v>21</v>
      </c>
      <c r="K472" t="s">
        <v>22</v>
      </c>
      <c r="L472">
        <v>1481522400</v>
      </c>
      <c r="M472" s="7">
        <f t="shared" si="44"/>
        <v>42716.25</v>
      </c>
      <c r="N472">
        <v>1482127200</v>
      </c>
      <c r="O472" s="7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51</v>
      </c>
      <c r="J473" t="s">
        <v>40</v>
      </c>
      <c r="K473" t="s">
        <v>41</v>
      </c>
      <c r="L473">
        <v>1335934800</v>
      </c>
      <c r="M473" s="7">
        <f t="shared" si="44"/>
        <v>41031.208333333336</v>
      </c>
      <c r="N473">
        <v>1335934800</v>
      </c>
      <c r="O473" s="7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105</v>
      </c>
      <c r="J474" t="s">
        <v>21</v>
      </c>
      <c r="K474" t="s">
        <v>22</v>
      </c>
      <c r="L474">
        <v>1552280400</v>
      </c>
      <c r="M474" s="7">
        <f t="shared" si="44"/>
        <v>43535.208333333328</v>
      </c>
      <c r="N474">
        <v>1556946000</v>
      </c>
      <c r="O474" s="7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</v>
      </c>
      <c r="J475" t="s">
        <v>21</v>
      </c>
      <c r="K475" t="s">
        <v>22</v>
      </c>
      <c r="L475">
        <v>1529989200</v>
      </c>
      <c r="M475" s="7">
        <f t="shared" si="44"/>
        <v>43277.208333333328</v>
      </c>
      <c r="N475">
        <v>1530075600</v>
      </c>
      <c r="O475" s="7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103</v>
      </c>
      <c r="J476" t="s">
        <v>21</v>
      </c>
      <c r="K476" t="s">
        <v>22</v>
      </c>
      <c r="L476">
        <v>1418709600</v>
      </c>
      <c r="M476" s="7">
        <f t="shared" si="44"/>
        <v>41989.25</v>
      </c>
      <c r="N476">
        <v>1418796000</v>
      </c>
      <c r="O476" s="7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40</v>
      </c>
      <c r="J477" t="s">
        <v>21</v>
      </c>
      <c r="K477" t="s">
        <v>22</v>
      </c>
      <c r="L477">
        <v>1372136400</v>
      </c>
      <c r="M477" s="7">
        <f t="shared" si="44"/>
        <v>41450.208333333336</v>
      </c>
      <c r="N477">
        <v>1372482000</v>
      </c>
      <c r="O477" s="7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 s="7">
        <f t="shared" si="44"/>
        <v>43322.208333333328</v>
      </c>
      <c r="N478">
        <v>1534395600</v>
      </c>
      <c r="O478" s="7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41</v>
      </c>
      <c r="J479" t="s">
        <v>21</v>
      </c>
      <c r="K479" t="s">
        <v>22</v>
      </c>
      <c r="L479">
        <v>1309064400</v>
      </c>
      <c r="M479" s="7">
        <f t="shared" si="44"/>
        <v>40720.208333333336</v>
      </c>
      <c r="N479">
        <v>1311397200</v>
      </c>
      <c r="O479" s="7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 s="7">
        <f t="shared" si="44"/>
        <v>42072.208333333328</v>
      </c>
      <c r="N480">
        <v>1426914000</v>
      </c>
      <c r="O480" s="7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</v>
      </c>
      <c r="J481" t="s">
        <v>40</v>
      </c>
      <c r="K481" t="s">
        <v>41</v>
      </c>
      <c r="L481">
        <v>1501304400</v>
      </c>
      <c r="M481" s="7">
        <f t="shared" si="44"/>
        <v>42945.208333333328</v>
      </c>
      <c r="N481">
        <v>1501477200</v>
      </c>
      <c r="O481" s="7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</v>
      </c>
      <c r="J482" t="s">
        <v>21</v>
      </c>
      <c r="K482" t="s">
        <v>22</v>
      </c>
      <c r="L482">
        <v>1268287200</v>
      </c>
      <c r="M482" s="7">
        <f t="shared" si="44"/>
        <v>40248.25</v>
      </c>
      <c r="N482">
        <v>1269061200</v>
      </c>
      <c r="O482" s="7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104</v>
      </c>
      <c r="J483" t="s">
        <v>21</v>
      </c>
      <c r="K483" t="s">
        <v>22</v>
      </c>
      <c r="L483">
        <v>1412139600</v>
      </c>
      <c r="M483" s="7">
        <f t="shared" si="44"/>
        <v>41913.208333333336</v>
      </c>
      <c r="N483">
        <v>1415772000</v>
      </c>
      <c r="O483" s="7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77</v>
      </c>
      <c r="J484" t="s">
        <v>21</v>
      </c>
      <c r="K484" t="s">
        <v>22</v>
      </c>
      <c r="L484">
        <v>1330063200</v>
      </c>
      <c r="M484" s="7">
        <f t="shared" si="44"/>
        <v>40963.25</v>
      </c>
      <c r="N484">
        <v>1331013600</v>
      </c>
      <c r="O484" s="7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</v>
      </c>
      <c r="J485" t="s">
        <v>21</v>
      </c>
      <c r="K485" t="s">
        <v>22</v>
      </c>
      <c r="L485">
        <v>1576130400</v>
      </c>
      <c r="M485" s="7">
        <f t="shared" si="44"/>
        <v>43811.25</v>
      </c>
      <c r="N485">
        <v>1576735200</v>
      </c>
      <c r="O485" s="7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 s="7">
        <f t="shared" si="44"/>
        <v>41855.208333333336</v>
      </c>
      <c r="N486">
        <v>1411362000</v>
      </c>
      <c r="O486" s="7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43</v>
      </c>
      <c r="J487" t="s">
        <v>40</v>
      </c>
      <c r="K487" t="s">
        <v>41</v>
      </c>
      <c r="L487">
        <v>1560142800</v>
      </c>
      <c r="M487" s="7">
        <f t="shared" si="44"/>
        <v>43626.208333333328</v>
      </c>
      <c r="N487">
        <v>1563685200</v>
      </c>
      <c r="O487" s="7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</v>
      </c>
      <c r="J488" t="s">
        <v>40</v>
      </c>
      <c r="K488" t="s">
        <v>41</v>
      </c>
      <c r="L488">
        <v>1520575200</v>
      </c>
      <c r="M488" s="7">
        <f t="shared" si="44"/>
        <v>43168.25</v>
      </c>
      <c r="N488">
        <v>1521867600</v>
      </c>
      <c r="O488" s="7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84</v>
      </c>
      <c r="J489" t="s">
        <v>21</v>
      </c>
      <c r="K489" t="s">
        <v>22</v>
      </c>
      <c r="L489">
        <v>1492664400</v>
      </c>
      <c r="M489" s="7">
        <f t="shared" si="44"/>
        <v>42845.208333333328</v>
      </c>
      <c r="N489">
        <v>1495515600</v>
      </c>
      <c r="O489" s="7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</v>
      </c>
      <c r="J490" t="s">
        <v>21</v>
      </c>
      <c r="K490" t="s">
        <v>22</v>
      </c>
      <c r="L490">
        <v>1454479200</v>
      </c>
      <c r="M490" s="7">
        <f t="shared" si="44"/>
        <v>42403.25</v>
      </c>
      <c r="N490">
        <v>1455948000</v>
      </c>
      <c r="O490" s="7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110</v>
      </c>
      <c r="J491" t="s">
        <v>107</v>
      </c>
      <c r="K491" t="s">
        <v>108</v>
      </c>
      <c r="L491">
        <v>1281934800</v>
      </c>
      <c r="M491" s="7">
        <f t="shared" si="44"/>
        <v>40406.208333333336</v>
      </c>
      <c r="N491">
        <v>1282366800</v>
      </c>
      <c r="O491" s="7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32</v>
      </c>
      <c r="J492" t="s">
        <v>21</v>
      </c>
      <c r="K492" t="s">
        <v>22</v>
      </c>
      <c r="L492">
        <v>1573970400</v>
      </c>
      <c r="M492" s="7">
        <f t="shared" si="44"/>
        <v>43786.25</v>
      </c>
      <c r="N492">
        <v>1574575200</v>
      </c>
      <c r="O492" s="7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71</v>
      </c>
      <c r="J493" t="s">
        <v>21</v>
      </c>
      <c r="K493" t="s">
        <v>22</v>
      </c>
      <c r="L493">
        <v>1372654800</v>
      </c>
      <c r="M493" s="7">
        <f t="shared" si="44"/>
        <v>41456.208333333336</v>
      </c>
      <c r="N493">
        <v>1374901200</v>
      </c>
      <c r="O493" s="7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</v>
      </c>
      <c r="J494" t="s">
        <v>21</v>
      </c>
      <c r="K494" t="s">
        <v>22</v>
      </c>
      <c r="L494">
        <v>1275886800</v>
      </c>
      <c r="M494" s="7">
        <f t="shared" si="44"/>
        <v>40336.208333333336</v>
      </c>
      <c r="N494">
        <v>1278910800</v>
      </c>
      <c r="O494" s="7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102</v>
      </c>
      <c r="J495" t="s">
        <v>21</v>
      </c>
      <c r="K495" t="s">
        <v>22</v>
      </c>
      <c r="L495">
        <v>1561784400</v>
      </c>
      <c r="M495" s="7">
        <f t="shared" si="44"/>
        <v>43645.208333333328</v>
      </c>
      <c r="N495">
        <v>1562907600</v>
      </c>
      <c r="O495" s="7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</v>
      </c>
      <c r="J496" t="s">
        <v>21</v>
      </c>
      <c r="K496" t="s">
        <v>22</v>
      </c>
      <c r="L496">
        <v>1332392400</v>
      </c>
      <c r="M496" s="7">
        <f t="shared" si="44"/>
        <v>40990.208333333336</v>
      </c>
      <c r="N496">
        <v>1332478800</v>
      </c>
      <c r="O496" s="7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</v>
      </c>
      <c r="J497" t="s">
        <v>36</v>
      </c>
      <c r="K497" t="s">
        <v>37</v>
      </c>
      <c r="L497">
        <v>1402376400</v>
      </c>
      <c r="M497" s="7">
        <f t="shared" si="44"/>
        <v>41800.208333333336</v>
      </c>
      <c r="N497">
        <v>1402722000</v>
      </c>
      <c r="O497" s="7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31</v>
      </c>
      <c r="J498" t="s">
        <v>21</v>
      </c>
      <c r="K498" t="s">
        <v>22</v>
      </c>
      <c r="L498">
        <v>1495342800</v>
      </c>
      <c r="M498" s="7">
        <f t="shared" si="44"/>
        <v>42876.208333333328</v>
      </c>
      <c r="N498">
        <v>1496811600</v>
      </c>
      <c r="O498" s="7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28</v>
      </c>
      <c r="J499" t="s">
        <v>21</v>
      </c>
      <c r="K499" t="s">
        <v>22</v>
      </c>
      <c r="L499">
        <v>1482213600</v>
      </c>
      <c r="M499" s="7">
        <f t="shared" si="44"/>
        <v>42724.25</v>
      </c>
      <c r="N499">
        <v>1482213600</v>
      </c>
      <c r="O499" s="7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80</v>
      </c>
      <c r="J500" t="s">
        <v>36</v>
      </c>
      <c r="K500" t="s">
        <v>37</v>
      </c>
      <c r="L500">
        <v>1420092000</v>
      </c>
      <c r="M500" s="7">
        <f t="shared" si="44"/>
        <v>42005.25</v>
      </c>
      <c r="N500">
        <v>1420264800</v>
      </c>
      <c r="O500" s="7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 s="7">
        <f t="shared" si="44"/>
        <v>42444.208333333328</v>
      </c>
      <c r="N501">
        <v>1458450000</v>
      </c>
      <c r="O501" s="7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 s="7">
        <f t="shared" si="44"/>
        <v>41395.208333333336</v>
      </c>
      <c r="N502">
        <v>1369803600</v>
      </c>
      <c r="O502" s="7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60</v>
      </c>
      <c r="J503" t="s">
        <v>21</v>
      </c>
      <c r="K503" t="s">
        <v>22</v>
      </c>
      <c r="L503">
        <v>1363064400</v>
      </c>
      <c r="M503" s="7">
        <f t="shared" si="44"/>
        <v>41345.208333333336</v>
      </c>
      <c r="N503">
        <v>1363237200</v>
      </c>
      <c r="O503" s="7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</v>
      </c>
      <c r="J504" t="s">
        <v>26</v>
      </c>
      <c r="K504" t="s">
        <v>27</v>
      </c>
      <c r="L504">
        <v>1343365200</v>
      </c>
      <c r="M504" s="7">
        <f t="shared" si="44"/>
        <v>41117.208333333336</v>
      </c>
      <c r="N504">
        <v>1345870800</v>
      </c>
      <c r="O504" s="7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100</v>
      </c>
      <c r="J505" t="s">
        <v>21</v>
      </c>
      <c r="K505" t="s">
        <v>22</v>
      </c>
      <c r="L505">
        <v>1435726800</v>
      </c>
      <c r="M505" s="7">
        <f t="shared" si="44"/>
        <v>42186.208333333328</v>
      </c>
      <c r="N505">
        <v>1437454800</v>
      </c>
      <c r="O505" s="7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112</v>
      </c>
      <c r="J506" t="s">
        <v>107</v>
      </c>
      <c r="K506" t="s">
        <v>108</v>
      </c>
      <c r="L506">
        <v>1431925200</v>
      </c>
      <c r="M506" s="7">
        <f t="shared" si="44"/>
        <v>42142.208333333328</v>
      </c>
      <c r="N506">
        <v>1432011600</v>
      </c>
      <c r="O506" s="7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</v>
      </c>
      <c r="J507" t="s">
        <v>21</v>
      </c>
      <c r="K507" t="s">
        <v>22</v>
      </c>
      <c r="L507">
        <v>1362722400</v>
      </c>
      <c r="M507" s="7">
        <f t="shared" si="44"/>
        <v>41341.25</v>
      </c>
      <c r="N507">
        <v>1366347600</v>
      </c>
      <c r="O507" s="7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</v>
      </c>
      <c r="J508" t="s">
        <v>21</v>
      </c>
      <c r="K508" t="s">
        <v>22</v>
      </c>
      <c r="L508">
        <v>1511416800</v>
      </c>
      <c r="M508" s="7">
        <f t="shared" si="44"/>
        <v>43062.25</v>
      </c>
      <c r="N508">
        <v>1512885600</v>
      </c>
      <c r="O508" s="7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</v>
      </c>
      <c r="J509" t="s">
        <v>21</v>
      </c>
      <c r="K509" t="s">
        <v>22</v>
      </c>
      <c r="L509">
        <v>1365483600</v>
      </c>
      <c r="M509" s="7">
        <f t="shared" si="44"/>
        <v>41373.208333333336</v>
      </c>
      <c r="N509">
        <v>1369717200</v>
      </c>
      <c r="O509" s="7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 s="7">
        <f t="shared" si="44"/>
        <v>43310.208333333328</v>
      </c>
      <c r="N510">
        <v>1534654800</v>
      </c>
      <c r="O510" s="7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 s="7">
        <f t="shared" si="44"/>
        <v>41034.208333333336</v>
      </c>
      <c r="N511">
        <v>1337058000</v>
      </c>
      <c r="O511" s="7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71</v>
      </c>
      <c r="J512" t="s">
        <v>26</v>
      </c>
      <c r="K512" t="s">
        <v>27</v>
      </c>
      <c r="L512">
        <v>1527742800</v>
      </c>
      <c r="M512" s="7">
        <f t="shared" si="44"/>
        <v>43251.208333333328</v>
      </c>
      <c r="N512">
        <v>1529816400</v>
      </c>
      <c r="O512" s="7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</v>
      </c>
      <c r="J513" t="s">
        <v>21</v>
      </c>
      <c r="K513" t="s">
        <v>22</v>
      </c>
      <c r="L513">
        <v>1564030800</v>
      </c>
      <c r="M513" s="7">
        <f t="shared" si="44"/>
        <v>43671.208333333328</v>
      </c>
      <c r="N513">
        <v>1564894800</v>
      </c>
      <c r="O513" s="7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</v>
      </c>
      <c r="J514" t="s">
        <v>21</v>
      </c>
      <c r="K514" t="s">
        <v>22</v>
      </c>
      <c r="L514">
        <v>1404536400</v>
      </c>
      <c r="M514" s="7">
        <f t="shared" si="44"/>
        <v>41825.208333333336</v>
      </c>
      <c r="N514">
        <v>1404622800</v>
      </c>
      <c r="O514" s="7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ROUND(IF(E515&gt;0, E515/D515 * 100, 0), 0)</f>
        <v>39</v>
      </c>
      <c r="G515" t="s">
        <v>74</v>
      </c>
      <c r="H515">
        <v>35</v>
      </c>
      <c r="I515">
        <f t="shared" ref="I515:I578" si="49">ROUND(IF(E515&gt;0, E515/H515, 0), 0)</f>
        <v>93</v>
      </c>
      <c r="J515" t="s">
        <v>21</v>
      </c>
      <c r="K515" t="s">
        <v>22</v>
      </c>
      <c r="L515">
        <v>1284008400</v>
      </c>
      <c r="M515" s="7">
        <f t="shared" ref="M515:M578" si="50">(((L515/60)/60)/24)+DATE(1970,1,1)</f>
        <v>40430.208333333336</v>
      </c>
      <c r="N515">
        <v>1284181200</v>
      </c>
      <c r="O515" s="7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_xlfn.TEXTBEFORE(R515, "/", 1)</f>
        <v>film &amp; video</v>
      </c>
      <c r="T515" t="str">
        <f t="shared" ref="T515:T578" si="53">_xlfn.TEXTAFTER(R515, "/", 1)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59</v>
      </c>
      <c r="J516" t="s">
        <v>98</v>
      </c>
      <c r="K516" t="s">
        <v>99</v>
      </c>
      <c r="L516">
        <v>1386309600</v>
      </c>
      <c r="M516" s="7">
        <f t="shared" si="50"/>
        <v>41614.25</v>
      </c>
      <c r="N516">
        <v>1386741600</v>
      </c>
      <c r="O516" s="7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</v>
      </c>
      <c r="J517" t="s">
        <v>15</v>
      </c>
      <c r="K517" t="s">
        <v>16</v>
      </c>
      <c r="L517">
        <v>1324620000</v>
      </c>
      <c r="M517" s="7">
        <f t="shared" si="50"/>
        <v>40900.25</v>
      </c>
      <c r="N517">
        <v>1324792800</v>
      </c>
      <c r="O517" s="7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</v>
      </c>
      <c r="J518" t="s">
        <v>21</v>
      </c>
      <c r="K518" t="s">
        <v>22</v>
      </c>
      <c r="L518">
        <v>1281070800</v>
      </c>
      <c r="M518" s="7">
        <f t="shared" si="50"/>
        <v>40396.208333333336</v>
      </c>
      <c r="N518">
        <v>1284354000</v>
      </c>
      <c r="O518" s="7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85</v>
      </c>
      <c r="J519" t="s">
        <v>21</v>
      </c>
      <c r="K519" t="s">
        <v>22</v>
      </c>
      <c r="L519">
        <v>1493960400</v>
      </c>
      <c r="M519" s="7">
        <f t="shared" si="50"/>
        <v>42860.208333333328</v>
      </c>
      <c r="N519">
        <v>1494392400</v>
      </c>
      <c r="O519" s="7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</v>
      </c>
      <c r="J520" t="s">
        <v>21</v>
      </c>
      <c r="K520" t="s">
        <v>22</v>
      </c>
      <c r="L520">
        <v>1519365600</v>
      </c>
      <c r="M520" s="7">
        <f t="shared" si="50"/>
        <v>43154.25</v>
      </c>
      <c r="N520">
        <v>1519538400</v>
      </c>
      <c r="O520" s="7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102</v>
      </c>
      <c r="J521" t="s">
        <v>21</v>
      </c>
      <c r="K521" t="s">
        <v>22</v>
      </c>
      <c r="L521">
        <v>1420696800</v>
      </c>
      <c r="M521" s="7">
        <f t="shared" si="50"/>
        <v>42012.25</v>
      </c>
      <c r="N521">
        <v>1421906400</v>
      </c>
      <c r="O521" s="7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</v>
      </c>
      <c r="J522" t="s">
        <v>21</v>
      </c>
      <c r="K522" t="s">
        <v>22</v>
      </c>
      <c r="L522">
        <v>1555650000</v>
      </c>
      <c r="M522" s="7">
        <f t="shared" si="50"/>
        <v>43574.208333333328</v>
      </c>
      <c r="N522">
        <v>1555909200</v>
      </c>
      <c r="O522" s="7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30</v>
      </c>
      <c r="J523" t="s">
        <v>21</v>
      </c>
      <c r="K523" t="s">
        <v>22</v>
      </c>
      <c r="L523">
        <v>1471928400</v>
      </c>
      <c r="M523" s="7">
        <f t="shared" si="50"/>
        <v>42605.208333333328</v>
      </c>
      <c r="N523">
        <v>1472446800</v>
      </c>
      <c r="O523" s="7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86</v>
      </c>
      <c r="J524" t="s">
        <v>21</v>
      </c>
      <c r="K524" t="s">
        <v>22</v>
      </c>
      <c r="L524">
        <v>1341291600</v>
      </c>
      <c r="M524" s="7">
        <f t="shared" si="50"/>
        <v>41093.208333333336</v>
      </c>
      <c r="N524">
        <v>1342328400</v>
      </c>
      <c r="O524" s="7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71</v>
      </c>
      <c r="J525" t="s">
        <v>21</v>
      </c>
      <c r="K525" t="s">
        <v>22</v>
      </c>
      <c r="L525">
        <v>1267682400</v>
      </c>
      <c r="M525" s="7">
        <f t="shared" si="50"/>
        <v>40241.25</v>
      </c>
      <c r="N525">
        <v>1268114400</v>
      </c>
      <c r="O525" s="7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 s="7">
        <f t="shared" si="50"/>
        <v>40294.208333333336</v>
      </c>
      <c r="N526">
        <v>1273381200</v>
      </c>
      <c r="O526" s="7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</v>
      </c>
      <c r="J527" t="s">
        <v>21</v>
      </c>
      <c r="K527" t="s">
        <v>22</v>
      </c>
      <c r="L527">
        <v>1290492000</v>
      </c>
      <c r="M527" s="7">
        <f t="shared" si="50"/>
        <v>40505.25</v>
      </c>
      <c r="N527">
        <v>1290837600</v>
      </c>
      <c r="O527" s="7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</v>
      </c>
      <c r="J528" t="s">
        <v>21</v>
      </c>
      <c r="K528" t="s">
        <v>22</v>
      </c>
      <c r="L528">
        <v>1451109600</v>
      </c>
      <c r="M528" s="7">
        <f t="shared" si="50"/>
        <v>42364.25</v>
      </c>
      <c r="N528">
        <v>1454306400</v>
      </c>
      <c r="O528" s="7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 s="7">
        <f t="shared" si="50"/>
        <v>42405.25</v>
      </c>
      <c r="N529">
        <v>1457762400</v>
      </c>
      <c r="O529" s="7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</v>
      </c>
      <c r="J530" t="s">
        <v>40</v>
      </c>
      <c r="K530" t="s">
        <v>41</v>
      </c>
      <c r="L530">
        <v>1385186400</v>
      </c>
      <c r="M530" s="7">
        <f t="shared" si="50"/>
        <v>41601.25</v>
      </c>
      <c r="N530">
        <v>1389074400</v>
      </c>
      <c r="O530" s="7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64</v>
      </c>
      <c r="J531" t="s">
        <v>21</v>
      </c>
      <c r="K531" t="s">
        <v>22</v>
      </c>
      <c r="L531">
        <v>1399698000</v>
      </c>
      <c r="M531" s="7">
        <f t="shared" si="50"/>
        <v>41769.208333333336</v>
      </c>
      <c r="N531">
        <v>1402117200</v>
      </c>
      <c r="O531" s="7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 s="7">
        <f t="shared" si="50"/>
        <v>40421.208333333336</v>
      </c>
      <c r="N532">
        <v>1284440400</v>
      </c>
      <c r="O532" s="7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49</v>
      </c>
      <c r="J533" t="s">
        <v>98</v>
      </c>
      <c r="K533" t="s">
        <v>99</v>
      </c>
      <c r="L533">
        <v>1384149600</v>
      </c>
      <c r="M533" s="7">
        <f t="shared" si="50"/>
        <v>41589.25</v>
      </c>
      <c r="N533">
        <v>1388988000</v>
      </c>
      <c r="O533" s="7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64</v>
      </c>
      <c r="J534" t="s">
        <v>15</v>
      </c>
      <c r="K534" t="s">
        <v>16</v>
      </c>
      <c r="L534">
        <v>1516860000</v>
      </c>
      <c r="M534" s="7">
        <f t="shared" si="50"/>
        <v>43125.25</v>
      </c>
      <c r="N534">
        <v>1516946400</v>
      </c>
      <c r="O534" s="7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 s="7">
        <f t="shared" si="50"/>
        <v>41479.208333333336</v>
      </c>
      <c r="N535">
        <v>1377752400</v>
      </c>
      <c r="O535" s="7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</v>
      </c>
      <c r="J536" t="s">
        <v>21</v>
      </c>
      <c r="K536" t="s">
        <v>22</v>
      </c>
      <c r="L536">
        <v>1534482000</v>
      </c>
      <c r="M536" s="7">
        <f t="shared" si="50"/>
        <v>43329.208333333328</v>
      </c>
      <c r="N536">
        <v>1534568400</v>
      </c>
      <c r="O536" s="7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</v>
      </c>
      <c r="J537" t="s">
        <v>107</v>
      </c>
      <c r="K537" t="s">
        <v>108</v>
      </c>
      <c r="L537">
        <v>1528434000</v>
      </c>
      <c r="M537" s="7">
        <f t="shared" si="50"/>
        <v>43259.208333333328</v>
      </c>
      <c r="N537">
        <v>1528606800</v>
      </c>
      <c r="O537" s="7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105</v>
      </c>
      <c r="J538" t="s">
        <v>107</v>
      </c>
      <c r="K538" t="s">
        <v>108</v>
      </c>
      <c r="L538">
        <v>1282626000</v>
      </c>
      <c r="M538" s="7">
        <f t="shared" si="50"/>
        <v>40414.208333333336</v>
      </c>
      <c r="N538">
        <v>1284872400</v>
      </c>
      <c r="O538" s="7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</v>
      </c>
      <c r="J539" t="s">
        <v>36</v>
      </c>
      <c r="K539" t="s">
        <v>37</v>
      </c>
      <c r="L539">
        <v>1535605200</v>
      </c>
      <c r="M539" s="7">
        <f t="shared" si="50"/>
        <v>43342.208333333328</v>
      </c>
      <c r="N539">
        <v>1537592400</v>
      </c>
      <c r="O539" s="7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</v>
      </c>
      <c r="J540" t="s">
        <v>21</v>
      </c>
      <c r="K540" t="s">
        <v>22</v>
      </c>
      <c r="L540">
        <v>1379826000</v>
      </c>
      <c r="M540" s="7">
        <f t="shared" si="50"/>
        <v>41539.208333333336</v>
      </c>
      <c r="N540">
        <v>1381208400</v>
      </c>
      <c r="O540" s="7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</v>
      </c>
      <c r="J541" t="s">
        <v>21</v>
      </c>
      <c r="K541" t="s">
        <v>22</v>
      </c>
      <c r="L541">
        <v>1561957200</v>
      </c>
      <c r="M541" s="7">
        <f t="shared" si="50"/>
        <v>43647.208333333328</v>
      </c>
      <c r="N541">
        <v>1562475600</v>
      </c>
      <c r="O541" s="7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</v>
      </c>
      <c r="J542" t="s">
        <v>21</v>
      </c>
      <c r="K542" t="s">
        <v>22</v>
      </c>
      <c r="L542">
        <v>1525496400</v>
      </c>
      <c r="M542" s="7">
        <f t="shared" si="50"/>
        <v>43225.208333333328</v>
      </c>
      <c r="N542">
        <v>1527397200</v>
      </c>
      <c r="O542" s="7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</v>
      </c>
      <c r="J543" t="s">
        <v>107</v>
      </c>
      <c r="K543" t="s">
        <v>108</v>
      </c>
      <c r="L543">
        <v>1433912400</v>
      </c>
      <c r="M543" s="7">
        <f t="shared" si="50"/>
        <v>42165.208333333328</v>
      </c>
      <c r="N543">
        <v>1436158800</v>
      </c>
      <c r="O543" s="7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</v>
      </c>
      <c r="J544" t="s">
        <v>40</v>
      </c>
      <c r="K544" t="s">
        <v>41</v>
      </c>
      <c r="L544">
        <v>1453442400</v>
      </c>
      <c r="M544" s="7">
        <f t="shared" si="50"/>
        <v>42391.25</v>
      </c>
      <c r="N544">
        <v>1456034400</v>
      </c>
      <c r="O544" s="7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</v>
      </c>
      <c r="J545" t="s">
        <v>21</v>
      </c>
      <c r="K545" t="s">
        <v>22</v>
      </c>
      <c r="L545">
        <v>1378875600</v>
      </c>
      <c r="M545" s="7">
        <f t="shared" si="50"/>
        <v>41528.208333333336</v>
      </c>
      <c r="N545">
        <v>1380171600</v>
      </c>
      <c r="O545" s="7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</v>
      </c>
      <c r="J546" t="s">
        <v>21</v>
      </c>
      <c r="K546" t="s">
        <v>22</v>
      </c>
      <c r="L546">
        <v>1452232800</v>
      </c>
      <c r="M546" s="7">
        <f t="shared" si="50"/>
        <v>42377.25</v>
      </c>
      <c r="N546">
        <v>1453356000</v>
      </c>
      <c r="O546" s="7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</v>
      </c>
      <c r="J547" t="s">
        <v>21</v>
      </c>
      <c r="K547" t="s">
        <v>22</v>
      </c>
      <c r="L547">
        <v>1577253600</v>
      </c>
      <c r="M547" s="7">
        <f t="shared" si="50"/>
        <v>43824.25</v>
      </c>
      <c r="N547">
        <v>1578981600</v>
      </c>
      <c r="O547" s="7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</v>
      </c>
      <c r="J548" t="s">
        <v>21</v>
      </c>
      <c r="K548" t="s">
        <v>22</v>
      </c>
      <c r="L548">
        <v>1537160400</v>
      </c>
      <c r="M548" s="7">
        <f t="shared" si="50"/>
        <v>43360.208333333328</v>
      </c>
      <c r="N548">
        <v>1537419600</v>
      </c>
      <c r="O548" s="7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81</v>
      </c>
      <c r="J549" t="s">
        <v>21</v>
      </c>
      <c r="K549" t="s">
        <v>22</v>
      </c>
      <c r="L549">
        <v>1422165600</v>
      </c>
      <c r="M549" s="7">
        <f t="shared" si="50"/>
        <v>42029.25</v>
      </c>
      <c r="N549">
        <v>1423202400</v>
      </c>
      <c r="O549" s="7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60</v>
      </c>
      <c r="J550" t="s">
        <v>21</v>
      </c>
      <c r="K550" t="s">
        <v>22</v>
      </c>
      <c r="L550">
        <v>1459486800</v>
      </c>
      <c r="M550" s="7">
        <f t="shared" si="50"/>
        <v>42461.208333333328</v>
      </c>
      <c r="N550">
        <v>1460610000</v>
      </c>
      <c r="O550" s="7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</v>
      </c>
      <c r="J551" t="s">
        <v>21</v>
      </c>
      <c r="K551" t="s">
        <v>22</v>
      </c>
      <c r="L551">
        <v>1369717200</v>
      </c>
      <c r="M551" s="7">
        <f t="shared" si="50"/>
        <v>41422.208333333336</v>
      </c>
      <c r="N551">
        <v>1370494800</v>
      </c>
      <c r="O551" s="7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 s="7">
        <f t="shared" si="50"/>
        <v>40968.25</v>
      </c>
      <c r="N552">
        <v>1332306000</v>
      </c>
      <c r="O552" s="7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 s="7">
        <f t="shared" si="50"/>
        <v>41993.25</v>
      </c>
      <c r="N553">
        <v>1422511200</v>
      </c>
      <c r="O553" s="7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</v>
      </c>
      <c r="J554" t="s">
        <v>21</v>
      </c>
      <c r="K554" t="s">
        <v>22</v>
      </c>
      <c r="L554">
        <v>1480140000</v>
      </c>
      <c r="M554" s="7">
        <f t="shared" si="50"/>
        <v>42700.25</v>
      </c>
      <c r="N554">
        <v>1480312800</v>
      </c>
      <c r="O554" s="7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73</v>
      </c>
      <c r="J555" t="s">
        <v>21</v>
      </c>
      <c r="K555" t="s">
        <v>22</v>
      </c>
      <c r="L555">
        <v>1293948000</v>
      </c>
      <c r="M555" s="7">
        <f t="shared" si="50"/>
        <v>40545.25</v>
      </c>
      <c r="N555">
        <v>1294034400</v>
      </c>
      <c r="O555" s="7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</v>
      </c>
      <c r="J556" t="s">
        <v>15</v>
      </c>
      <c r="K556" t="s">
        <v>16</v>
      </c>
      <c r="L556">
        <v>1482127200</v>
      </c>
      <c r="M556" s="7">
        <f t="shared" si="50"/>
        <v>42723.25</v>
      </c>
      <c r="N556">
        <v>1482645600</v>
      </c>
      <c r="O556" s="7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</v>
      </c>
      <c r="J557" t="s">
        <v>36</v>
      </c>
      <c r="K557" t="s">
        <v>37</v>
      </c>
      <c r="L557">
        <v>1396414800</v>
      </c>
      <c r="M557" s="7">
        <f t="shared" si="50"/>
        <v>41731.208333333336</v>
      </c>
      <c r="N557">
        <v>1399093200</v>
      </c>
      <c r="O557" s="7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</v>
      </c>
      <c r="J558" t="s">
        <v>21</v>
      </c>
      <c r="K558" t="s">
        <v>22</v>
      </c>
      <c r="L558">
        <v>1315285200</v>
      </c>
      <c r="M558" s="7">
        <f t="shared" si="50"/>
        <v>40792.208333333336</v>
      </c>
      <c r="N558">
        <v>1315890000</v>
      </c>
      <c r="O558" s="7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</v>
      </c>
      <c r="J559" t="s">
        <v>21</v>
      </c>
      <c r="K559" t="s">
        <v>22</v>
      </c>
      <c r="L559">
        <v>1443762000</v>
      </c>
      <c r="M559" s="7">
        <f t="shared" si="50"/>
        <v>42279.208333333328</v>
      </c>
      <c r="N559">
        <v>1444021200</v>
      </c>
      <c r="O559" s="7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</v>
      </c>
      <c r="J560" t="s">
        <v>21</v>
      </c>
      <c r="K560" t="s">
        <v>22</v>
      </c>
      <c r="L560">
        <v>1456293600</v>
      </c>
      <c r="M560" s="7">
        <f t="shared" si="50"/>
        <v>42424.25</v>
      </c>
      <c r="N560">
        <v>1460005200</v>
      </c>
      <c r="O560" s="7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</v>
      </c>
      <c r="J561" t="s">
        <v>21</v>
      </c>
      <c r="K561" t="s">
        <v>22</v>
      </c>
      <c r="L561">
        <v>1470114000</v>
      </c>
      <c r="M561" s="7">
        <f t="shared" si="50"/>
        <v>42584.208333333328</v>
      </c>
      <c r="N561">
        <v>1470718800</v>
      </c>
      <c r="O561" s="7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50</v>
      </c>
      <c r="J562" t="s">
        <v>21</v>
      </c>
      <c r="K562" t="s">
        <v>22</v>
      </c>
      <c r="L562">
        <v>1321596000</v>
      </c>
      <c r="M562" s="7">
        <f t="shared" si="50"/>
        <v>40865.25</v>
      </c>
      <c r="N562">
        <v>1325052000</v>
      </c>
      <c r="O562" s="7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</v>
      </c>
      <c r="J563" t="s">
        <v>98</v>
      </c>
      <c r="K563" t="s">
        <v>99</v>
      </c>
      <c r="L563">
        <v>1318827600</v>
      </c>
      <c r="M563" s="7">
        <f t="shared" si="50"/>
        <v>40833.208333333336</v>
      </c>
      <c r="N563">
        <v>1319000400</v>
      </c>
      <c r="O563" s="7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49</v>
      </c>
      <c r="J564" t="s">
        <v>98</v>
      </c>
      <c r="K564" t="s">
        <v>99</v>
      </c>
      <c r="L564">
        <v>1552366800</v>
      </c>
      <c r="M564" s="7">
        <f t="shared" si="50"/>
        <v>43536.208333333328</v>
      </c>
      <c r="N564">
        <v>1552539600</v>
      </c>
      <c r="O564" s="7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</v>
      </c>
      <c r="J565" t="s">
        <v>26</v>
      </c>
      <c r="K565" t="s">
        <v>27</v>
      </c>
      <c r="L565">
        <v>1542088800</v>
      </c>
      <c r="M565" s="7">
        <f t="shared" si="50"/>
        <v>43417.25</v>
      </c>
      <c r="N565">
        <v>1543816800</v>
      </c>
      <c r="O565" s="7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79</v>
      </c>
      <c r="J566" t="s">
        <v>21</v>
      </c>
      <c r="K566" t="s">
        <v>22</v>
      </c>
      <c r="L566">
        <v>1426395600</v>
      </c>
      <c r="M566" s="7">
        <f t="shared" si="50"/>
        <v>42078.208333333328</v>
      </c>
      <c r="N566">
        <v>1427086800</v>
      </c>
      <c r="O566" s="7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54</v>
      </c>
      <c r="J567" t="s">
        <v>21</v>
      </c>
      <c r="K567" t="s">
        <v>22</v>
      </c>
      <c r="L567">
        <v>1321336800</v>
      </c>
      <c r="M567" s="7">
        <f t="shared" si="50"/>
        <v>40862.25</v>
      </c>
      <c r="N567">
        <v>1323064800</v>
      </c>
      <c r="O567" s="7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</v>
      </c>
      <c r="J568" t="s">
        <v>21</v>
      </c>
      <c r="K568" t="s">
        <v>22</v>
      </c>
      <c r="L568">
        <v>1456293600</v>
      </c>
      <c r="M568" s="7">
        <f t="shared" si="50"/>
        <v>42424.25</v>
      </c>
      <c r="N568">
        <v>1458277200</v>
      </c>
      <c r="O568" s="7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61</v>
      </c>
      <c r="J569" t="s">
        <v>21</v>
      </c>
      <c r="K569" t="s">
        <v>22</v>
      </c>
      <c r="L569">
        <v>1404968400</v>
      </c>
      <c r="M569" s="7">
        <f t="shared" si="50"/>
        <v>41830.208333333336</v>
      </c>
      <c r="N569">
        <v>1405141200</v>
      </c>
      <c r="O569" s="7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 s="7">
        <f t="shared" si="50"/>
        <v>40374.208333333336</v>
      </c>
      <c r="N570">
        <v>1283058000</v>
      </c>
      <c r="O570" s="7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81</v>
      </c>
      <c r="J571" t="s">
        <v>107</v>
      </c>
      <c r="K571" t="s">
        <v>108</v>
      </c>
      <c r="L571">
        <v>1294725600</v>
      </c>
      <c r="M571" s="7">
        <f t="shared" si="50"/>
        <v>40554.25</v>
      </c>
      <c r="N571">
        <v>1295762400</v>
      </c>
      <c r="O571" s="7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 s="7">
        <f t="shared" si="50"/>
        <v>41993.25</v>
      </c>
      <c r="N572">
        <v>1419573600</v>
      </c>
      <c r="O572" s="7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</v>
      </c>
      <c r="J573" t="s">
        <v>107</v>
      </c>
      <c r="K573" t="s">
        <v>108</v>
      </c>
      <c r="L573">
        <v>1434690000</v>
      </c>
      <c r="M573" s="7">
        <f t="shared" si="50"/>
        <v>42174.208333333328</v>
      </c>
      <c r="N573">
        <v>1438750800</v>
      </c>
      <c r="O573" s="7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</v>
      </c>
      <c r="J574" t="s">
        <v>21</v>
      </c>
      <c r="K574" t="s">
        <v>22</v>
      </c>
      <c r="L574">
        <v>1443416400</v>
      </c>
      <c r="M574" s="7">
        <f t="shared" si="50"/>
        <v>42275.208333333328</v>
      </c>
      <c r="N574">
        <v>1444798800</v>
      </c>
      <c r="O574" s="7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25</v>
      </c>
      <c r="J575" t="s">
        <v>21</v>
      </c>
      <c r="K575" t="s">
        <v>22</v>
      </c>
      <c r="L575">
        <v>1399006800</v>
      </c>
      <c r="M575" s="7">
        <f t="shared" si="50"/>
        <v>41761.208333333336</v>
      </c>
      <c r="N575">
        <v>1399179600</v>
      </c>
      <c r="O575" s="7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</v>
      </c>
      <c r="J576" t="s">
        <v>21</v>
      </c>
      <c r="K576" t="s">
        <v>22</v>
      </c>
      <c r="L576">
        <v>1575698400</v>
      </c>
      <c r="M576" s="7">
        <f t="shared" si="50"/>
        <v>43806.25</v>
      </c>
      <c r="N576">
        <v>1576562400</v>
      </c>
      <c r="O576" s="7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94</v>
      </c>
      <c r="J577" t="s">
        <v>21</v>
      </c>
      <c r="K577" t="s">
        <v>22</v>
      </c>
      <c r="L577">
        <v>1400562000</v>
      </c>
      <c r="M577" s="7">
        <f t="shared" si="50"/>
        <v>41779.208333333336</v>
      </c>
      <c r="N577">
        <v>1400821200</v>
      </c>
      <c r="O577" s="7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</v>
      </c>
      <c r="J578" t="s">
        <v>21</v>
      </c>
      <c r="K578" t="s">
        <v>22</v>
      </c>
      <c r="L578">
        <v>1509512400</v>
      </c>
      <c r="M578" s="7">
        <f t="shared" si="50"/>
        <v>43040.208333333328</v>
      </c>
      <c r="N578">
        <v>1510984800</v>
      </c>
      <c r="O578" s="7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ROUND(IF(E579&gt;0, E579/D579 * 100, 0), 0)</f>
        <v>19</v>
      </c>
      <c r="G579" t="s">
        <v>74</v>
      </c>
      <c r="H579">
        <v>37</v>
      </c>
      <c r="I579">
        <f t="shared" ref="I579:I642" si="55">ROUND(IF(E579&gt;0, E579/H579, 0), 0)</f>
        <v>42</v>
      </c>
      <c r="J579" t="s">
        <v>21</v>
      </c>
      <c r="K579" t="s">
        <v>22</v>
      </c>
      <c r="L579">
        <v>1299823200</v>
      </c>
      <c r="M579" s="7">
        <f t="shared" ref="M579:M642" si="56">(((L579/60)/60)/24)+DATE(1970,1,1)</f>
        <v>40613.25</v>
      </c>
      <c r="N579">
        <v>1302066000</v>
      </c>
      <c r="O579" s="7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_xlfn.TEXTBEFORE(R579, "/", 1)</f>
        <v>music</v>
      </c>
      <c r="T579" t="str">
        <f t="shared" ref="T579:T642" si="59">_xlfn.TEXTAFTER(R579, "/", 1)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66</v>
      </c>
      <c r="J580" t="s">
        <v>21</v>
      </c>
      <c r="K580" t="s">
        <v>22</v>
      </c>
      <c r="L580">
        <v>1322719200</v>
      </c>
      <c r="M580" s="7">
        <f t="shared" si="56"/>
        <v>40878.25</v>
      </c>
      <c r="N580">
        <v>1322978400</v>
      </c>
      <c r="O580" s="7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</v>
      </c>
      <c r="J581" t="s">
        <v>21</v>
      </c>
      <c r="K581" t="s">
        <v>22</v>
      </c>
      <c r="L581">
        <v>1312693200</v>
      </c>
      <c r="M581" s="7">
        <f t="shared" si="56"/>
        <v>40762.208333333336</v>
      </c>
      <c r="N581">
        <v>1313730000</v>
      </c>
      <c r="O581" s="7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 s="7">
        <f t="shared" si="56"/>
        <v>41696.25</v>
      </c>
      <c r="N582">
        <v>1394085600</v>
      </c>
      <c r="O582" s="7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</v>
      </c>
      <c r="J583" t="s">
        <v>21</v>
      </c>
      <c r="K583" t="s">
        <v>22</v>
      </c>
      <c r="L583">
        <v>1304053200</v>
      </c>
      <c r="M583" s="7">
        <f t="shared" si="56"/>
        <v>40662.208333333336</v>
      </c>
      <c r="N583">
        <v>1305349200</v>
      </c>
      <c r="O583" s="7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108</v>
      </c>
      <c r="J584" t="s">
        <v>21</v>
      </c>
      <c r="K584" t="s">
        <v>22</v>
      </c>
      <c r="L584">
        <v>1433912400</v>
      </c>
      <c r="M584" s="7">
        <f t="shared" si="56"/>
        <v>42165.208333333328</v>
      </c>
      <c r="N584">
        <v>1434344400</v>
      </c>
      <c r="O584" s="7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</v>
      </c>
      <c r="J585" t="s">
        <v>21</v>
      </c>
      <c r="K585" t="s">
        <v>22</v>
      </c>
      <c r="L585">
        <v>1329717600</v>
      </c>
      <c r="M585" s="7">
        <f t="shared" si="56"/>
        <v>40959.25</v>
      </c>
      <c r="N585">
        <v>1331186400</v>
      </c>
      <c r="O585" s="7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</v>
      </c>
      <c r="J586" t="s">
        <v>21</v>
      </c>
      <c r="K586" t="s">
        <v>22</v>
      </c>
      <c r="L586">
        <v>1335330000</v>
      </c>
      <c r="M586" s="7">
        <f t="shared" si="56"/>
        <v>41024.208333333336</v>
      </c>
      <c r="N586">
        <v>1336539600</v>
      </c>
      <c r="O586" s="7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</v>
      </c>
      <c r="J587" t="s">
        <v>21</v>
      </c>
      <c r="K587" t="s">
        <v>22</v>
      </c>
      <c r="L587">
        <v>1268888400</v>
      </c>
      <c r="M587" s="7">
        <f t="shared" si="56"/>
        <v>40255.208333333336</v>
      </c>
      <c r="N587">
        <v>1269752400</v>
      </c>
      <c r="O587" s="7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</v>
      </c>
      <c r="J588" t="s">
        <v>21</v>
      </c>
      <c r="K588" t="s">
        <v>22</v>
      </c>
      <c r="L588">
        <v>1289973600</v>
      </c>
      <c r="M588" s="7">
        <f t="shared" si="56"/>
        <v>40499.25</v>
      </c>
      <c r="N588">
        <v>1291615200</v>
      </c>
      <c r="O588" s="7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44</v>
      </c>
      <c r="J589" t="s">
        <v>15</v>
      </c>
      <c r="K589" t="s">
        <v>16</v>
      </c>
      <c r="L589">
        <v>1547877600</v>
      </c>
      <c r="M589" s="7">
        <f t="shared" si="56"/>
        <v>43484.25</v>
      </c>
      <c r="N589">
        <v>1552366800</v>
      </c>
      <c r="O589" s="7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</v>
      </c>
      <c r="J590" t="s">
        <v>40</v>
      </c>
      <c r="K590" t="s">
        <v>41</v>
      </c>
      <c r="L590">
        <v>1269493200</v>
      </c>
      <c r="M590" s="7">
        <f t="shared" si="56"/>
        <v>40262.208333333336</v>
      </c>
      <c r="N590">
        <v>1272171600</v>
      </c>
      <c r="O590" s="7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</v>
      </c>
      <c r="J591" t="s">
        <v>21</v>
      </c>
      <c r="K591" t="s">
        <v>22</v>
      </c>
      <c r="L591">
        <v>1436072400</v>
      </c>
      <c r="M591" s="7">
        <f t="shared" si="56"/>
        <v>42190.208333333328</v>
      </c>
      <c r="N591">
        <v>1436677200</v>
      </c>
      <c r="O591" s="7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68</v>
      </c>
      <c r="J592" t="s">
        <v>26</v>
      </c>
      <c r="K592" t="s">
        <v>27</v>
      </c>
      <c r="L592">
        <v>1419141600</v>
      </c>
      <c r="M592" s="7">
        <f t="shared" si="56"/>
        <v>41994.25</v>
      </c>
      <c r="N592">
        <v>1420092000</v>
      </c>
      <c r="O592" s="7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</v>
      </c>
      <c r="J593" t="s">
        <v>21</v>
      </c>
      <c r="K593" t="s">
        <v>22</v>
      </c>
      <c r="L593">
        <v>1279083600</v>
      </c>
      <c r="M593" s="7">
        <f t="shared" si="56"/>
        <v>40373.208333333336</v>
      </c>
      <c r="N593">
        <v>1279947600</v>
      </c>
      <c r="O593" s="7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</v>
      </c>
      <c r="J594" t="s">
        <v>21</v>
      </c>
      <c r="K594" t="s">
        <v>22</v>
      </c>
      <c r="L594">
        <v>1401426000</v>
      </c>
      <c r="M594" s="7">
        <f t="shared" si="56"/>
        <v>41789.208333333336</v>
      </c>
      <c r="N594">
        <v>1402203600</v>
      </c>
      <c r="O594" s="7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 s="7">
        <f t="shared" si="56"/>
        <v>41724.208333333336</v>
      </c>
      <c r="N595">
        <v>1396933200</v>
      </c>
      <c r="O595" s="7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</v>
      </c>
      <c r="J596" t="s">
        <v>21</v>
      </c>
      <c r="K596" t="s">
        <v>22</v>
      </c>
      <c r="L596">
        <v>1467003600</v>
      </c>
      <c r="M596" s="7">
        <f t="shared" si="56"/>
        <v>42548.208333333328</v>
      </c>
      <c r="N596">
        <v>1467262800</v>
      </c>
      <c r="O596" s="7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90</v>
      </c>
      <c r="J597" t="s">
        <v>21</v>
      </c>
      <c r="K597" t="s">
        <v>22</v>
      </c>
      <c r="L597">
        <v>1268715600</v>
      </c>
      <c r="M597" s="7">
        <f t="shared" si="56"/>
        <v>40253.208333333336</v>
      </c>
      <c r="N597">
        <v>1270530000</v>
      </c>
      <c r="O597" s="7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</v>
      </c>
      <c r="J598" t="s">
        <v>21</v>
      </c>
      <c r="K598" t="s">
        <v>22</v>
      </c>
      <c r="L598">
        <v>1457157600</v>
      </c>
      <c r="M598" s="7">
        <f t="shared" si="56"/>
        <v>42434.25</v>
      </c>
      <c r="N598">
        <v>1457762400</v>
      </c>
      <c r="O598" s="7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 s="7">
        <f t="shared" si="56"/>
        <v>43786.25</v>
      </c>
      <c r="N599">
        <v>1575525600</v>
      </c>
      <c r="O599" s="7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 s="7">
        <f t="shared" si="56"/>
        <v>40344.208333333336</v>
      </c>
      <c r="N600">
        <v>1279083600</v>
      </c>
      <c r="O600" s="7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</v>
      </c>
      <c r="J601" t="s">
        <v>36</v>
      </c>
      <c r="K601" t="s">
        <v>37</v>
      </c>
      <c r="L601">
        <v>1423720800</v>
      </c>
      <c r="M601" s="7">
        <f t="shared" si="56"/>
        <v>42047.25</v>
      </c>
      <c r="N601">
        <v>1424412000</v>
      </c>
      <c r="O601" s="7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 s="7">
        <f t="shared" si="56"/>
        <v>41485.208333333336</v>
      </c>
      <c r="N602">
        <v>1376197200</v>
      </c>
      <c r="O602" s="7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</v>
      </c>
      <c r="J603" t="s">
        <v>21</v>
      </c>
      <c r="K603" t="s">
        <v>22</v>
      </c>
      <c r="L603">
        <v>1401426000</v>
      </c>
      <c r="M603" s="7">
        <f t="shared" si="56"/>
        <v>41789.208333333336</v>
      </c>
      <c r="N603">
        <v>1402894800</v>
      </c>
      <c r="O603" s="7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80</v>
      </c>
      <c r="J604" t="s">
        <v>21</v>
      </c>
      <c r="K604" t="s">
        <v>22</v>
      </c>
      <c r="L604">
        <v>1433480400</v>
      </c>
      <c r="M604" s="7">
        <f t="shared" si="56"/>
        <v>42160.208333333328</v>
      </c>
      <c r="N604">
        <v>1434430800</v>
      </c>
      <c r="O604" s="7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</v>
      </c>
      <c r="J605" t="s">
        <v>21</v>
      </c>
      <c r="K605" t="s">
        <v>22</v>
      </c>
      <c r="L605">
        <v>1555563600</v>
      </c>
      <c r="M605" s="7">
        <f t="shared" si="56"/>
        <v>43573.208333333328</v>
      </c>
      <c r="N605">
        <v>1557896400</v>
      </c>
      <c r="O605" s="7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</v>
      </c>
      <c r="J606" t="s">
        <v>21</v>
      </c>
      <c r="K606" t="s">
        <v>22</v>
      </c>
      <c r="L606">
        <v>1295676000</v>
      </c>
      <c r="M606" s="7">
        <f t="shared" si="56"/>
        <v>40565.25</v>
      </c>
      <c r="N606">
        <v>1297490400</v>
      </c>
      <c r="O606" s="7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58</v>
      </c>
      <c r="J607" t="s">
        <v>21</v>
      </c>
      <c r="K607" t="s">
        <v>22</v>
      </c>
      <c r="L607">
        <v>1443848400</v>
      </c>
      <c r="M607" s="7">
        <f t="shared" si="56"/>
        <v>42280.208333333328</v>
      </c>
      <c r="N607">
        <v>1447394400</v>
      </c>
      <c r="O607" s="7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</v>
      </c>
      <c r="J608" t="s">
        <v>40</v>
      </c>
      <c r="K608" t="s">
        <v>41</v>
      </c>
      <c r="L608">
        <v>1457330400</v>
      </c>
      <c r="M608" s="7">
        <f t="shared" si="56"/>
        <v>42436.25</v>
      </c>
      <c r="N608">
        <v>1458277200</v>
      </c>
      <c r="O608" s="7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</v>
      </c>
      <c r="J609" t="s">
        <v>21</v>
      </c>
      <c r="K609" t="s">
        <v>22</v>
      </c>
      <c r="L609">
        <v>1395550800</v>
      </c>
      <c r="M609" s="7">
        <f t="shared" si="56"/>
        <v>41721.208333333336</v>
      </c>
      <c r="N609">
        <v>1395723600</v>
      </c>
      <c r="O609" s="7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</v>
      </c>
      <c r="J610" t="s">
        <v>21</v>
      </c>
      <c r="K610" t="s">
        <v>22</v>
      </c>
      <c r="L610">
        <v>1551852000</v>
      </c>
      <c r="M610" s="7">
        <f t="shared" si="56"/>
        <v>43530.25</v>
      </c>
      <c r="N610">
        <v>1552197600</v>
      </c>
      <c r="O610" s="7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103</v>
      </c>
      <c r="J611" t="s">
        <v>21</v>
      </c>
      <c r="K611" t="s">
        <v>22</v>
      </c>
      <c r="L611">
        <v>1547618400</v>
      </c>
      <c r="M611" s="7">
        <f t="shared" si="56"/>
        <v>43481.25</v>
      </c>
      <c r="N611">
        <v>1549087200</v>
      </c>
      <c r="O611" s="7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 s="7">
        <f t="shared" si="56"/>
        <v>41259.25</v>
      </c>
      <c r="N612">
        <v>1356847200</v>
      </c>
      <c r="O612" s="7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76</v>
      </c>
      <c r="J613" t="s">
        <v>21</v>
      </c>
      <c r="K613" t="s">
        <v>22</v>
      </c>
      <c r="L613">
        <v>1374728400</v>
      </c>
      <c r="M613" s="7">
        <f t="shared" si="56"/>
        <v>41480.208333333336</v>
      </c>
      <c r="N613">
        <v>1375765200</v>
      </c>
      <c r="O613" s="7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</v>
      </c>
      <c r="J614" t="s">
        <v>21</v>
      </c>
      <c r="K614" t="s">
        <v>22</v>
      </c>
      <c r="L614">
        <v>1287810000</v>
      </c>
      <c r="M614" s="7">
        <f t="shared" si="56"/>
        <v>40474.208333333336</v>
      </c>
      <c r="N614">
        <v>1289800800</v>
      </c>
      <c r="O614" s="7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74</v>
      </c>
      <c r="J615" t="s">
        <v>15</v>
      </c>
      <c r="K615" t="s">
        <v>16</v>
      </c>
      <c r="L615">
        <v>1503723600</v>
      </c>
      <c r="M615" s="7">
        <f t="shared" si="56"/>
        <v>42973.208333333328</v>
      </c>
      <c r="N615">
        <v>1504501200</v>
      </c>
      <c r="O615" s="7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57</v>
      </c>
      <c r="J616" t="s">
        <v>21</v>
      </c>
      <c r="K616" t="s">
        <v>22</v>
      </c>
      <c r="L616">
        <v>1484114400</v>
      </c>
      <c r="M616" s="7">
        <f t="shared" si="56"/>
        <v>42746.25</v>
      </c>
      <c r="N616">
        <v>1485669600</v>
      </c>
      <c r="O616" s="7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</v>
      </c>
      <c r="J617" t="s">
        <v>107</v>
      </c>
      <c r="K617" t="s">
        <v>108</v>
      </c>
      <c r="L617">
        <v>1461906000</v>
      </c>
      <c r="M617" s="7">
        <f t="shared" si="56"/>
        <v>42489.208333333328</v>
      </c>
      <c r="N617">
        <v>1462770000</v>
      </c>
      <c r="O617" s="7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51</v>
      </c>
      <c r="J618" t="s">
        <v>40</v>
      </c>
      <c r="K618" t="s">
        <v>41</v>
      </c>
      <c r="L618">
        <v>1379653200</v>
      </c>
      <c r="M618" s="7">
        <f t="shared" si="56"/>
        <v>41537.208333333336</v>
      </c>
      <c r="N618">
        <v>1379739600</v>
      </c>
      <c r="O618" s="7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64</v>
      </c>
      <c r="J619" t="s">
        <v>21</v>
      </c>
      <c r="K619" t="s">
        <v>22</v>
      </c>
      <c r="L619">
        <v>1401858000</v>
      </c>
      <c r="M619" s="7">
        <f t="shared" si="56"/>
        <v>41794.208333333336</v>
      </c>
      <c r="N619">
        <v>1402722000</v>
      </c>
      <c r="O619" s="7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 s="7">
        <f t="shared" si="56"/>
        <v>41396.208333333336</v>
      </c>
      <c r="N620">
        <v>1369285200</v>
      </c>
      <c r="O620" s="7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</v>
      </c>
      <c r="J621" t="s">
        <v>21</v>
      </c>
      <c r="K621" t="s">
        <v>22</v>
      </c>
      <c r="L621">
        <v>1304658000</v>
      </c>
      <c r="M621" s="7">
        <f t="shared" si="56"/>
        <v>40669.208333333336</v>
      </c>
      <c r="N621">
        <v>1304744400</v>
      </c>
      <c r="O621" s="7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</v>
      </c>
      <c r="J622" t="s">
        <v>26</v>
      </c>
      <c r="K622" t="s">
        <v>27</v>
      </c>
      <c r="L622">
        <v>1467954000</v>
      </c>
      <c r="M622" s="7">
        <f t="shared" si="56"/>
        <v>42559.208333333328</v>
      </c>
      <c r="N622">
        <v>1468299600</v>
      </c>
      <c r="O622" s="7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</v>
      </c>
      <c r="J623" t="s">
        <v>21</v>
      </c>
      <c r="K623" t="s">
        <v>22</v>
      </c>
      <c r="L623">
        <v>1473742800</v>
      </c>
      <c r="M623" s="7">
        <f t="shared" si="56"/>
        <v>42626.208333333328</v>
      </c>
      <c r="N623">
        <v>1474174800</v>
      </c>
      <c r="O623" s="7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</v>
      </c>
      <c r="J624" t="s">
        <v>21</v>
      </c>
      <c r="K624" t="s">
        <v>22</v>
      </c>
      <c r="L624">
        <v>1523768400</v>
      </c>
      <c r="M624" s="7">
        <f t="shared" si="56"/>
        <v>43205.208333333328</v>
      </c>
      <c r="N624">
        <v>1526014800</v>
      </c>
      <c r="O624" s="7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 s="7">
        <f t="shared" si="56"/>
        <v>42201.208333333328</v>
      </c>
      <c r="N625">
        <v>1437454800</v>
      </c>
      <c r="O625" s="7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33</v>
      </c>
      <c r="J626" t="s">
        <v>21</v>
      </c>
      <c r="K626" t="s">
        <v>22</v>
      </c>
      <c r="L626">
        <v>1422165600</v>
      </c>
      <c r="M626" s="7">
        <f t="shared" si="56"/>
        <v>42029.25</v>
      </c>
      <c r="N626">
        <v>1422684000</v>
      </c>
      <c r="O626" s="7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94</v>
      </c>
      <c r="J627" t="s">
        <v>21</v>
      </c>
      <c r="K627" t="s">
        <v>22</v>
      </c>
      <c r="L627">
        <v>1580104800</v>
      </c>
      <c r="M627" s="7">
        <f t="shared" si="56"/>
        <v>43857.25</v>
      </c>
      <c r="N627">
        <v>1581314400</v>
      </c>
      <c r="O627" s="7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70</v>
      </c>
      <c r="J628" t="s">
        <v>21</v>
      </c>
      <c r="K628" t="s">
        <v>22</v>
      </c>
      <c r="L628">
        <v>1285650000</v>
      </c>
      <c r="M628" s="7">
        <f t="shared" si="56"/>
        <v>40449.208333333336</v>
      </c>
      <c r="N628">
        <v>1286427600</v>
      </c>
      <c r="O628" s="7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</v>
      </c>
      <c r="J629" t="s">
        <v>40</v>
      </c>
      <c r="K629" t="s">
        <v>41</v>
      </c>
      <c r="L629">
        <v>1276664400</v>
      </c>
      <c r="M629" s="7">
        <f t="shared" si="56"/>
        <v>40345.208333333336</v>
      </c>
      <c r="N629">
        <v>1278738000</v>
      </c>
      <c r="O629" s="7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</v>
      </c>
      <c r="J630" t="s">
        <v>21</v>
      </c>
      <c r="K630" t="s">
        <v>22</v>
      </c>
      <c r="L630">
        <v>1286168400</v>
      </c>
      <c r="M630" s="7">
        <f t="shared" si="56"/>
        <v>40455.208333333336</v>
      </c>
      <c r="N630">
        <v>1286427600</v>
      </c>
      <c r="O630" s="7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74</v>
      </c>
      <c r="J631" t="s">
        <v>21</v>
      </c>
      <c r="K631" t="s">
        <v>22</v>
      </c>
      <c r="L631">
        <v>1467781200</v>
      </c>
      <c r="M631" s="7">
        <f t="shared" si="56"/>
        <v>42557.208333333328</v>
      </c>
      <c r="N631">
        <v>1467954000</v>
      </c>
      <c r="O631" s="7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69</v>
      </c>
      <c r="J632" t="s">
        <v>21</v>
      </c>
      <c r="K632" t="s">
        <v>22</v>
      </c>
      <c r="L632">
        <v>1556686800</v>
      </c>
      <c r="M632" s="7">
        <f t="shared" si="56"/>
        <v>43586.208333333328</v>
      </c>
      <c r="N632">
        <v>1557637200</v>
      </c>
      <c r="O632" s="7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60</v>
      </c>
      <c r="J633" t="s">
        <v>21</v>
      </c>
      <c r="K633" t="s">
        <v>22</v>
      </c>
      <c r="L633">
        <v>1553576400</v>
      </c>
      <c r="M633" s="7">
        <f t="shared" si="56"/>
        <v>43550.208333333328</v>
      </c>
      <c r="N633">
        <v>1553922000</v>
      </c>
      <c r="O633" s="7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</v>
      </c>
      <c r="J634" t="s">
        <v>21</v>
      </c>
      <c r="K634" t="s">
        <v>22</v>
      </c>
      <c r="L634">
        <v>1414904400</v>
      </c>
      <c r="M634" s="7">
        <f t="shared" si="56"/>
        <v>41945.208333333336</v>
      </c>
      <c r="N634">
        <v>1416463200</v>
      </c>
      <c r="O634" s="7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</v>
      </c>
      <c r="J635" t="s">
        <v>21</v>
      </c>
      <c r="K635" t="s">
        <v>22</v>
      </c>
      <c r="L635">
        <v>1446876000</v>
      </c>
      <c r="M635" s="7">
        <f t="shared" si="56"/>
        <v>42315.25</v>
      </c>
      <c r="N635">
        <v>1447221600</v>
      </c>
      <c r="O635" s="7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56</v>
      </c>
      <c r="J636" t="s">
        <v>21</v>
      </c>
      <c r="K636" t="s">
        <v>22</v>
      </c>
      <c r="L636">
        <v>1490418000</v>
      </c>
      <c r="M636" s="7">
        <f t="shared" si="56"/>
        <v>42819.208333333328</v>
      </c>
      <c r="N636">
        <v>1491627600</v>
      </c>
      <c r="O636" s="7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70</v>
      </c>
      <c r="J637" t="s">
        <v>21</v>
      </c>
      <c r="K637" t="s">
        <v>22</v>
      </c>
      <c r="L637">
        <v>1360389600</v>
      </c>
      <c r="M637" s="7">
        <f t="shared" si="56"/>
        <v>41314.25</v>
      </c>
      <c r="N637">
        <v>1363150800</v>
      </c>
      <c r="O637" s="7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 s="7">
        <f t="shared" si="56"/>
        <v>40926.25</v>
      </c>
      <c r="N638">
        <v>1330754400</v>
      </c>
      <c r="O638" s="7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104</v>
      </c>
      <c r="J639" t="s">
        <v>21</v>
      </c>
      <c r="K639" t="s">
        <v>22</v>
      </c>
      <c r="L639">
        <v>1479103200</v>
      </c>
      <c r="M639" s="7">
        <f t="shared" si="56"/>
        <v>42688.25</v>
      </c>
      <c r="N639">
        <v>1479794400</v>
      </c>
      <c r="O639" s="7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</v>
      </c>
      <c r="J640" t="s">
        <v>21</v>
      </c>
      <c r="K640" t="s">
        <v>22</v>
      </c>
      <c r="L640">
        <v>1280206800</v>
      </c>
      <c r="M640" s="7">
        <f t="shared" si="56"/>
        <v>40386.208333333336</v>
      </c>
      <c r="N640">
        <v>1281243600</v>
      </c>
      <c r="O640" s="7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</v>
      </c>
      <c r="J641" t="s">
        <v>21</v>
      </c>
      <c r="K641" t="s">
        <v>22</v>
      </c>
      <c r="L641">
        <v>1532754000</v>
      </c>
      <c r="M641" s="7">
        <f t="shared" si="56"/>
        <v>43309.208333333328</v>
      </c>
      <c r="N641">
        <v>1532754000</v>
      </c>
      <c r="O641" s="7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77</v>
      </c>
      <c r="J642" t="s">
        <v>21</v>
      </c>
      <c r="K642" t="s">
        <v>22</v>
      </c>
      <c r="L642">
        <v>1453096800</v>
      </c>
      <c r="M642" s="7">
        <f t="shared" si="56"/>
        <v>42387.25</v>
      </c>
      <c r="N642">
        <v>1453356000</v>
      </c>
      <c r="O642" s="7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ROUND(IF(E643&gt;0, E643/D643 * 100, 0), 0)</f>
        <v>120</v>
      </c>
      <c r="G643" t="s">
        <v>20</v>
      </c>
      <c r="H643">
        <v>194</v>
      </c>
      <c r="I643">
        <f t="shared" ref="I643:I706" si="61">ROUND(IF(E643&gt;0, E643/H643, 0), 0)</f>
        <v>58</v>
      </c>
      <c r="J643" t="s">
        <v>98</v>
      </c>
      <c r="K643" t="s">
        <v>99</v>
      </c>
      <c r="L643">
        <v>1487570400</v>
      </c>
      <c r="M643" s="7">
        <f t="shared" ref="M643:M706" si="62">(((L643/60)/60)/24)+DATE(1970,1,1)</f>
        <v>42786.25</v>
      </c>
      <c r="N643">
        <v>1489986000</v>
      </c>
      <c r="O643" s="7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_xlfn.TEXTBEFORE(R643, "/", 1)</f>
        <v>theater</v>
      </c>
      <c r="T643" t="str">
        <f t="shared" ref="T643:T706" si="65">_xlfn.TEXTAFTER(R643, "/", 1)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104</v>
      </c>
      <c r="J644" t="s">
        <v>15</v>
      </c>
      <c r="K644" t="s">
        <v>16</v>
      </c>
      <c r="L644">
        <v>1545026400</v>
      </c>
      <c r="M644" s="7">
        <f t="shared" si="62"/>
        <v>43451.25</v>
      </c>
      <c r="N644">
        <v>1545804000</v>
      </c>
      <c r="O644" s="7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88</v>
      </c>
      <c r="J645" t="s">
        <v>21</v>
      </c>
      <c r="K645" t="s">
        <v>22</v>
      </c>
      <c r="L645">
        <v>1488348000</v>
      </c>
      <c r="M645" s="7">
        <f t="shared" si="62"/>
        <v>42795.25</v>
      </c>
      <c r="N645">
        <v>1489899600</v>
      </c>
      <c r="O645" s="7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 s="7">
        <f t="shared" si="62"/>
        <v>43452.25</v>
      </c>
      <c r="N646">
        <v>1546495200</v>
      </c>
      <c r="O646" s="7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 s="7">
        <f t="shared" si="62"/>
        <v>43369.208333333328</v>
      </c>
      <c r="N647">
        <v>1539752400</v>
      </c>
      <c r="O647" s="7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 s="7">
        <f t="shared" si="62"/>
        <v>41346.208333333336</v>
      </c>
      <c r="N648">
        <v>1364101200</v>
      </c>
      <c r="O648" s="7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104</v>
      </c>
      <c r="J649" t="s">
        <v>21</v>
      </c>
      <c r="K649" t="s">
        <v>22</v>
      </c>
      <c r="L649">
        <v>1523250000</v>
      </c>
      <c r="M649" s="7">
        <f t="shared" si="62"/>
        <v>43199.208333333328</v>
      </c>
      <c r="N649">
        <v>1525323600</v>
      </c>
      <c r="O649" s="7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86</v>
      </c>
      <c r="J650" t="s">
        <v>21</v>
      </c>
      <c r="K650" t="s">
        <v>22</v>
      </c>
      <c r="L650">
        <v>1499317200</v>
      </c>
      <c r="M650" s="7">
        <f t="shared" si="62"/>
        <v>42922.208333333328</v>
      </c>
      <c r="N650">
        <v>1500872400</v>
      </c>
      <c r="O650" s="7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</v>
      </c>
      <c r="J651" t="s">
        <v>98</v>
      </c>
      <c r="K651" t="s">
        <v>99</v>
      </c>
      <c r="L651">
        <v>1287550800</v>
      </c>
      <c r="M651" s="7">
        <f t="shared" si="62"/>
        <v>40471.208333333336</v>
      </c>
      <c r="N651">
        <v>1288501200</v>
      </c>
      <c r="O651" s="7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 s="7">
        <f t="shared" si="62"/>
        <v>41828.208333333336</v>
      </c>
      <c r="N652">
        <v>1407128400</v>
      </c>
      <c r="O652" s="7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45</v>
      </c>
      <c r="J653" t="s">
        <v>107</v>
      </c>
      <c r="K653" t="s">
        <v>108</v>
      </c>
      <c r="L653">
        <v>1393048800</v>
      </c>
      <c r="M653" s="7">
        <f t="shared" si="62"/>
        <v>41692.25</v>
      </c>
      <c r="N653">
        <v>1394344800</v>
      </c>
      <c r="O653" s="7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</v>
      </c>
      <c r="J654" t="s">
        <v>21</v>
      </c>
      <c r="K654" t="s">
        <v>22</v>
      </c>
      <c r="L654">
        <v>1470373200</v>
      </c>
      <c r="M654" s="7">
        <f t="shared" si="62"/>
        <v>42587.208333333328</v>
      </c>
      <c r="N654">
        <v>1474088400</v>
      </c>
      <c r="O654" s="7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60</v>
      </c>
      <c r="J655" t="s">
        <v>21</v>
      </c>
      <c r="K655" t="s">
        <v>22</v>
      </c>
      <c r="L655">
        <v>1460091600</v>
      </c>
      <c r="M655" s="7">
        <f t="shared" si="62"/>
        <v>42468.208333333328</v>
      </c>
      <c r="N655">
        <v>1460264400</v>
      </c>
      <c r="O655" s="7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 s="7">
        <f t="shared" si="62"/>
        <v>42240.208333333328</v>
      </c>
      <c r="N656">
        <v>1440824400</v>
      </c>
      <c r="O656" s="7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</v>
      </c>
      <c r="J657" t="s">
        <v>21</v>
      </c>
      <c r="K657" t="s">
        <v>22</v>
      </c>
      <c r="L657">
        <v>1488434400</v>
      </c>
      <c r="M657" s="7">
        <f t="shared" si="62"/>
        <v>42796.25</v>
      </c>
      <c r="N657">
        <v>1489554000</v>
      </c>
      <c r="O657" s="7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99</v>
      </c>
      <c r="J658" t="s">
        <v>26</v>
      </c>
      <c r="K658" t="s">
        <v>27</v>
      </c>
      <c r="L658">
        <v>1514440800</v>
      </c>
      <c r="M658" s="7">
        <f t="shared" si="62"/>
        <v>43097.25</v>
      </c>
      <c r="N658">
        <v>1514872800</v>
      </c>
      <c r="O658" s="7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59</v>
      </c>
      <c r="J659" t="s">
        <v>21</v>
      </c>
      <c r="K659" t="s">
        <v>22</v>
      </c>
      <c r="L659">
        <v>1514354400</v>
      </c>
      <c r="M659" s="7">
        <f t="shared" si="62"/>
        <v>43096.25</v>
      </c>
      <c r="N659">
        <v>1515736800</v>
      </c>
      <c r="O659" s="7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</v>
      </c>
      <c r="J660" t="s">
        <v>21</v>
      </c>
      <c r="K660" t="s">
        <v>22</v>
      </c>
      <c r="L660">
        <v>1440910800</v>
      </c>
      <c r="M660" s="7">
        <f t="shared" si="62"/>
        <v>42246.208333333328</v>
      </c>
      <c r="N660">
        <v>1442898000</v>
      </c>
      <c r="O660" s="7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</v>
      </c>
      <c r="J661" t="s">
        <v>40</v>
      </c>
      <c r="K661" t="s">
        <v>41</v>
      </c>
      <c r="L661">
        <v>1296108000</v>
      </c>
      <c r="M661" s="7">
        <f t="shared" si="62"/>
        <v>40570.25</v>
      </c>
      <c r="N661">
        <v>1296194400</v>
      </c>
      <c r="O661" s="7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97</v>
      </c>
      <c r="J662" t="s">
        <v>21</v>
      </c>
      <c r="K662" t="s">
        <v>22</v>
      </c>
      <c r="L662">
        <v>1440133200</v>
      </c>
      <c r="M662" s="7">
        <f t="shared" si="62"/>
        <v>42237.208333333328</v>
      </c>
      <c r="N662">
        <v>1440910800</v>
      </c>
      <c r="O662" s="7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77</v>
      </c>
      <c r="J663" t="s">
        <v>36</v>
      </c>
      <c r="K663" t="s">
        <v>37</v>
      </c>
      <c r="L663">
        <v>1332910800</v>
      </c>
      <c r="M663" s="7">
        <f t="shared" si="62"/>
        <v>40996.208333333336</v>
      </c>
      <c r="N663">
        <v>1335502800</v>
      </c>
      <c r="O663" s="7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68</v>
      </c>
      <c r="J664" t="s">
        <v>21</v>
      </c>
      <c r="K664" t="s">
        <v>22</v>
      </c>
      <c r="L664">
        <v>1544335200</v>
      </c>
      <c r="M664" s="7">
        <f t="shared" si="62"/>
        <v>43443.25</v>
      </c>
      <c r="N664">
        <v>1544680800</v>
      </c>
      <c r="O664" s="7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89</v>
      </c>
      <c r="J665" t="s">
        <v>21</v>
      </c>
      <c r="K665" t="s">
        <v>22</v>
      </c>
      <c r="L665">
        <v>1286427600</v>
      </c>
      <c r="M665" s="7">
        <f t="shared" si="62"/>
        <v>40458.208333333336</v>
      </c>
      <c r="N665">
        <v>1288414800</v>
      </c>
      <c r="O665" s="7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 s="7">
        <f t="shared" si="62"/>
        <v>40959.25</v>
      </c>
      <c r="N666">
        <v>1330581600</v>
      </c>
      <c r="O666" s="7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45</v>
      </c>
      <c r="J667" t="s">
        <v>21</v>
      </c>
      <c r="K667" t="s">
        <v>22</v>
      </c>
      <c r="L667">
        <v>1310187600</v>
      </c>
      <c r="M667" s="7">
        <f t="shared" si="62"/>
        <v>40733.208333333336</v>
      </c>
      <c r="N667">
        <v>1311397200</v>
      </c>
      <c r="O667" s="7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</v>
      </c>
      <c r="J668" t="s">
        <v>21</v>
      </c>
      <c r="K668" t="s">
        <v>22</v>
      </c>
      <c r="L668">
        <v>1377838800</v>
      </c>
      <c r="M668" s="7">
        <f t="shared" si="62"/>
        <v>41516.208333333336</v>
      </c>
      <c r="N668">
        <v>1378357200</v>
      </c>
      <c r="O668" s="7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</v>
      </c>
      <c r="J669" t="s">
        <v>21</v>
      </c>
      <c r="K669" t="s">
        <v>22</v>
      </c>
      <c r="L669">
        <v>1410325200</v>
      </c>
      <c r="M669" s="7">
        <f t="shared" si="62"/>
        <v>41892.208333333336</v>
      </c>
      <c r="N669">
        <v>1411102800</v>
      </c>
      <c r="O669" s="7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74</v>
      </c>
      <c r="J670" t="s">
        <v>21</v>
      </c>
      <c r="K670" t="s">
        <v>22</v>
      </c>
      <c r="L670">
        <v>1343797200</v>
      </c>
      <c r="M670" s="7">
        <f t="shared" si="62"/>
        <v>41122.208333333336</v>
      </c>
      <c r="N670">
        <v>1344834000</v>
      </c>
      <c r="O670" s="7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108</v>
      </c>
      <c r="J671" t="s">
        <v>107</v>
      </c>
      <c r="K671" t="s">
        <v>108</v>
      </c>
      <c r="L671">
        <v>1498453200</v>
      </c>
      <c r="M671" s="7">
        <f t="shared" si="62"/>
        <v>42912.208333333328</v>
      </c>
      <c r="N671">
        <v>1499230800</v>
      </c>
      <c r="O671" s="7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69</v>
      </c>
      <c r="J672" t="s">
        <v>21</v>
      </c>
      <c r="K672" t="s">
        <v>22</v>
      </c>
      <c r="L672">
        <v>1456380000</v>
      </c>
      <c r="M672" s="7">
        <f t="shared" si="62"/>
        <v>42425.25</v>
      </c>
      <c r="N672">
        <v>1457416800</v>
      </c>
      <c r="O672" s="7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</v>
      </c>
      <c r="J673" t="s">
        <v>21</v>
      </c>
      <c r="K673" t="s">
        <v>22</v>
      </c>
      <c r="L673">
        <v>1280552400</v>
      </c>
      <c r="M673" s="7">
        <f t="shared" si="62"/>
        <v>40390.208333333336</v>
      </c>
      <c r="N673">
        <v>1280898000</v>
      </c>
      <c r="O673" s="7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 s="7">
        <f t="shared" si="62"/>
        <v>43180.208333333328</v>
      </c>
      <c r="N674">
        <v>1522472400</v>
      </c>
      <c r="O674" s="7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</v>
      </c>
      <c r="J675" t="s">
        <v>107</v>
      </c>
      <c r="K675" t="s">
        <v>108</v>
      </c>
      <c r="L675">
        <v>1460696400</v>
      </c>
      <c r="M675" s="7">
        <f t="shared" si="62"/>
        <v>42475.208333333328</v>
      </c>
      <c r="N675">
        <v>1462510800</v>
      </c>
      <c r="O675" s="7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 s="7">
        <f t="shared" si="62"/>
        <v>40774.208333333336</v>
      </c>
      <c r="N676">
        <v>1317790800</v>
      </c>
      <c r="O676" s="7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</v>
      </c>
      <c r="J677" t="s">
        <v>21</v>
      </c>
      <c r="K677" t="s">
        <v>22</v>
      </c>
      <c r="L677">
        <v>1568178000</v>
      </c>
      <c r="M677" s="7">
        <f t="shared" si="62"/>
        <v>43719.208333333328</v>
      </c>
      <c r="N677">
        <v>1568782800</v>
      </c>
      <c r="O677" s="7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</v>
      </c>
      <c r="J678" t="s">
        <v>21</v>
      </c>
      <c r="K678" t="s">
        <v>22</v>
      </c>
      <c r="L678">
        <v>1348635600</v>
      </c>
      <c r="M678" s="7">
        <f t="shared" si="62"/>
        <v>41178.208333333336</v>
      </c>
      <c r="N678">
        <v>1349413200</v>
      </c>
      <c r="O678" s="7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40</v>
      </c>
      <c r="J679" t="s">
        <v>21</v>
      </c>
      <c r="K679" t="s">
        <v>22</v>
      </c>
      <c r="L679">
        <v>1468126800</v>
      </c>
      <c r="M679" s="7">
        <f t="shared" si="62"/>
        <v>42561.208333333328</v>
      </c>
      <c r="N679">
        <v>1472446800</v>
      </c>
      <c r="O679" s="7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</v>
      </c>
      <c r="J680" t="s">
        <v>21</v>
      </c>
      <c r="K680" t="s">
        <v>22</v>
      </c>
      <c r="L680">
        <v>1547877600</v>
      </c>
      <c r="M680" s="7">
        <f t="shared" si="62"/>
        <v>43484.25</v>
      </c>
      <c r="N680">
        <v>1548050400</v>
      </c>
      <c r="O680" s="7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40</v>
      </c>
      <c r="J681" t="s">
        <v>21</v>
      </c>
      <c r="K681" t="s">
        <v>22</v>
      </c>
      <c r="L681">
        <v>1571374800</v>
      </c>
      <c r="M681" s="7">
        <f t="shared" si="62"/>
        <v>43756.208333333328</v>
      </c>
      <c r="N681">
        <v>1571806800</v>
      </c>
      <c r="O681" s="7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48</v>
      </c>
      <c r="J682" t="s">
        <v>21</v>
      </c>
      <c r="K682" t="s">
        <v>22</v>
      </c>
      <c r="L682">
        <v>1576303200</v>
      </c>
      <c r="M682" s="7">
        <f t="shared" si="62"/>
        <v>43813.25</v>
      </c>
      <c r="N682">
        <v>1576476000</v>
      </c>
      <c r="O682" s="7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96</v>
      </c>
      <c r="J683" t="s">
        <v>21</v>
      </c>
      <c r="K683" t="s">
        <v>22</v>
      </c>
      <c r="L683">
        <v>1324447200</v>
      </c>
      <c r="M683" s="7">
        <f t="shared" si="62"/>
        <v>40898.25</v>
      </c>
      <c r="N683">
        <v>1324965600</v>
      </c>
      <c r="O683" s="7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79</v>
      </c>
      <c r="J684" t="s">
        <v>21</v>
      </c>
      <c r="K684" t="s">
        <v>22</v>
      </c>
      <c r="L684">
        <v>1386741600</v>
      </c>
      <c r="M684" s="7">
        <f t="shared" si="62"/>
        <v>41619.25</v>
      </c>
      <c r="N684">
        <v>1387519200</v>
      </c>
      <c r="O684" s="7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</v>
      </c>
      <c r="J685" t="s">
        <v>21</v>
      </c>
      <c r="K685" t="s">
        <v>22</v>
      </c>
      <c r="L685">
        <v>1537074000</v>
      </c>
      <c r="M685" s="7">
        <f t="shared" si="62"/>
        <v>43359.208333333328</v>
      </c>
      <c r="N685">
        <v>1537246800</v>
      </c>
      <c r="O685" s="7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</v>
      </c>
      <c r="J686" t="s">
        <v>15</v>
      </c>
      <c r="K686" t="s">
        <v>16</v>
      </c>
      <c r="L686">
        <v>1277787600</v>
      </c>
      <c r="M686" s="7">
        <f t="shared" si="62"/>
        <v>40358.208333333336</v>
      </c>
      <c r="N686">
        <v>1279515600</v>
      </c>
      <c r="O686" s="7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</v>
      </c>
      <c r="J687" t="s">
        <v>15</v>
      </c>
      <c r="K687" t="s">
        <v>16</v>
      </c>
      <c r="L687">
        <v>1440306000</v>
      </c>
      <c r="M687" s="7">
        <f t="shared" si="62"/>
        <v>42239.208333333328</v>
      </c>
      <c r="N687">
        <v>1442379600</v>
      </c>
      <c r="O687" s="7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</v>
      </c>
      <c r="J688" t="s">
        <v>21</v>
      </c>
      <c r="K688" t="s">
        <v>22</v>
      </c>
      <c r="L688">
        <v>1522126800</v>
      </c>
      <c r="M688" s="7">
        <f t="shared" si="62"/>
        <v>43186.208333333328</v>
      </c>
      <c r="N688">
        <v>1523077200</v>
      </c>
      <c r="O688" s="7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52</v>
      </c>
      <c r="J689" t="s">
        <v>21</v>
      </c>
      <c r="K689" t="s">
        <v>22</v>
      </c>
      <c r="L689">
        <v>1489298400</v>
      </c>
      <c r="M689" s="7">
        <f t="shared" si="62"/>
        <v>42806.25</v>
      </c>
      <c r="N689">
        <v>1489554000</v>
      </c>
      <c r="O689" s="7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</v>
      </c>
      <c r="J690" t="s">
        <v>21</v>
      </c>
      <c r="K690" t="s">
        <v>22</v>
      </c>
      <c r="L690">
        <v>1547100000</v>
      </c>
      <c r="M690" s="7">
        <f t="shared" si="62"/>
        <v>43475.25</v>
      </c>
      <c r="N690">
        <v>1548482400</v>
      </c>
      <c r="O690" s="7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</v>
      </c>
      <c r="J691" t="s">
        <v>21</v>
      </c>
      <c r="K691" t="s">
        <v>22</v>
      </c>
      <c r="L691">
        <v>1383022800</v>
      </c>
      <c r="M691" s="7">
        <f t="shared" si="62"/>
        <v>41576.208333333336</v>
      </c>
      <c r="N691">
        <v>1384063200</v>
      </c>
      <c r="O691" s="7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43</v>
      </c>
      <c r="J692" t="s">
        <v>21</v>
      </c>
      <c r="K692" t="s">
        <v>22</v>
      </c>
      <c r="L692">
        <v>1322373600</v>
      </c>
      <c r="M692" s="7">
        <f t="shared" si="62"/>
        <v>40874.25</v>
      </c>
      <c r="N692">
        <v>1322892000</v>
      </c>
      <c r="O692" s="7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</v>
      </c>
      <c r="J693" t="s">
        <v>21</v>
      </c>
      <c r="K693" t="s">
        <v>22</v>
      </c>
      <c r="L693">
        <v>1349240400</v>
      </c>
      <c r="M693" s="7">
        <f t="shared" si="62"/>
        <v>41185.208333333336</v>
      </c>
      <c r="N693">
        <v>1350709200</v>
      </c>
      <c r="O693" s="7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71</v>
      </c>
      <c r="J694" t="s">
        <v>40</v>
      </c>
      <c r="K694" t="s">
        <v>41</v>
      </c>
      <c r="L694">
        <v>1562648400</v>
      </c>
      <c r="M694" s="7">
        <f t="shared" si="62"/>
        <v>43655.208333333328</v>
      </c>
      <c r="N694">
        <v>1564203600</v>
      </c>
      <c r="O694" s="7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</v>
      </c>
      <c r="J695" t="s">
        <v>21</v>
      </c>
      <c r="K695" t="s">
        <v>22</v>
      </c>
      <c r="L695">
        <v>1508216400</v>
      </c>
      <c r="M695" s="7">
        <f t="shared" si="62"/>
        <v>43025.208333333328</v>
      </c>
      <c r="N695">
        <v>1509685200</v>
      </c>
      <c r="O695" s="7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97</v>
      </c>
      <c r="J696" t="s">
        <v>21</v>
      </c>
      <c r="K696" t="s">
        <v>22</v>
      </c>
      <c r="L696">
        <v>1511762400</v>
      </c>
      <c r="M696" s="7">
        <f t="shared" si="62"/>
        <v>43066.25</v>
      </c>
      <c r="N696">
        <v>1514959200</v>
      </c>
      <c r="O696" s="7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63</v>
      </c>
      <c r="J697" t="s">
        <v>107</v>
      </c>
      <c r="K697" t="s">
        <v>108</v>
      </c>
      <c r="L697">
        <v>1447480800</v>
      </c>
      <c r="M697" s="7">
        <f t="shared" si="62"/>
        <v>42322.25</v>
      </c>
      <c r="N697">
        <v>1448863200</v>
      </c>
      <c r="O697" s="7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109</v>
      </c>
      <c r="J698" t="s">
        <v>21</v>
      </c>
      <c r="K698" t="s">
        <v>22</v>
      </c>
      <c r="L698">
        <v>1429506000</v>
      </c>
      <c r="M698" s="7">
        <f t="shared" si="62"/>
        <v>42114.208333333328</v>
      </c>
      <c r="N698">
        <v>1429592400</v>
      </c>
      <c r="O698" s="7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 s="7">
        <f t="shared" si="62"/>
        <v>43190.208333333328</v>
      </c>
      <c r="N699">
        <v>1522645200</v>
      </c>
      <c r="O699" s="7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 s="7">
        <f t="shared" si="62"/>
        <v>40871.25</v>
      </c>
      <c r="N700">
        <v>1323324000</v>
      </c>
      <c r="O700" s="7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112</v>
      </c>
      <c r="J701" t="s">
        <v>21</v>
      </c>
      <c r="K701" t="s">
        <v>22</v>
      </c>
      <c r="L701">
        <v>1561438800</v>
      </c>
      <c r="M701" s="7">
        <f t="shared" si="62"/>
        <v>43641.208333333328</v>
      </c>
      <c r="N701">
        <v>1561525200</v>
      </c>
      <c r="O701" s="7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 s="7">
        <f t="shared" si="62"/>
        <v>40203.25</v>
      </c>
      <c r="N702">
        <v>1265695200</v>
      </c>
      <c r="O702" s="7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111</v>
      </c>
      <c r="J703" t="s">
        <v>21</v>
      </c>
      <c r="K703" t="s">
        <v>22</v>
      </c>
      <c r="L703">
        <v>1301202000</v>
      </c>
      <c r="M703" s="7">
        <f t="shared" si="62"/>
        <v>40629.208333333336</v>
      </c>
      <c r="N703">
        <v>1301806800</v>
      </c>
      <c r="O703" s="7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57</v>
      </c>
      <c r="J704" t="s">
        <v>21</v>
      </c>
      <c r="K704" t="s">
        <v>22</v>
      </c>
      <c r="L704">
        <v>1374469200</v>
      </c>
      <c r="M704" s="7">
        <f t="shared" si="62"/>
        <v>41477.208333333336</v>
      </c>
      <c r="N704">
        <v>1374901200</v>
      </c>
      <c r="O704" s="7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</v>
      </c>
      <c r="J705" t="s">
        <v>21</v>
      </c>
      <c r="K705" t="s">
        <v>22</v>
      </c>
      <c r="L705">
        <v>1334984400</v>
      </c>
      <c r="M705" s="7">
        <f t="shared" si="62"/>
        <v>41020.208333333336</v>
      </c>
      <c r="N705">
        <v>1336453200</v>
      </c>
      <c r="O705" s="7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</v>
      </c>
      <c r="J706" t="s">
        <v>21</v>
      </c>
      <c r="K706" t="s">
        <v>22</v>
      </c>
      <c r="L706">
        <v>1467608400</v>
      </c>
      <c r="M706" s="7">
        <f t="shared" si="62"/>
        <v>42555.208333333328</v>
      </c>
      <c r="N706">
        <v>1468904400</v>
      </c>
      <c r="O706" s="7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ROUND(IF(E707&gt;0, E707/D707 * 100, 0), 0)</f>
        <v>99</v>
      </c>
      <c r="G707" t="s">
        <v>14</v>
      </c>
      <c r="H707">
        <v>2025</v>
      </c>
      <c r="I707">
        <f t="shared" ref="I707:I770" si="67">ROUND(IF(E707&gt;0, E707/H707, 0), 0)</f>
        <v>83</v>
      </c>
      <c r="J707" t="s">
        <v>40</v>
      </c>
      <c r="K707" t="s">
        <v>41</v>
      </c>
      <c r="L707">
        <v>1386741600</v>
      </c>
      <c r="M707" s="7">
        <f t="shared" ref="M707:M770" si="68">(((L707/60)/60)/24)+DATE(1970,1,1)</f>
        <v>41619.25</v>
      </c>
      <c r="N707">
        <v>1387087200</v>
      </c>
      <c r="O707" s="7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_xlfn.TEXTBEFORE(R707, "/", 1)</f>
        <v>publishing</v>
      </c>
      <c r="T707" t="str">
        <f t="shared" ref="T707:T770" si="71">_xlfn.TEXTAFTER(R707, "/", 1)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</v>
      </c>
      <c r="J708" t="s">
        <v>26</v>
      </c>
      <c r="K708" t="s">
        <v>27</v>
      </c>
      <c r="L708">
        <v>1546754400</v>
      </c>
      <c r="M708" s="7">
        <f t="shared" si="68"/>
        <v>43471.25</v>
      </c>
      <c r="N708">
        <v>1547445600</v>
      </c>
      <c r="O708" s="7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69</v>
      </c>
      <c r="J709" t="s">
        <v>21</v>
      </c>
      <c r="K709" t="s">
        <v>22</v>
      </c>
      <c r="L709">
        <v>1544248800</v>
      </c>
      <c r="M709" s="7">
        <f t="shared" si="68"/>
        <v>43442.25</v>
      </c>
      <c r="N709">
        <v>1547359200</v>
      </c>
      <c r="O709" s="7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88</v>
      </c>
      <c r="J710" t="s">
        <v>98</v>
      </c>
      <c r="K710" t="s">
        <v>99</v>
      </c>
      <c r="L710">
        <v>1495429200</v>
      </c>
      <c r="M710" s="7">
        <f t="shared" si="68"/>
        <v>42877.208333333328</v>
      </c>
      <c r="N710">
        <v>1496293200</v>
      </c>
      <c r="O710" s="7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</v>
      </c>
      <c r="J711" t="s">
        <v>107</v>
      </c>
      <c r="K711" t="s">
        <v>108</v>
      </c>
      <c r="L711">
        <v>1334811600</v>
      </c>
      <c r="M711" s="7">
        <f t="shared" si="68"/>
        <v>41018.208333333336</v>
      </c>
      <c r="N711">
        <v>1335416400</v>
      </c>
      <c r="O711" s="7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51</v>
      </c>
      <c r="J712" t="s">
        <v>21</v>
      </c>
      <c r="K712" t="s">
        <v>22</v>
      </c>
      <c r="L712">
        <v>1531544400</v>
      </c>
      <c r="M712" s="7">
        <f t="shared" si="68"/>
        <v>43295.208333333328</v>
      </c>
      <c r="N712">
        <v>1532149200</v>
      </c>
      <c r="O712" s="7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 s="7">
        <f t="shared" si="68"/>
        <v>42393.25</v>
      </c>
      <c r="N713">
        <v>1453788000</v>
      </c>
      <c r="O713" s="7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73</v>
      </c>
      <c r="J714" t="s">
        <v>21</v>
      </c>
      <c r="K714" t="s">
        <v>22</v>
      </c>
      <c r="L714">
        <v>1467954000</v>
      </c>
      <c r="M714" s="7">
        <f t="shared" si="68"/>
        <v>42559.208333333328</v>
      </c>
      <c r="N714">
        <v>1471496400</v>
      </c>
      <c r="O714" s="7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</v>
      </c>
      <c r="J715" t="s">
        <v>21</v>
      </c>
      <c r="K715" t="s">
        <v>22</v>
      </c>
      <c r="L715">
        <v>1471842000</v>
      </c>
      <c r="M715" s="7">
        <f t="shared" si="68"/>
        <v>42604.208333333328</v>
      </c>
      <c r="N715">
        <v>1472878800</v>
      </c>
      <c r="O715" s="7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102</v>
      </c>
      <c r="J716" t="s">
        <v>21</v>
      </c>
      <c r="K716" t="s">
        <v>22</v>
      </c>
      <c r="L716">
        <v>1408424400</v>
      </c>
      <c r="M716" s="7">
        <f t="shared" si="68"/>
        <v>41870.208333333336</v>
      </c>
      <c r="N716">
        <v>1408510800</v>
      </c>
      <c r="O716" s="7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</v>
      </c>
      <c r="J717" t="s">
        <v>21</v>
      </c>
      <c r="K717" t="s">
        <v>22</v>
      </c>
      <c r="L717">
        <v>1281157200</v>
      </c>
      <c r="M717" s="7">
        <f t="shared" si="68"/>
        <v>40397.208333333336</v>
      </c>
      <c r="N717">
        <v>1281589200</v>
      </c>
      <c r="O717" s="7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66</v>
      </c>
      <c r="J718" t="s">
        <v>21</v>
      </c>
      <c r="K718" t="s">
        <v>22</v>
      </c>
      <c r="L718">
        <v>1373432400</v>
      </c>
      <c r="M718" s="7">
        <f t="shared" si="68"/>
        <v>41465.208333333336</v>
      </c>
      <c r="N718">
        <v>1375851600</v>
      </c>
      <c r="O718" s="7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25</v>
      </c>
      <c r="J719" t="s">
        <v>21</v>
      </c>
      <c r="K719" t="s">
        <v>22</v>
      </c>
      <c r="L719">
        <v>1313989200</v>
      </c>
      <c r="M719" s="7">
        <f t="shared" si="68"/>
        <v>40777.208333333336</v>
      </c>
      <c r="N719">
        <v>1315803600</v>
      </c>
      <c r="O719" s="7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 s="7">
        <f t="shared" si="68"/>
        <v>41442.208333333336</v>
      </c>
      <c r="N720">
        <v>1373691600</v>
      </c>
      <c r="O720" s="7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86</v>
      </c>
      <c r="J721" t="s">
        <v>21</v>
      </c>
      <c r="K721" t="s">
        <v>22</v>
      </c>
      <c r="L721">
        <v>1338267600</v>
      </c>
      <c r="M721" s="7">
        <f t="shared" si="68"/>
        <v>41058.208333333336</v>
      </c>
      <c r="N721">
        <v>1339218000</v>
      </c>
      <c r="O721" s="7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85</v>
      </c>
      <c r="J722" t="s">
        <v>36</v>
      </c>
      <c r="K722" t="s">
        <v>37</v>
      </c>
      <c r="L722">
        <v>1519192800</v>
      </c>
      <c r="M722" s="7">
        <f t="shared" si="68"/>
        <v>43152.25</v>
      </c>
      <c r="N722">
        <v>1520402400</v>
      </c>
      <c r="O722" s="7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</v>
      </c>
      <c r="J723" t="s">
        <v>21</v>
      </c>
      <c r="K723" t="s">
        <v>22</v>
      </c>
      <c r="L723">
        <v>1522818000</v>
      </c>
      <c r="M723" s="7">
        <f t="shared" si="68"/>
        <v>43194.208333333328</v>
      </c>
      <c r="N723">
        <v>1523336400</v>
      </c>
      <c r="O723" s="7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 s="7">
        <f t="shared" si="68"/>
        <v>43045.25</v>
      </c>
      <c r="N724">
        <v>1512280800</v>
      </c>
      <c r="O724" s="7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</v>
      </c>
      <c r="J725" t="s">
        <v>26</v>
      </c>
      <c r="K725" t="s">
        <v>27</v>
      </c>
      <c r="L725">
        <v>1456898400</v>
      </c>
      <c r="M725" s="7">
        <f t="shared" si="68"/>
        <v>42431.25</v>
      </c>
      <c r="N725">
        <v>1458709200</v>
      </c>
      <c r="O725" s="7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</v>
      </c>
      <c r="J726" t="s">
        <v>40</v>
      </c>
      <c r="K726" t="s">
        <v>41</v>
      </c>
      <c r="L726">
        <v>1413954000</v>
      </c>
      <c r="M726" s="7">
        <f t="shared" si="68"/>
        <v>41934.208333333336</v>
      </c>
      <c r="N726">
        <v>1414126800</v>
      </c>
      <c r="O726" s="7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</v>
      </c>
      <c r="J727" t="s">
        <v>21</v>
      </c>
      <c r="K727" t="s">
        <v>22</v>
      </c>
      <c r="L727">
        <v>1416031200</v>
      </c>
      <c r="M727" s="7">
        <f t="shared" si="68"/>
        <v>41958.25</v>
      </c>
      <c r="N727">
        <v>1416204000</v>
      </c>
      <c r="O727" s="7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</v>
      </c>
      <c r="J728" t="s">
        <v>21</v>
      </c>
      <c r="K728" t="s">
        <v>22</v>
      </c>
      <c r="L728">
        <v>1287982800</v>
      </c>
      <c r="M728" s="7">
        <f t="shared" si="68"/>
        <v>40476.208333333336</v>
      </c>
      <c r="N728">
        <v>1288501200</v>
      </c>
      <c r="O728" s="7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</v>
      </c>
      <c r="J729" t="s">
        <v>21</v>
      </c>
      <c r="K729" t="s">
        <v>22</v>
      </c>
      <c r="L729">
        <v>1547964000</v>
      </c>
      <c r="M729" s="7">
        <f t="shared" si="68"/>
        <v>43485.25</v>
      </c>
      <c r="N729">
        <v>1552971600</v>
      </c>
      <c r="O729" s="7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74</v>
      </c>
      <c r="J730" t="s">
        <v>21</v>
      </c>
      <c r="K730" t="s">
        <v>22</v>
      </c>
      <c r="L730">
        <v>1464152400</v>
      </c>
      <c r="M730" s="7">
        <f t="shared" si="68"/>
        <v>42515.208333333328</v>
      </c>
      <c r="N730">
        <v>1465102800</v>
      </c>
      <c r="O730" s="7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</v>
      </c>
      <c r="J731" t="s">
        <v>21</v>
      </c>
      <c r="K731" t="s">
        <v>22</v>
      </c>
      <c r="L731">
        <v>1359957600</v>
      </c>
      <c r="M731" s="7">
        <f t="shared" si="68"/>
        <v>41309.25</v>
      </c>
      <c r="N731">
        <v>1360130400</v>
      </c>
      <c r="O731" s="7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111</v>
      </c>
      <c r="J732" t="s">
        <v>15</v>
      </c>
      <c r="K732" t="s">
        <v>16</v>
      </c>
      <c r="L732">
        <v>1432357200</v>
      </c>
      <c r="M732" s="7">
        <f t="shared" si="68"/>
        <v>42147.208333333328</v>
      </c>
      <c r="N732">
        <v>1432875600</v>
      </c>
      <c r="O732" s="7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33</v>
      </c>
      <c r="J733" t="s">
        <v>21</v>
      </c>
      <c r="K733" t="s">
        <v>22</v>
      </c>
      <c r="L733">
        <v>1500786000</v>
      </c>
      <c r="M733" s="7">
        <f t="shared" si="68"/>
        <v>42939.208333333328</v>
      </c>
      <c r="N733">
        <v>1500872400</v>
      </c>
      <c r="O733" s="7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</v>
      </c>
      <c r="J734" t="s">
        <v>21</v>
      </c>
      <c r="K734" t="s">
        <v>22</v>
      </c>
      <c r="L734">
        <v>1490158800</v>
      </c>
      <c r="M734" s="7">
        <f t="shared" si="68"/>
        <v>42816.208333333328</v>
      </c>
      <c r="N734">
        <v>1492146000</v>
      </c>
      <c r="O734" s="7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85</v>
      </c>
      <c r="J735" t="s">
        <v>21</v>
      </c>
      <c r="K735" t="s">
        <v>22</v>
      </c>
      <c r="L735">
        <v>1406178000</v>
      </c>
      <c r="M735" s="7">
        <f t="shared" si="68"/>
        <v>41844.208333333336</v>
      </c>
      <c r="N735">
        <v>1407301200</v>
      </c>
      <c r="O735" s="7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</v>
      </c>
      <c r="J736" t="s">
        <v>21</v>
      </c>
      <c r="K736" t="s">
        <v>22</v>
      </c>
      <c r="L736">
        <v>1485583200</v>
      </c>
      <c r="M736" s="7">
        <f t="shared" si="68"/>
        <v>42763.25</v>
      </c>
      <c r="N736">
        <v>1486620000</v>
      </c>
      <c r="O736" s="7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 s="7">
        <f t="shared" si="68"/>
        <v>42459.208333333328</v>
      </c>
      <c r="N737">
        <v>1459918800</v>
      </c>
      <c r="O737" s="7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</v>
      </c>
      <c r="J738" t="s">
        <v>21</v>
      </c>
      <c r="K738" t="s">
        <v>22</v>
      </c>
      <c r="L738">
        <v>1424412000</v>
      </c>
      <c r="M738" s="7">
        <f t="shared" si="68"/>
        <v>42055.25</v>
      </c>
      <c r="N738">
        <v>1424757600</v>
      </c>
      <c r="O738" s="7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28</v>
      </c>
      <c r="J739" t="s">
        <v>21</v>
      </c>
      <c r="K739" t="s">
        <v>22</v>
      </c>
      <c r="L739">
        <v>1478844000</v>
      </c>
      <c r="M739" s="7">
        <f t="shared" si="68"/>
        <v>42685.25</v>
      </c>
      <c r="N739">
        <v>1479880800</v>
      </c>
      <c r="O739" s="7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104</v>
      </c>
      <c r="J740" t="s">
        <v>21</v>
      </c>
      <c r="K740" t="s">
        <v>22</v>
      </c>
      <c r="L740">
        <v>1416117600</v>
      </c>
      <c r="M740" s="7">
        <f t="shared" si="68"/>
        <v>41959.25</v>
      </c>
      <c r="N740">
        <v>1418018400</v>
      </c>
      <c r="O740" s="7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32</v>
      </c>
      <c r="J741" t="s">
        <v>21</v>
      </c>
      <c r="K741" t="s">
        <v>22</v>
      </c>
      <c r="L741">
        <v>1340946000</v>
      </c>
      <c r="M741" s="7">
        <f t="shared" si="68"/>
        <v>41089.208333333336</v>
      </c>
      <c r="N741">
        <v>1341032400</v>
      </c>
      <c r="O741" s="7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100</v>
      </c>
      <c r="J742" t="s">
        <v>21</v>
      </c>
      <c r="K742" t="s">
        <v>22</v>
      </c>
      <c r="L742">
        <v>1486101600</v>
      </c>
      <c r="M742" s="7">
        <f t="shared" si="68"/>
        <v>42769.25</v>
      </c>
      <c r="N742">
        <v>1486360800</v>
      </c>
      <c r="O742" s="7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109</v>
      </c>
      <c r="J743" t="s">
        <v>21</v>
      </c>
      <c r="K743" t="s">
        <v>22</v>
      </c>
      <c r="L743">
        <v>1274590800</v>
      </c>
      <c r="M743" s="7">
        <f t="shared" si="68"/>
        <v>40321.208333333336</v>
      </c>
      <c r="N743">
        <v>1274677200</v>
      </c>
      <c r="O743" s="7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111</v>
      </c>
      <c r="J744" t="s">
        <v>21</v>
      </c>
      <c r="K744" t="s">
        <v>22</v>
      </c>
      <c r="L744">
        <v>1263880800</v>
      </c>
      <c r="M744" s="7">
        <f t="shared" si="68"/>
        <v>40197.25</v>
      </c>
      <c r="N744">
        <v>1267509600</v>
      </c>
      <c r="O744" s="7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30</v>
      </c>
      <c r="J745" t="s">
        <v>21</v>
      </c>
      <c r="K745" t="s">
        <v>22</v>
      </c>
      <c r="L745">
        <v>1445403600</v>
      </c>
      <c r="M745" s="7">
        <f t="shared" si="68"/>
        <v>42298.208333333328</v>
      </c>
      <c r="N745">
        <v>1445922000</v>
      </c>
      <c r="O745" s="7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102</v>
      </c>
      <c r="J746" t="s">
        <v>21</v>
      </c>
      <c r="K746" t="s">
        <v>22</v>
      </c>
      <c r="L746">
        <v>1533877200</v>
      </c>
      <c r="M746" s="7">
        <f t="shared" si="68"/>
        <v>43322.208333333328</v>
      </c>
      <c r="N746">
        <v>1534050000</v>
      </c>
      <c r="O746" s="7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62</v>
      </c>
      <c r="J747" t="s">
        <v>21</v>
      </c>
      <c r="K747" t="s">
        <v>22</v>
      </c>
      <c r="L747">
        <v>1275195600</v>
      </c>
      <c r="M747" s="7">
        <f t="shared" si="68"/>
        <v>40328.208333333336</v>
      </c>
      <c r="N747">
        <v>1277528400</v>
      </c>
      <c r="O747" s="7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 s="7">
        <f t="shared" si="68"/>
        <v>40825.208333333336</v>
      </c>
      <c r="N748">
        <v>1318568400</v>
      </c>
      <c r="O748" s="7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</v>
      </c>
      <c r="J749" t="s">
        <v>21</v>
      </c>
      <c r="K749" t="s">
        <v>22</v>
      </c>
      <c r="L749">
        <v>1283403600</v>
      </c>
      <c r="M749" s="7">
        <f t="shared" si="68"/>
        <v>40423.208333333336</v>
      </c>
      <c r="N749">
        <v>1284354000</v>
      </c>
      <c r="O749" s="7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111</v>
      </c>
      <c r="J750" t="s">
        <v>21</v>
      </c>
      <c r="K750" t="s">
        <v>22</v>
      </c>
      <c r="L750">
        <v>1267423200</v>
      </c>
      <c r="M750" s="7">
        <f t="shared" si="68"/>
        <v>40238.25</v>
      </c>
      <c r="N750">
        <v>1269579600</v>
      </c>
      <c r="O750" s="7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37</v>
      </c>
      <c r="J751" t="s">
        <v>107</v>
      </c>
      <c r="K751" t="s">
        <v>108</v>
      </c>
      <c r="L751">
        <v>1412744400</v>
      </c>
      <c r="M751" s="7">
        <f t="shared" si="68"/>
        <v>41920.208333333336</v>
      </c>
      <c r="N751">
        <v>1413781200</v>
      </c>
      <c r="O751" s="7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 s="7">
        <f t="shared" si="68"/>
        <v>40360.208333333336</v>
      </c>
      <c r="N752">
        <v>1280120400</v>
      </c>
      <c r="O752" s="7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31</v>
      </c>
      <c r="J753" t="s">
        <v>21</v>
      </c>
      <c r="K753" t="s">
        <v>22</v>
      </c>
      <c r="L753">
        <v>1458190800</v>
      </c>
      <c r="M753" s="7">
        <f t="shared" si="68"/>
        <v>42446.208333333328</v>
      </c>
      <c r="N753">
        <v>1459486800</v>
      </c>
      <c r="O753" s="7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</v>
      </c>
      <c r="J754" t="s">
        <v>21</v>
      </c>
      <c r="K754" t="s">
        <v>22</v>
      </c>
      <c r="L754">
        <v>1280984400</v>
      </c>
      <c r="M754" s="7">
        <f t="shared" si="68"/>
        <v>40395.208333333336</v>
      </c>
      <c r="N754">
        <v>1282539600</v>
      </c>
      <c r="O754" s="7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</v>
      </c>
      <c r="J755" t="s">
        <v>21</v>
      </c>
      <c r="K755" t="s">
        <v>22</v>
      </c>
      <c r="L755">
        <v>1274590800</v>
      </c>
      <c r="M755" s="7">
        <f t="shared" si="68"/>
        <v>40321.208333333336</v>
      </c>
      <c r="N755">
        <v>1275886800</v>
      </c>
      <c r="O755" s="7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</v>
      </c>
      <c r="J756" t="s">
        <v>21</v>
      </c>
      <c r="K756" t="s">
        <v>22</v>
      </c>
      <c r="L756">
        <v>1351400400</v>
      </c>
      <c r="M756" s="7">
        <f t="shared" si="68"/>
        <v>41210.208333333336</v>
      </c>
      <c r="N756">
        <v>1355983200</v>
      </c>
      <c r="O756" s="7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</v>
      </c>
      <c r="J757" t="s">
        <v>36</v>
      </c>
      <c r="K757" t="s">
        <v>37</v>
      </c>
      <c r="L757">
        <v>1514354400</v>
      </c>
      <c r="M757" s="7">
        <f t="shared" si="68"/>
        <v>43096.25</v>
      </c>
      <c r="N757">
        <v>1515391200</v>
      </c>
      <c r="O757" s="7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68</v>
      </c>
      <c r="J758" t="s">
        <v>21</v>
      </c>
      <c r="K758" t="s">
        <v>22</v>
      </c>
      <c r="L758">
        <v>1421733600</v>
      </c>
      <c r="M758" s="7">
        <f t="shared" si="68"/>
        <v>42024.25</v>
      </c>
      <c r="N758">
        <v>1422252000</v>
      </c>
      <c r="O758" s="7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50</v>
      </c>
      <c r="J759" t="s">
        <v>21</v>
      </c>
      <c r="K759" t="s">
        <v>22</v>
      </c>
      <c r="L759">
        <v>1305176400</v>
      </c>
      <c r="M759" s="7">
        <f t="shared" si="68"/>
        <v>40675.208333333336</v>
      </c>
      <c r="N759">
        <v>1305522000</v>
      </c>
      <c r="O759" s="7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</v>
      </c>
      <c r="J760" t="s">
        <v>15</v>
      </c>
      <c r="K760" t="s">
        <v>16</v>
      </c>
      <c r="L760">
        <v>1414126800</v>
      </c>
      <c r="M760" s="7">
        <f t="shared" si="68"/>
        <v>41936.208333333336</v>
      </c>
      <c r="N760">
        <v>1414904400</v>
      </c>
      <c r="O760" s="7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90</v>
      </c>
      <c r="J761" t="s">
        <v>21</v>
      </c>
      <c r="K761" t="s">
        <v>22</v>
      </c>
      <c r="L761">
        <v>1517810400</v>
      </c>
      <c r="M761" s="7">
        <f t="shared" si="68"/>
        <v>43136.25</v>
      </c>
      <c r="N761">
        <v>1520402400</v>
      </c>
      <c r="O761" s="7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</v>
      </c>
      <c r="J762" t="s">
        <v>107</v>
      </c>
      <c r="K762" t="s">
        <v>108</v>
      </c>
      <c r="L762">
        <v>1564635600</v>
      </c>
      <c r="M762" s="7">
        <f t="shared" si="68"/>
        <v>43678.208333333328</v>
      </c>
      <c r="N762">
        <v>1567141200</v>
      </c>
      <c r="O762" s="7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87</v>
      </c>
      <c r="J763" t="s">
        <v>21</v>
      </c>
      <c r="K763" t="s">
        <v>22</v>
      </c>
      <c r="L763">
        <v>1500699600</v>
      </c>
      <c r="M763" s="7">
        <f t="shared" si="68"/>
        <v>42938.208333333328</v>
      </c>
      <c r="N763">
        <v>1501131600</v>
      </c>
      <c r="O763" s="7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</v>
      </c>
      <c r="J764" t="s">
        <v>26</v>
      </c>
      <c r="K764" t="s">
        <v>27</v>
      </c>
      <c r="L764">
        <v>1354082400</v>
      </c>
      <c r="M764" s="7">
        <f t="shared" si="68"/>
        <v>41241.25</v>
      </c>
      <c r="N764">
        <v>1355032800</v>
      </c>
      <c r="O764" s="7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27</v>
      </c>
      <c r="J765" t="s">
        <v>21</v>
      </c>
      <c r="K765" t="s">
        <v>22</v>
      </c>
      <c r="L765">
        <v>1336453200</v>
      </c>
      <c r="M765" s="7">
        <f t="shared" si="68"/>
        <v>41037.208333333336</v>
      </c>
      <c r="N765">
        <v>1339477200</v>
      </c>
      <c r="O765" s="7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</v>
      </c>
      <c r="J766" t="s">
        <v>21</v>
      </c>
      <c r="K766" t="s">
        <v>22</v>
      </c>
      <c r="L766">
        <v>1305262800</v>
      </c>
      <c r="M766" s="7">
        <f t="shared" si="68"/>
        <v>40676.208333333336</v>
      </c>
      <c r="N766">
        <v>1305954000</v>
      </c>
      <c r="O766" s="7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</v>
      </c>
      <c r="J767" t="s">
        <v>21</v>
      </c>
      <c r="K767" t="s">
        <v>22</v>
      </c>
      <c r="L767">
        <v>1492232400</v>
      </c>
      <c r="M767" s="7">
        <f t="shared" si="68"/>
        <v>42840.208333333328</v>
      </c>
      <c r="N767">
        <v>1494392400</v>
      </c>
      <c r="O767" s="7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</v>
      </c>
      <c r="J768" t="s">
        <v>26</v>
      </c>
      <c r="K768" t="s">
        <v>27</v>
      </c>
      <c r="L768">
        <v>1537333200</v>
      </c>
      <c r="M768" s="7">
        <f t="shared" si="68"/>
        <v>43362.208333333328</v>
      </c>
      <c r="N768">
        <v>1537419600</v>
      </c>
      <c r="O768" s="7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108</v>
      </c>
      <c r="J769" t="s">
        <v>21</v>
      </c>
      <c r="K769" t="s">
        <v>22</v>
      </c>
      <c r="L769">
        <v>1444107600</v>
      </c>
      <c r="M769" s="7">
        <f t="shared" si="68"/>
        <v>42283.208333333328</v>
      </c>
      <c r="N769">
        <v>1447999200</v>
      </c>
      <c r="O769" s="7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74</v>
      </c>
      <c r="J770" t="s">
        <v>21</v>
      </c>
      <c r="K770" t="s">
        <v>22</v>
      </c>
      <c r="L770">
        <v>1386741600</v>
      </c>
      <c r="M770" s="7">
        <f t="shared" si="68"/>
        <v>41619.25</v>
      </c>
      <c r="N770">
        <v>1388037600</v>
      </c>
      <c r="O770" s="7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ROUND(IF(E771&gt;0, E771/D771 * 100, 0), 0)</f>
        <v>87</v>
      </c>
      <c r="G771" t="s">
        <v>14</v>
      </c>
      <c r="H771">
        <v>3410</v>
      </c>
      <c r="I771">
        <f t="shared" ref="I771:I834" si="73">ROUND(IF(E771&gt;0, E771/H771, 0), 0)</f>
        <v>32</v>
      </c>
      <c r="J771" t="s">
        <v>21</v>
      </c>
      <c r="K771" t="s">
        <v>22</v>
      </c>
      <c r="L771">
        <v>1376542800</v>
      </c>
      <c r="M771" s="7">
        <f t="shared" ref="M771:M834" si="74">(((L771/60)/60)/24)+DATE(1970,1,1)</f>
        <v>41501.208333333336</v>
      </c>
      <c r="N771">
        <v>1378789200</v>
      </c>
      <c r="O771" s="7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_xlfn.TEXTBEFORE(R771, "/", 1)</f>
        <v>games</v>
      </c>
      <c r="T771" t="str">
        <f t="shared" ref="T771:T834" si="77">_xlfn.TEXTAFTER(R771, "/", 1)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54</v>
      </c>
      <c r="J772" t="s">
        <v>107</v>
      </c>
      <c r="K772" t="s">
        <v>108</v>
      </c>
      <c r="L772">
        <v>1397451600</v>
      </c>
      <c r="M772" s="7">
        <f t="shared" si="74"/>
        <v>41743.208333333336</v>
      </c>
      <c r="N772">
        <v>1398056400</v>
      </c>
      <c r="O772" s="7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107</v>
      </c>
      <c r="J773" t="s">
        <v>21</v>
      </c>
      <c r="K773" t="s">
        <v>22</v>
      </c>
      <c r="L773">
        <v>1548482400</v>
      </c>
      <c r="M773" s="7">
        <f t="shared" si="74"/>
        <v>43491.25</v>
      </c>
      <c r="N773">
        <v>1550815200</v>
      </c>
      <c r="O773" s="7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 s="7">
        <f t="shared" si="74"/>
        <v>43505.25</v>
      </c>
      <c r="N774">
        <v>1550037600</v>
      </c>
      <c r="O774" s="7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 s="7">
        <f t="shared" si="74"/>
        <v>42838.208333333328</v>
      </c>
      <c r="N775">
        <v>1492923600</v>
      </c>
      <c r="O775" s="7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87</v>
      </c>
      <c r="J776" t="s">
        <v>107</v>
      </c>
      <c r="K776" t="s">
        <v>108</v>
      </c>
      <c r="L776">
        <v>1463979600</v>
      </c>
      <c r="M776" s="7">
        <f t="shared" si="74"/>
        <v>42513.208333333328</v>
      </c>
      <c r="N776">
        <v>1467522000</v>
      </c>
      <c r="O776" s="7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97</v>
      </c>
      <c r="J777" t="s">
        <v>21</v>
      </c>
      <c r="K777" t="s">
        <v>22</v>
      </c>
      <c r="L777">
        <v>1415253600</v>
      </c>
      <c r="M777" s="7">
        <f t="shared" si="74"/>
        <v>41949.25</v>
      </c>
      <c r="N777">
        <v>1416117600</v>
      </c>
      <c r="O777" s="7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 s="7">
        <f t="shared" si="74"/>
        <v>43650.208333333328</v>
      </c>
      <c r="N778">
        <v>1563771600</v>
      </c>
      <c r="O778" s="7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</v>
      </c>
      <c r="J779" t="s">
        <v>21</v>
      </c>
      <c r="K779" t="s">
        <v>22</v>
      </c>
      <c r="L779">
        <v>1316754000</v>
      </c>
      <c r="M779" s="7">
        <f t="shared" si="74"/>
        <v>40809.208333333336</v>
      </c>
      <c r="N779">
        <v>1319259600</v>
      </c>
      <c r="O779" s="7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59</v>
      </c>
      <c r="J780" t="s">
        <v>98</v>
      </c>
      <c r="K780" t="s">
        <v>99</v>
      </c>
      <c r="L780">
        <v>1313211600</v>
      </c>
      <c r="M780" s="7">
        <f t="shared" si="74"/>
        <v>40768.208333333336</v>
      </c>
      <c r="N780">
        <v>1313643600</v>
      </c>
      <c r="O780" s="7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</v>
      </c>
      <c r="J781" t="s">
        <v>21</v>
      </c>
      <c r="K781" t="s">
        <v>22</v>
      </c>
      <c r="L781">
        <v>1439528400</v>
      </c>
      <c r="M781" s="7">
        <f t="shared" si="74"/>
        <v>42230.208333333328</v>
      </c>
      <c r="N781">
        <v>1440306000</v>
      </c>
      <c r="O781" s="7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</v>
      </c>
      <c r="J782" t="s">
        <v>21</v>
      </c>
      <c r="K782" t="s">
        <v>22</v>
      </c>
      <c r="L782">
        <v>1469163600</v>
      </c>
      <c r="M782" s="7">
        <f t="shared" si="74"/>
        <v>42573.208333333328</v>
      </c>
      <c r="N782">
        <v>1470805200</v>
      </c>
      <c r="O782" s="7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79</v>
      </c>
      <c r="J783" t="s">
        <v>98</v>
      </c>
      <c r="K783" t="s">
        <v>99</v>
      </c>
      <c r="L783">
        <v>1288501200</v>
      </c>
      <c r="M783" s="7">
        <f t="shared" si="74"/>
        <v>40482.208333333336</v>
      </c>
      <c r="N783">
        <v>1292911200</v>
      </c>
      <c r="O783" s="7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</v>
      </c>
      <c r="J784" t="s">
        <v>21</v>
      </c>
      <c r="K784" t="s">
        <v>22</v>
      </c>
      <c r="L784">
        <v>1298959200</v>
      </c>
      <c r="M784" s="7">
        <f t="shared" si="74"/>
        <v>40603.25</v>
      </c>
      <c r="N784">
        <v>1301374800</v>
      </c>
      <c r="O784" s="7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76</v>
      </c>
      <c r="J785" t="s">
        <v>21</v>
      </c>
      <c r="K785" t="s">
        <v>22</v>
      </c>
      <c r="L785">
        <v>1387260000</v>
      </c>
      <c r="M785" s="7">
        <f t="shared" si="74"/>
        <v>41625.25</v>
      </c>
      <c r="N785">
        <v>1387864800</v>
      </c>
      <c r="O785" s="7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 s="7">
        <f t="shared" si="74"/>
        <v>42435.25</v>
      </c>
      <c r="N786">
        <v>1458190800</v>
      </c>
      <c r="O786" s="7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102</v>
      </c>
      <c r="J787" t="s">
        <v>26</v>
      </c>
      <c r="K787" t="s">
        <v>27</v>
      </c>
      <c r="L787">
        <v>1556341200</v>
      </c>
      <c r="M787" s="7">
        <f t="shared" si="74"/>
        <v>43582.208333333328</v>
      </c>
      <c r="N787">
        <v>1559278800</v>
      </c>
      <c r="O787" s="7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53</v>
      </c>
      <c r="J788" t="s">
        <v>107</v>
      </c>
      <c r="K788" t="s">
        <v>108</v>
      </c>
      <c r="L788">
        <v>1522126800</v>
      </c>
      <c r="M788" s="7">
        <f t="shared" si="74"/>
        <v>43186.208333333328</v>
      </c>
      <c r="N788">
        <v>1522731600</v>
      </c>
      <c r="O788" s="7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</v>
      </c>
      <c r="J789" t="s">
        <v>15</v>
      </c>
      <c r="K789" t="s">
        <v>16</v>
      </c>
      <c r="L789">
        <v>1305954000</v>
      </c>
      <c r="M789" s="7">
        <f t="shared" si="74"/>
        <v>40684.208333333336</v>
      </c>
      <c r="N789">
        <v>1306731600</v>
      </c>
      <c r="O789" s="7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</v>
      </c>
      <c r="J790" t="s">
        <v>21</v>
      </c>
      <c r="K790" t="s">
        <v>22</v>
      </c>
      <c r="L790">
        <v>1350709200</v>
      </c>
      <c r="M790" s="7">
        <f t="shared" si="74"/>
        <v>41202.208333333336</v>
      </c>
      <c r="N790">
        <v>1352527200</v>
      </c>
      <c r="O790" s="7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</v>
      </c>
      <c r="J791" t="s">
        <v>21</v>
      </c>
      <c r="K791" t="s">
        <v>22</v>
      </c>
      <c r="L791">
        <v>1401166800</v>
      </c>
      <c r="M791" s="7">
        <f t="shared" si="74"/>
        <v>41786.208333333336</v>
      </c>
      <c r="N791">
        <v>1404363600</v>
      </c>
      <c r="O791" s="7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</v>
      </c>
      <c r="J792" t="s">
        <v>21</v>
      </c>
      <c r="K792" t="s">
        <v>22</v>
      </c>
      <c r="L792">
        <v>1266127200</v>
      </c>
      <c r="M792" s="7">
        <f t="shared" si="74"/>
        <v>40223.25</v>
      </c>
      <c r="N792">
        <v>1266645600</v>
      </c>
      <c r="O792" s="7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 s="7">
        <f t="shared" si="74"/>
        <v>42715.25</v>
      </c>
      <c r="N793">
        <v>1482818400</v>
      </c>
      <c r="O793" s="7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</v>
      </c>
      <c r="J794" t="s">
        <v>21</v>
      </c>
      <c r="K794" t="s">
        <v>22</v>
      </c>
      <c r="L794">
        <v>1372222800</v>
      </c>
      <c r="M794" s="7">
        <f t="shared" si="74"/>
        <v>41451.208333333336</v>
      </c>
      <c r="N794">
        <v>1374642000</v>
      </c>
      <c r="O794" s="7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</v>
      </c>
      <c r="J795" t="s">
        <v>98</v>
      </c>
      <c r="K795" t="s">
        <v>99</v>
      </c>
      <c r="L795">
        <v>1372136400</v>
      </c>
      <c r="M795" s="7">
        <f t="shared" si="74"/>
        <v>41450.208333333336</v>
      </c>
      <c r="N795">
        <v>1372482000</v>
      </c>
      <c r="O795" s="7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</v>
      </c>
      <c r="J796" t="s">
        <v>21</v>
      </c>
      <c r="K796" t="s">
        <v>22</v>
      </c>
      <c r="L796">
        <v>1513922400</v>
      </c>
      <c r="M796" s="7">
        <f t="shared" si="74"/>
        <v>43091.25</v>
      </c>
      <c r="N796">
        <v>1514959200</v>
      </c>
      <c r="O796" s="7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33</v>
      </c>
      <c r="J797" t="s">
        <v>21</v>
      </c>
      <c r="K797" t="s">
        <v>22</v>
      </c>
      <c r="L797">
        <v>1477976400</v>
      </c>
      <c r="M797" s="7">
        <f t="shared" si="74"/>
        <v>42675.208333333328</v>
      </c>
      <c r="N797">
        <v>1478235600</v>
      </c>
      <c r="O797" s="7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55</v>
      </c>
      <c r="J798" t="s">
        <v>21</v>
      </c>
      <c r="K798" t="s">
        <v>22</v>
      </c>
      <c r="L798">
        <v>1407474000</v>
      </c>
      <c r="M798" s="7">
        <f t="shared" si="74"/>
        <v>41859.208333333336</v>
      </c>
      <c r="N798">
        <v>1408078800</v>
      </c>
      <c r="O798" s="7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</v>
      </c>
      <c r="J799" t="s">
        <v>21</v>
      </c>
      <c r="K799" t="s">
        <v>22</v>
      </c>
      <c r="L799">
        <v>1546149600</v>
      </c>
      <c r="M799" s="7">
        <f t="shared" si="74"/>
        <v>43464.25</v>
      </c>
      <c r="N799">
        <v>1548136800</v>
      </c>
      <c r="O799" s="7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53</v>
      </c>
      <c r="J800" t="s">
        <v>21</v>
      </c>
      <c r="K800" t="s">
        <v>22</v>
      </c>
      <c r="L800">
        <v>1338440400</v>
      </c>
      <c r="M800" s="7">
        <f t="shared" si="74"/>
        <v>41060.208333333336</v>
      </c>
      <c r="N800">
        <v>1340859600</v>
      </c>
      <c r="O800" s="7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</v>
      </c>
      <c r="J801" t="s">
        <v>40</v>
      </c>
      <c r="K801" t="s">
        <v>41</v>
      </c>
      <c r="L801">
        <v>1454133600</v>
      </c>
      <c r="M801" s="7">
        <f t="shared" si="74"/>
        <v>42399.25</v>
      </c>
      <c r="N801">
        <v>1454479200</v>
      </c>
      <c r="O801" s="7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 s="7">
        <f t="shared" si="74"/>
        <v>42167.208333333328</v>
      </c>
      <c r="N802">
        <v>1434430800</v>
      </c>
      <c r="O802" s="7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</v>
      </c>
      <c r="J803" t="s">
        <v>21</v>
      </c>
      <c r="K803" t="s">
        <v>22</v>
      </c>
      <c r="L803">
        <v>1577772000</v>
      </c>
      <c r="M803" s="7">
        <f t="shared" si="74"/>
        <v>43830.25</v>
      </c>
      <c r="N803">
        <v>1579672800</v>
      </c>
      <c r="O803" s="7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</v>
      </c>
      <c r="J804" t="s">
        <v>21</v>
      </c>
      <c r="K804" t="s">
        <v>22</v>
      </c>
      <c r="L804">
        <v>1562216400</v>
      </c>
      <c r="M804" s="7">
        <f t="shared" si="74"/>
        <v>43650.208333333328</v>
      </c>
      <c r="N804">
        <v>1562389200</v>
      </c>
      <c r="O804" s="7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</v>
      </c>
      <c r="J805" t="s">
        <v>21</v>
      </c>
      <c r="K805" t="s">
        <v>22</v>
      </c>
      <c r="L805">
        <v>1548568800</v>
      </c>
      <c r="M805" s="7">
        <f t="shared" si="74"/>
        <v>43492.25</v>
      </c>
      <c r="N805">
        <v>1551506400</v>
      </c>
      <c r="O805" s="7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</v>
      </c>
      <c r="J806" t="s">
        <v>21</v>
      </c>
      <c r="K806" t="s">
        <v>22</v>
      </c>
      <c r="L806">
        <v>1514872800</v>
      </c>
      <c r="M806" s="7">
        <f t="shared" si="74"/>
        <v>43102.25</v>
      </c>
      <c r="N806">
        <v>1516600800</v>
      </c>
      <c r="O806" s="7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74</v>
      </c>
      <c r="J807" t="s">
        <v>26</v>
      </c>
      <c r="K807" t="s">
        <v>27</v>
      </c>
      <c r="L807">
        <v>1416031200</v>
      </c>
      <c r="M807" s="7">
        <f t="shared" si="74"/>
        <v>41958.25</v>
      </c>
      <c r="N807">
        <v>1420437600</v>
      </c>
      <c r="O807" s="7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109</v>
      </c>
      <c r="J808" t="s">
        <v>21</v>
      </c>
      <c r="K808" t="s">
        <v>22</v>
      </c>
      <c r="L808">
        <v>1330927200</v>
      </c>
      <c r="M808" s="7">
        <f t="shared" si="74"/>
        <v>40973.25</v>
      </c>
      <c r="N808">
        <v>1332997200</v>
      </c>
      <c r="O808" s="7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43</v>
      </c>
      <c r="J809" t="s">
        <v>21</v>
      </c>
      <c r="K809" t="s">
        <v>22</v>
      </c>
      <c r="L809">
        <v>1571115600</v>
      </c>
      <c r="M809" s="7">
        <f t="shared" si="74"/>
        <v>43753.208333333328</v>
      </c>
      <c r="N809">
        <v>1574920800</v>
      </c>
      <c r="O809" s="7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</v>
      </c>
      <c r="J810" t="s">
        <v>21</v>
      </c>
      <c r="K810" t="s">
        <v>22</v>
      </c>
      <c r="L810">
        <v>1463461200</v>
      </c>
      <c r="M810" s="7">
        <f t="shared" si="74"/>
        <v>42507.208333333328</v>
      </c>
      <c r="N810">
        <v>1464930000</v>
      </c>
      <c r="O810" s="7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 s="7">
        <f t="shared" si="74"/>
        <v>41135.208333333336</v>
      </c>
      <c r="N811">
        <v>1345006800</v>
      </c>
      <c r="O811" s="7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56</v>
      </c>
      <c r="J812" t="s">
        <v>21</v>
      </c>
      <c r="K812" t="s">
        <v>22</v>
      </c>
      <c r="L812">
        <v>1511848800</v>
      </c>
      <c r="M812" s="7">
        <f t="shared" si="74"/>
        <v>43067.25</v>
      </c>
      <c r="N812">
        <v>1512712800</v>
      </c>
      <c r="O812" s="7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</v>
      </c>
      <c r="J813" t="s">
        <v>21</v>
      </c>
      <c r="K813" t="s">
        <v>22</v>
      </c>
      <c r="L813">
        <v>1452319200</v>
      </c>
      <c r="M813" s="7">
        <f t="shared" si="74"/>
        <v>42378.25</v>
      </c>
      <c r="N813">
        <v>1452492000</v>
      </c>
      <c r="O813" s="7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 s="7">
        <f t="shared" si="74"/>
        <v>43206.208333333328</v>
      </c>
      <c r="N814">
        <v>1524286800</v>
      </c>
      <c r="O814" s="7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113</v>
      </c>
      <c r="J815" t="s">
        <v>21</v>
      </c>
      <c r="K815" t="s">
        <v>22</v>
      </c>
      <c r="L815">
        <v>1346043600</v>
      </c>
      <c r="M815" s="7">
        <f t="shared" si="74"/>
        <v>41148.208333333336</v>
      </c>
      <c r="N815">
        <v>1346907600</v>
      </c>
      <c r="O815" s="7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82</v>
      </c>
      <c r="J816" t="s">
        <v>36</v>
      </c>
      <c r="K816" t="s">
        <v>37</v>
      </c>
      <c r="L816">
        <v>1464325200</v>
      </c>
      <c r="M816" s="7">
        <f t="shared" si="74"/>
        <v>42517.208333333328</v>
      </c>
      <c r="N816">
        <v>1464498000</v>
      </c>
      <c r="O816" s="7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</v>
      </c>
      <c r="J817" t="s">
        <v>15</v>
      </c>
      <c r="K817" t="s">
        <v>16</v>
      </c>
      <c r="L817">
        <v>1511935200</v>
      </c>
      <c r="M817" s="7">
        <f t="shared" si="74"/>
        <v>43068.25</v>
      </c>
      <c r="N817">
        <v>1514181600</v>
      </c>
      <c r="O817" s="7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</v>
      </c>
      <c r="J818" t="s">
        <v>21</v>
      </c>
      <c r="K818" t="s">
        <v>22</v>
      </c>
      <c r="L818">
        <v>1392012000</v>
      </c>
      <c r="M818" s="7">
        <f t="shared" si="74"/>
        <v>41680.25</v>
      </c>
      <c r="N818">
        <v>1392184800</v>
      </c>
      <c r="O818" s="7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</v>
      </c>
      <c r="J819" t="s">
        <v>107</v>
      </c>
      <c r="K819" t="s">
        <v>108</v>
      </c>
      <c r="L819">
        <v>1556946000</v>
      </c>
      <c r="M819" s="7">
        <f t="shared" si="74"/>
        <v>43589.208333333328</v>
      </c>
      <c r="N819">
        <v>1559365200</v>
      </c>
      <c r="O819" s="7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</v>
      </c>
      <c r="J820" t="s">
        <v>21</v>
      </c>
      <c r="K820" t="s">
        <v>22</v>
      </c>
      <c r="L820">
        <v>1548050400</v>
      </c>
      <c r="M820" s="7">
        <f t="shared" si="74"/>
        <v>43486.25</v>
      </c>
      <c r="N820">
        <v>1549173600</v>
      </c>
      <c r="O820" s="7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96</v>
      </c>
      <c r="J821" t="s">
        <v>21</v>
      </c>
      <c r="K821" t="s">
        <v>22</v>
      </c>
      <c r="L821">
        <v>1353736800</v>
      </c>
      <c r="M821" s="7">
        <f t="shared" si="74"/>
        <v>41237.25</v>
      </c>
      <c r="N821">
        <v>1355032800</v>
      </c>
      <c r="O821" s="7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</v>
      </c>
      <c r="J822" t="s">
        <v>40</v>
      </c>
      <c r="K822" t="s">
        <v>41</v>
      </c>
      <c r="L822">
        <v>1532840400</v>
      </c>
      <c r="M822" s="7">
        <f t="shared" si="74"/>
        <v>43310.208333333328</v>
      </c>
      <c r="N822">
        <v>1533963600</v>
      </c>
      <c r="O822" s="7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68</v>
      </c>
      <c r="J823" t="s">
        <v>21</v>
      </c>
      <c r="K823" t="s">
        <v>22</v>
      </c>
      <c r="L823">
        <v>1488261600</v>
      </c>
      <c r="M823" s="7">
        <f t="shared" si="74"/>
        <v>42794.25</v>
      </c>
      <c r="N823">
        <v>1489381200</v>
      </c>
      <c r="O823" s="7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90</v>
      </c>
      <c r="J824" t="s">
        <v>21</v>
      </c>
      <c r="K824" t="s">
        <v>22</v>
      </c>
      <c r="L824">
        <v>1393567200</v>
      </c>
      <c r="M824" s="7">
        <f t="shared" si="74"/>
        <v>41698.25</v>
      </c>
      <c r="N824">
        <v>1395032400</v>
      </c>
      <c r="O824" s="7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</v>
      </c>
      <c r="J825" t="s">
        <v>21</v>
      </c>
      <c r="K825" t="s">
        <v>22</v>
      </c>
      <c r="L825">
        <v>1410325200</v>
      </c>
      <c r="M825" s="7">
        <f t="shared" si="74"/>
        <v>41892.208333333336</v>
      </c>
      <c r="N825">
        <v>1412485200</v>
      </c>
      <c r="O825" s="7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 s="7">
        <f t="shared" si="74"/>
        <v>40348.208333333336</v>
      </c>
      <c r="N826">
        <v>1279688400</v>
      </c>
      <c r="O826" s="7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89</v>
      </c>
      <c r="J827" t="s">
        <v>40</v>
      </c>
      <c r="K827" t="s">
        <v>41</v>
      </c>
      <c r="L827">
        <v>1500958800</v>
      </c>
      <c r="M827" s="7">
        <f t="shared" si="74"/>
        <v>42941.208333333328</v>
      </c>
      <c r="N827">
        <v>1501995600</v>
      </c>
      <c r="O827" s="7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66</v>
      </c>
      <c r="J828" t="s">
        <v>21</v>
      </c>
      <c r="K828" t="s">
        <v>22</v>
      </c>
      <c r="L828">
        <v>1292220000</v>
      </c>
      <c r="M828" s="7">
        <f t="shared" si="74"/>
        <v>40525.25</v>
      </c>
      <c r="N828">
        <v>1294639200</v>
      </c>
      <c r="O828" s="7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75</v>
      </c>
      <c r="J829" t="s">
        <v>26</v>
      </c>
      <c r="K829" t="s">
        <v>27</v>
      </c>
      <c r="L829">
        <v>1304398800</v>
      </c>
      <c r="M829" s="7">
        <f t="shared" si="74"/>
        <v>40666.208333333336</v>
      </c>
      <c r="N829">
        <v>1305435600</v>
      </c>
      <c r="O829" s="7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70</v>
      </c>
      <c r="J830" t="s">
        <v>21</v>
      </c>
      <c r="K830" t="s">
        <v>22</v>
      </c>
      <c r="L830">
        <v>1535432400</v>
      </c>
      <c r="M830" s="7">
        <f t="shared" si="74"/>
        <v>43340.208333333328</v>
      </c>
      <c r="N830">
        <v>1537592400</v>
      </c>
      <c r="O830" s="7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</v>
      </c>
      <c r="J831" t="s">
        <v>21</v>
      </c>
      <c r="K831" t="s">
        <v>22</v>
      </c>
      <c r="L831">
        <v>1433826000</v>
      </c>
      <c r="M831" s="7">
        <f t="shared" si="74"/>
        <v>42164.208333333328</v>
      </c>
      <c r="N831">
        <v>1435122000</v>
      </c>
      <c r="O831" s="7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65</v>
      </c>
      <c r="J832" t="s">
        <v>21</v>
      </c>
      <c r="K832" t="s">
        <v>22</v>
      </c>
      <c r="L832">
        <v>1514959200</v>
      </c>
      <c r="M832" s="7">
        <f t="shared" si="74"/>
        <v>43103.25</v>
      </c>
      <c r="N832">
        <v>1520056800</v>
      </c>
      <c r="O832" s="7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 s="7">
        <f t="shared" si="74"/>
        <v>40994.208333333336</v>
      </c>
      <c r="N833">
        <v>1335675600</v>
      </c>
      <c r="O833" s="7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105</v>
      </c>
      <c r="J834" t="s">
        <v>36</v>
      </c>
      <c r="K834" t="s">
        <v>37</v>
      </c>
      <c r="L834">
        <v>1445490000</v>
      </c>
      <c r="M834" s="7">
        <f t="shared" si="74"/>
        <v>42299.208333333328</v>
      </c>
      <c r="N834">
        <v>1448431200</v>
      </c>
      <c r="O834" s="7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ROUND(IF(E835&gt;0, E835/D835 * 100, 0), 0)</f>
        <v>158</v>
      </c>
      <c r="G835" t="s">
        <v>20</v>
      </c>
      <c r="H835">
        <v>165</v>
      </c>
      <c r="I835">
        <f t="shared" ref="I835:I898" si="79">ROUND(IF(E835&gt;0, E835/H835, 0), 0)</f>
        <v>65</v>
      </c>
      <c r="J835" t="s">
        <v>36</v>
      </c>
      <c r="K835" t="s">
        <v>37</v>
      </c>
      <c r="L835">
        <v>1297663200</v>
      </c>
      <c r="M835" s="7">
        <f t="shared" ref="M835:M898" si="80">(((L835/60)/60)/24)+DATE(1970,1,1)</f>
        <v>40588.25</v>
      </c>
      <c r="N835">
        <v>1298613600</v>
      </c>
      <c r="O835" s="7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_xlfn.TEXTBEFORE(R835, "/", 1)</f>
        <v>publishing</v>
      </c>
      <c r="T835" t="str">
        <f t="shared" ref="T835:T898" si="83">_xlfn.TEXTAFTER(R835, "/", 1)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</v>
      </c>
      <c r="J836" t="s">
        <v>21</v>
      </c>
      <c r="K836" t="s">
        <v>22</v>
      </c>
      <c r="L836">
        <v>1371963600</v>
      </c>
      <c r="M836" s="7">
        <f t="shared" si="80"/>
        <v>41448.208333333336</v>
      </c>
      <c r="N836">
        <v>1372482000</v>
      </c>
      <c r="O836" s="7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 s="7">
        <f t="shared" si="80"/>
        <v>42063.25</v>
      </c>
      <c r="N837">
        <v>1425621600</v>
      </c>
      <c r="O837" s="7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65</v>
      </c>
      <c r="J838" t="s">
        <v>21</v>
      </c>
      <c r="K838" t="s">
        <v>22</v>
      </c>
      <c r="L838">
        <v>1265349600</v>
      </c>
      <c r="M838" s="7">
        <f t="shared" si="80"/>
        <v>40214.25</v>
      </c>
      <c r="N838">
        <v>1266300000</v>
      </c>
      <c r="O838" s="7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</v>
      </c>
      <c r="J839" t="s">
        <v>21</v>
      </c>
      <c r="K839" t="s">
        <v>22</v>
      </c>
      <c r="L839">
        <v>1301202000</v>
      </c>
      <c r="M839" s="7">
        <f t="shared" si="80"/>
        <v>40629.208333333336</v>
      </c>
      <c r="N839">
        <v>1305867600</v>
      </c>
      <c r="O839" s="7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</v>
      </c>
      <c r="J840" t="s">
        <v>21</v>
      </c>
      <c r="K840" t="s">
        <v>22</v>
      </c>
      <c r="L840">
        <v>1538024400</v>
      </c>
      <c r="M840" s="7">
        <f t="shared" si="80"/>
        <v>43370.208333333328</v>
      </c>
      <c r="N840">
        <v>1538802000</v>
      </c>
      <c r="O840" s="7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</v>
      </c>
      <c r="J841" t="s">
        <v>21</v>
      </c>
      <c r="K841" t="s">
        <v>22</v>
      </c>
      <c r="L841">
        <v>1395032400</v>
      </c>
      <c r="M841" s="7">
        <f t="shared" si="80"/>
        <v>41715.208333333336</v>
      </c>
      <c r="N841">
        <v>1398920400</v>
      </c>
      <c r="O841" s="7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 s="7">
        <f t="shared" si="80"/>
        <v>41836.208333333336</v>
      </c>
      <c r="N842">
        <v>1405659600</v>
      </c>
      <c r="O842" s="7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84</v>
      </c>
      <c r="J843" t="s">
        <v>21</v>
      </c>
      <c r="K843" t="s">
        <v>22</v>
      </c>
      <c r="L843">
        <v>1455861600</v>
      </c>
      <c r="M843" s="7">
        <f t="shared" si="80"/>
        <v>42419.25</v>
      </c>
      <c r="N843">
        <v>1457244000</v>
      </c>
      <c r="O843" s="7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64</v>
      </c>
      <c r="J844" t="s">
        <v>107</v>
      </c>
      <c r="K844" t="s">
        <v>108</v>
      </c>
      <c r="L844">
        <v>1529038800</v>
      </c>
      <c r="M844" s="7">
        <f t="shared" si="80"/>
        <v>43266.208333333328</v>
      </c>
      <c r="N844">
        <v>1529298000</v>
      </c>
      <c r="O844" s="7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82</v>
      </c>
      <c r="J845" t="s">
        <v>21</v>
      </c>
      <c r="K845" t="s">
        <v>22</v>
      </c>
      <c r="L845">
        <v>1535259600</v>
      </c>
      <c r="M845" s="7">
        <f t="shared" si="80"/>
        <v>43338.208333333328</v>
      </c>
      <c r="N845">
        <v>1535778000</v>
      </c>
      <c r="O845" s="7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</v>
      </c>
      <c r="J846" t="s">
        <v>21</v>
      </c>
      <c r="K846" t="s">
        <v>22</v>
      </c>
      <c r="L846">
        <v>1327212000</v>
      </c>
      <c r="M846" s="7">
        <f t="shared" si="80"/>
        <v>40930.25</v>
      </c>
      <c r="N846">
        <v>1327471200</v>
      </c>
      <c r="O846" s="7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102</v>
      </c>
      <c r="J847" t="s">
        <v>40</v>
      </c>
      <c r="K847" t="s">
        <v>41</v>
      </c>
      <c r="L847">
        <v>1526360400</v>
      </c>
      <c r="M847" s="7">
        <f t="shared" si="80"/>
        <v>43235.208333333328</v>
      </c>
      <c r="N847">
        <v>1529557200</v>
      </c>
      <c r="O847" s="7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106</v>
      </c>
      <c r="J848" t="s">
        <v>21</v>
      </c>
      <c r="K848" t="s">
        <v>22</v>
      </c>
      <c r="L848">
        <v>1532149200</v>
      </c>
      <c r="M848" s="7">
        <f t="shared" si="80"/>
        <v>43302.208333333328</v>
      </c>
      <c r="N848">
        <v>1535259600</v>
      </c>
      <c r="O848" s="7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102</v>
      </c>
      <c r="J849" t="s">
        <v>21</v>
      </c>
      <c r="K849" t="s">
        <v>22</v>
      </c>
      <c r="L849">
        <v>1515304800</v>
      </c>
      <c r="M849" s="7">
        <f t="shared" si="80"/>
        <v>43107.25</v>
      </c>
      <c r="N849">
        <v>1515564000</v>
      </c>
      <c r="O849" s="7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63</v>
      </c>
      <c r="J850" t="s">
        <v>21</v>
      </c>
      <c r="K850" t="s">
        <v>22</v>
      </c>
      <c r="L850">
        <v>1276318800</v>
      </c>
      <c r="M850" s="7">
        <f t="shared" si="80"/>
        <v>40341.208333333336</v>
      </c>
      <c r="N850">
        <v>1277096400</v>
      </c>
      <c r="O850" s="7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</v>
      </c>
      <c r="J851" t="s">
        <v>21</v>
      </c>
      <c r="K851" t="s">
        <v>22</v>
      </c>
      <c r="L851">
        <v>1328767200</v>
      </c>
      <c r="M851" s="7">
        <f t="shared" si="80"/>
        <v>40948.25</v>
      </c>
      <c r="N851">
        <v>1329026400</v>
      </c>
      <c r="O851" s="7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 s="7">
        <f t="shared" si="80"/>
        <v>40866.25</v>
      </c>
      <c r="N852">
        <v>1322978400</v>
      </c>
      <c r="O852" s="7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78</v>
      </c>
      <c r="J853" t="s">
        <v>21</v>
      </c>
      <c r="K853" t="s">
        <v>22</v>
      </c>
      <c r="L853">
        <v>1335934800</v>
      </c>
      <c r="M853" s="7">
        <f t="shared" si="80"/>
        <v>41031.208333333336</v>
      </c>
      <c r="N853">
        <v>1338786000</v>
      </c>
      <c r="O853" s="7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81</v>
      </c>
      <c r="J854" t="s">
        <v>21</v>
      </c>
      <c r="K854" t="s">
        <v>22</v>
      </c>
      <c r="L854">
        <v>1310792400</v>
      </c>
      <c r="M854" s="7">
        <f t="shared" si="80"/>
        <v>40740.208333333336</v>
      </c>
      <c r="N854">
        <v>1311656400</v>
      </c>
      <c r="O854" s="7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</v>
      </c>
      <c r="J855" t="s">
        <v>15</v>
      </c>
      <c r="K855" t="s">
        <v>16</v>
      </c>
      <c r="L855">
        <v>1308546000</v>
      </c>
      <c r="M855" s="7">
        <f t="shared" si="80"/>
        <v>40714.208333333336</v>
      </c>
      <c r="N855">
        <v>1308978000</v>
      </c>
      <c r="O855" s="7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73</v>
      </c>
      <c r="J856" t="s">
        <v>15</v>
      </c>
      <c r="K856" t="s">
        <v>16</v>
      </c>
      <c r="L856">
        <v>1574056800</v>
      </c>
      <c r="M856" s="7">
        <f t="shared" si="80"/>
        <v>43787.25</v>
      </c>
      <c r="N856">
        <v>1576389600</v>
      </c>
      <c r="O856" s="7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 s="7">
        <f t="shared" si="80"/>
        <v>40712.208333333336</v>
      </c>
      <c r="N857">
        <v>1311051600</v>
      </c>
      <c r="O857" s="7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</v>
      </c>
      <c r="J858" t="s">
        <v>21</v>
      </c>
      <c r="K858" t="s">
        <v>22</v>
      </c>
      <c r="L858">
        <v>1335243600</v>
      </c>
      <c r="M858" s="7">
        <f t="shared" si="80"/>
        <v>41023.208333333336</v>
      </c>
      <c r="N858">
        <v>1336712400</v>
      </c>
      <c r="O858" s="7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33</v>
      </c>
      <c r="J859" t="s">
        <v>98</v>
      </c>
      <c r="K859" t="s">
        <v>99</v>
      </c>
      <c r="L859">
        <v>1328421600</v>
      </c>
      <c r="M859" s="7">
        <f t="shared" si="80"/>
        <v>40944.25</v>
      </c>
      <c r="N859">
        <v>1330408800</v>
      </c>
      <c r="O859" s="7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</v>
      </c>
      <c r="J860" t="s">
        <v>21</v>
      </c>
      <c r="K860" t="s">
        <v>22</v>
      </c>
      <c r="L860">
        <v>1524286800</v>
      </c>
      <c r="M860" s="7">
        <f t="shared" si="80"/>
        <v>43211.208333333328</v>
      </c>
      <c r="N860">
        <v>1524891600</v>
      </c>
      <c r="O860" s="7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</v>
      </c>
      <c r="J861" t="s">
        <v>21</v>
      </c>
      <c r="K861" t="s">
        <v>22</v>
      </c>
      <c r="L861">
        <v>1362117600</v>
      </c>
      <c r="M861" s="7">
        <f t="shared" si="80"/>
        <v>41334.25</v>
      </c>
      <c r="N861">
        <v>1363669200</v>
      </c>
      <c r="O861" s="7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</v>
      </c>
      <c r="J862" t="s">
        <v>21</v>
      </c>
      <c r="K862" t="s">
        <v>22</v>
      </c>
      <c r="L862">
        <v>1550556000</v>
      </c>
      <c r="M862" s="7">
        <f t="shared" si="80"/>
        <v>43515.25</v>
      </c>
      <c r="N862">
        <v>1551420000</v>
      </c>
      <c r="O862" s="7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</v>
      </c>
      <c r="J863" t="s">
        <v>21</v>
      </c>
      <c r="K863" t="s">
        <v>22</v>
      </c>
      <c r="L863">
        <v>1269147600</v>
      </c>
      <c r="M863" s="7">
        <f t="shared" si="80"/>
        <v>40258.208333333336</v>
      </c>
      <c r="N863">
        <v>1269838800</v>
      </c>
      <c r="O863" s="7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</v>
      </c>
      <c r="J864" t="s">
        <v>21</v>
      </c>
      <c r="K864" t="s">
        <v>22</v>
      </c>
      <c r="L864">
        <v>1312174800</v>
      </c>
      <c r="M864" s="7">
        <f t="shared" si="80"/>
        <v>40756.208333333336</v>
      </c>
      <c r="N864">
        <v>1312520400</v>
      </c>
      <c r="O864" s="7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25</v>
      </c>
      <c r="J865" t="s">
        <v>21</v>
      </c>
      <c r="K865" t="s">
        <v>22</v>
      </c>
      <c r="L865">
        <v>1434517200</v>
      </c>
      <c r="M865" s="7">
        <f t="shared" si="80"/>
        <v>42172.208333333328</v>
      </c>
      <c r="N865">
        <v>1436504400</v>
      </c>
      <c r="O865" s="7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</v>
      </c>
      <c r="J866" t="s">
        <v>21</v>
      </c>
      <c r="K866" t="s">
        <v>22</v>
      </c>
      <c r="L866">
        <v>1471582800</v>
      </c>
      <c r="M866" s="7">
        <f t="shared" si="80"/>
        <v>42601.208333333328</v>
      </c>
      <c r="N866">
        <v>1472014800</v>
      </c>
      <c r="O866" s="7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 s="7">
        <f t="shared" si="80"/>
        <v>41897.208333333336</v>
      </c>
      <c r="N867">
        <v>1411534800</v>
      </c>
      <c r="O867" s="7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</v>
      </c>
      <c r="J868" t="s">
        <v>21</v>
      </c>
      <c r="K868" t="s">
        <v>22</v>
      </c>
      <c r="L868">
        <v>1304830800</v>
      </c>
      <c r="M868" s="7">
        <f t="shared" si="80"/>
        <v>40671.208333333336</v>
      </c>
      <c r="N868">
        <v>1304917200</v>
      </c>
      <c r="O868" s="7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26</v>
      </c>
      <c r="J869" t="s">
        <v>21</v>
      </c>
      <c r="K869" t="s">
        <v>22</v>
      </c>
      <c r="L869">
        <v>1539061200</v>
      </c>
      <c r="M869" s="7">
        <f t="shared" si="80"/>
        <v>43382.208333333328</v>
      </c>
      <c r="N869">
        <v>1539579600</v>
      </c>
      <c r="O869" s="7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103</v>
      </c>
      <c r="J870" t="s">
        <v>21</v>
      </c>
      <c r="K870" t="s">
        <v>22</v>
      </c>
      <c r="L870">
        <v>1381554000</v>
      </c>
      <c r="M870" s="7">
        <f t="shared" si="80"/>
        <v>41559.208333333336</v>
      </c>
      <c r="N870">
        <v>1382504400</v>
      </c>
      <c r="O870" s="7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73</v>
      </c>
      <c r="J871" t="s">
        <v>21</v>
      </c>
      <c r="K871" t="s">
        <v>22</v>
      </c>
      <c r="L871">
        <v>1277096400</v>
      </c>
      <c r="M871" s="7">
        <f t="shared" si="80"/>
        <v>40350.208333333336</v>
      </c>
      <c r="N871">
        <v>1278306000</v>
      </c>
      <c r="O871" s="7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</v>
      </c>
      <c r="J872" t="s">
        <v>21</v>
      </c>
      <c r="K872" t="s">
        <v>22</v>
      </c>
      <c r="L872">
        <v>1440392400</v>
      </c>
      <c r="M872" s="7">
        <f t="shared" si="80"/>
        <v>42240.208333333328</v>
      </c>
      <c r="N872">
        <v>1442552400</v>
      </c>
      <c r="O872" s="7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</v>
      </c>
      <c r="J873" t="s">
        <v>21</v>
      </c>
      <c r="K873" t="s">
        <v>22</v>
      </c>
      <c r="L873">
        <v>1509512400</v>
      </c>
      <c r="M873" s="7">
        <f t="shared" si="80"/>
        <v>43040.208333333328</v>
      </c>
      <c r="N873">
        <v>1511071200</v>
      </c>
      <c r="O873" s="7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99</v>
      </c>
      <c r="J874" t="s">
        <v>26</v>
      </c>
      <c r="K874" t="s">
        <v>27</v>
      </c>
      <c r="L874">
        <v>1535950800</v>
      </c>
      <c r="M874" s="7">
        <f t="shared" si="80"/>
        <v>43346.208333333328</v>
      </c>
      <c r="N874">
        <v>1536382800</v>
      </c>
      <c r="O874" s="7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</v>
      </c>
      <c r="J875" t="s">
        <v>21</v>
      </c>
      <c r="K875" t="s">
        <v>22</v>
      </c>
      <c r="L875">
        <v>1389160800</v>
      </c>
      <c r="M875" s="7">
        <f t="shared" si="80"/>
        <v>41647.25</v>
      </c>
      <c r="N875">
        <v>1389592800</v>
      </c>
      <c r="O875" s="7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 s="7">
        <f t="shared" si="80"/>
        <v>40291.208333333336</v>
      </c>
      <c r="N876">
        <v>1275282000</v>
      </c>
      <c r="O876" s="7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82</v>
      </c>
      <c r="J877" t="s">
        <v>21</v>
      </c>
      <c r="K877" t="s">
        <v>22</v>
      </c>
      <c r="L877">
        <v>1294898400</v>
      </c>
      <c r="M877" s="7">
        <f t="shared" si="80"/>
        <v>40556.25</v>
      </c>
      <c r="N877">
        <v>1294984800</v>
      </c>
      <c r="O877" s="7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</v>
      </c>
      <c r="J878" t="s">
        <v>15</v>
      </c>
      <c r="K878" t="s">
        <v>16</v>
      </c>
      <c r="L878">
        <v>1559970000</v>
      </c>
      <c r="M878" s="7">
        <f t="shared" si="80"/>
        <v>43624.208333333328</v>
      </c>
      <c r="N878">
        <v>1562043600</v>
      </c>
      <c r="O878" s="7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</v>
      </c>
      <c r="J879" t="s">
        <v>21</v>
      </c>
      <c r="K879" t="s">
        <v>22</v>
      </c>
      <c r="L879">
        <v>1469509200</v>
      </c>
      <c r="M879" s="7">
        <f t="shared" si="80"/>
        <v>42577.208333333328</v>
      </c>
      <c r="N879">
        <v>1469595600</v>
      </c>
      <c r="O879" s="7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</v>
      </c>
      <c r="J880" t="s">
        <v>107</v>
      </c>
      <c r="K880" t="s">
        <v>108</v>
      </c>
      <c r="L880">
        <v>1579068000</v>
      </c>
      <c r="M880" s="7">
        <f t="shared" si="80"/>
        <v>43845.25</v>
      </c>
      <c r="N880">
        <v>1581141600</v>
      </c>
      <c r="O880" s="7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103</v>
      </c>
      <c r="J881" t="s">
        <v>21</v>
      </c>
      <c r="K881" t="s">
        <v>22</v>
      </c>
      <c r="L881">
        <v>1487743200</v>
      </c>
      <c r="M881" s="7">
        <f t="shared" si="80"/>
        <v>42788.25</v>
      </c>
      <c r="N881">
        <v>1488520800</v>
      </c>
      <c r="O881" s="7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80</v>
      </c>
      <c r="J882" t="s">
        <v>21</v>
      </c>
      <c r="K882" t="s">
        <v>22</v>
      </c>
      <c r="L882">
        <v>1563685200</v>
      </c>
      <c r="M882" s="7">
        <f t="shared" si="80"/>
        <v>43667.208333333328</v>
      </c>
      <c r="N882">
        <v>1563858000</v>
      </c>
      <c r="O882" s="7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</v>
      </c>
      <c r="J883" t="s">
        <v>21</v>
      </c>
      <c r="K883" t="s">
        <v>22</v>
      </c>
      <c r="L883">
        <v>1436418000</v>
      </c>
      <c r="M883" s="7">
        <f t="shared" si="80"/>
        <v>42194.208333333328</v>
      </c>
      <c r="N883">
        <v>1438923600</v>
      </c>
      <c r="O883" s="7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 s="7">
        <f t="shared" si="80"/>
        <v>42025.25</v>
      </c>
      <c r="N884">
        <v>1422165600</v>
      </c>
      <c r="O884" s="7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42</v>
      </c>
      <c r="J885" t="s">
        <v>21</v>
      </c>
      <c r="K885" t="s">
        <v>22</v>
      </c>
      <c r="L885">
        <v>1274763600</v>
      </c>
      <c r="M885" s="7">
        <f t="shared" si="80"/>
        <v>40323.208333333336</v>
      </c>
      <c r="N885">
        <v>1277874000</v>
      </c>
      <c r="O885" s="7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58</v>
      </c>
      <c r="J886" t="s">
        <v>21</v>
      </c>
      <c r="K886" t="s">
        <v>22</v>
      </c>
      <c r="L886">
        <v>1399179600</v>
      </c>
      <c r="M886" s="7">
        <f t="shared" si="80"/>
        <v>41763.208333333336</v>
      </c>
      <c r="N886">
        <v>1399352400</v>
      </c>
      <c r="O886" s="7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41</v>
      </c>
      <c r="J887" t="s">
        <v>21</v>
      </c>
      <c r="K887" t="s">
        <v>22</v>
      </c>
      <c r="L887">
        <v>1275800400</v>
      </c>
      <c r="M887" s="7">
        <f t="shared" si="80"/>
        <v>40335.208333333336</v>
      </c>
      <c r="N887">
        <v>1279083600</v>
      </c>
      <c r="O887" s="7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 s="7">
        <f t="shared" si="80"/>
        <v>40416.208333333336</v>
      </c>
      <c r="N888">
        <v>1284354000</v>
      </c>
      <c r="O888" s="7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74</v>
      </c>
      <c r="J889" t="s">
        <v>21</v>
      </c>
      <c r="K889" t="s">
        <v>22</v>
      </c>
      <c r="L889">
        <v>1437109200</v>
      </c>
      <c r="M889" s="7">
        <f t="shared" si="80"/>
        <v>42202.208333333328</v>
      </c>
      <c r="N889">
        <v>1441170000</v>
      </c>
      <c r="O889" s="7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42</v>
      </c>
      <c r="J890" t="s">
        <v>21</v>
      </c>
      <c r="K890" t="s">
        <v>22</v>
      </c>
      <c r="L890">
        <v>1491886800</v>
      </c>
      <c r="M890" s="7">
        <f t="shared" si="80"/>
        <v>42836.208333333328</v>
      </c>
      <c r="N890">
        <v>1493528400</v>
      </c>
      <c r="O890" s="7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78</v>
      </c>
      <c r="J891" t="s">
        <v>21</v>
      </c>
      <c r="K891" t="s">
        <v>22</v>
      </c>
      <c r="L891">
        <v>1394600400</v>
      </c>
      <c r="M891" s="7">
        <f t="shared" si="80"/>
        <v>41710.208333333336</v>
      </c>
      <c r="N891">
        <v>1395205200</v>
      </c>
      <c r="O891" s="7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</v>
      </c>
      <c r="J892" t="s">
        <v>21</v>
      </c>
      <c r="K892" t="s">
        <v>22</v>
      </c>
      <c r="L892">
        <v>1561352400</v>
      </c>
      <c r="M892" s="7">
        <f t="shared" si="80"/>
        <v>43640.208333333328</v>
      </c>
      <c r="N892">
        <v>1561438800</v>
      </c>
      <c r="O892" s="7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</v>
      </c>
      <c r="J893" t="s">
        <v>15</v>
      </c>
      <c r="K893" t="s">
        <v>16</v>
      </c>
      <c r="L893">
        <v>1322892000</v>
      </c>
      <c r="M893" s="7">
        <f t="shared" si="80"/>
        <v>40880.25</v>
      </c>
      <c r="N893">
        <v>1326693600</v>
      </c>
      <c r="O893" s="7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</v>
      </c>
      <c r="J894" t="s">
        <v>21</v>
      </c>
      <c r="K894" t="s">
        <v>22</v>
      </c>
      <c r="L894">
        <v>1274418000</v>
      </c>
      <c r="M894" s="7">
        <f t="shared" si="80"/>
        <v>40319.208333333336</v>
      </c>
      <c r="N894">
        <v>1277960400</v>
      </c>
      <c r="O894" s="7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</v>
      </c>
      <c r="J895" t="s">
        <v>107</v>
      </c>
      <c r="K895" t="s">
        <v>108</v>
      </c>
      <c r="L895">
        <v>1434344400</v>
      </c>
      <c r="M895" s="7">
        <f t="shared" si="80"/>
        <v>42170.208333333328</v>
      </c>
      <c r="N895">
        <v>1434690000</v>
      </c>
      <c r="O895" s="7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</v>
      </c>
      <c r="J896" t="s">
        <v>40</v>
      </c>
      <c r="K896" t="s">
        <v>41</v>
      </c>
      <c r="L896">
        <v>1373518800</v>
      </c>
      <c r="M896" s="7">
        <f t="shared" si="80"/>
        <v>41466.208333333336</v>
      </c>
      <c r="N896">
        <v>1376110800</v>
      </c>
      <c r="O896" s="7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104</v>
      </c>
      <c r="J897" t="s">
        <v>21</v>
      </c>
      <c r="K897" t="s">
        <v>22</v>
      </c>
      <c r="L897">
        <v>1517637600</v>
      </c>
      <c r="M897" s="7">
        <f t="shared" si="80"/>
        <v>43134.25</v>
      </c>
      <c r="N897">
        <v>1518415200</v>
      </c>
      <c r="O897" s="7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</v>
      </c>
      <c r="J898" t="s">
        <v>26</v>
      </c>
      <c r="K898" t="s">
        <v>27</v>
      </c>
      <c r="L898">
        <v>1310619600</v>
      </c>
      <c r="M898" s="7">
        <f t="shared" si="80"/>
        <v>40738.208333333336</v>
      </c>
      <c r="N898">
        <v>1310878800</v>
      </c>
      <c r="O898" s="7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ROUND(IF(E899&gt;0, E899/D899 * 100, 0), 0)</f>
        <v>28</v>
      </c>
      <c r="G899" t="s">
        <v>14</v>
      </c>
      <c r="H899">
        <v>27</v>
      </c>
      <c r="I899">
        <f t="shared" ref="I899:I962" si="85">ROUND(IF(E899&gt;0, E899/H899, 0), 0)</f>
        <v>90</v>
      </c>
      <c r="J899" t="s">
        <v>21</v>
      </c>
      <c r="K899" t="s">
        <v>22</v>
      </c>
      <c r="L899">
        <v>1556427600</v>
      </c>
      <c r="M899" s="7">
        <f t="shared" ref="M899:M962" si="86">(((L899/60)/60)/24)+DATE(1970,1,1)</f>
        <v>43583.208333333328</v>
      </c>
      <c r="N899">
        <v>1556600400</v>
      </c>
      <c r="O899" s="7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_xlfn.TEXTBEFORE(R899, "/", 1)</f>
        <v>theater</v>
      </c>
      <c r="T899" t="str">
        <f t="shared" ref="T899:T962" si="89">_xlfn.TEXTAFTER(R899, "/", 1)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77</v>
      </c>
      <c r="J900" t="s">
        <v>21</v>
      </c>
      <c r="K900" t="s">
        <v>22</v>
      </c>
      <c r="L900">
        <v>1576476000</v>
      </c>
      <c r="M900" s="7">
        <f t="shared" si="86"/>
        <v>43815.25</v>
      </c>
      <c r="N900">
        <v>1576994400</v>
      </c>
      <c r="O900" s="7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103</v>
      </c>
      <c r="J901" t="s">
        <v>98</v>
      </c>
      <c r="K901" t="s">
        <v>99</v>
      </c>
      <c r="L901">
        <v>1381122000</v>
      </c>
      <c r="M901" s="7">
        <f t="shared" si="86"/>
        <v>41554.208333333336</v>
      </c>
      <c r="N901">
        <v>1382677200</v>
      </c>
      <c r="O901" s="7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 s="7">
        <f t="shared" si="86"/>
        <v>41901.208333333336</v>
      </c>
      <c r="N902">
        <v>1411189200</v>
      </c>
      <c r="O902" s="7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</v>
      </c>
      <c r="J903" t="s">
        <v>21</v>
      </c>
      <c r="K903" t="s">
        <v>22</v>
      </c>
      <c r="L903">
        <v>1531803600</v>
      </c>
      <c r="M903" s="7">
        <f t="shared" si="86"/>
        <v>43298.208333333328</v>
      </c>
      <c r="N903">
        <v>1534654800</v>
      </c>
      <c r="O903" s="7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</v>
      </c>
      <c r="J904" t="s">
        <v>21</v>
      </c>
      <c r="K904" t="s">
        <v>22</v>
      </c>
      <c r="L904">
        <v>1454133600</v>
      </c>
      <c r="M904" s="7">
        <f t="shared" si="86"/>
        <v>42399.25</v>
      </c>
      <c r="N904">
        <v>1457762400</v>
      </c>
      <c r="O904" s="7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51</v>
      </c>
      <c r="J905" t="s">
        <v>21</v>
      </c>
      <c r="K905" t="s">
        <v>22</v>
      </c>
      <c r="L905">
        <v>1336194000</v>
      </c>
      <c r="M905" s="7">
        <f t="shared" si="86"/>
        <v>41034.208333333336</v>
      </c>
      <c r="N905">
        <v>1337490000</v>
      </c>
      <c r="O905" s="7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50</v>
      </c>
      <c r="J906" t="s">
        <v>21</v>
      </c>
      <c r="K906" t="s">
        <v>22</v>
      </c>
      <c r="L906">
        <v>1349326800</v>
      </c>
      <c r="M906" s="7">
        <f t="shared" si="86"/>
        <v>41186.208333333336</v>
      </c>
      <c r="N906">
        <v>1349672400</v>
      </c>
      <c r="O906" s="7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55</v>
      </c>
      <c r="J907" t="s">
        <v>21</v>
      </c>
      <c r="K907" t="s">
        <v>22</v>
      </c>
      <c r="L907">
        <v>1379566800</v>
      </c>
      <c r="M907" s="7">
        <f t="shared" si="86"/>
        <v>41536.208333333336</v>
      </c>
      <c r="N907">
        <v>1379826000</v>
      </c>
      <c r="O907" s="7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47</v>
      </c>
      <c r="J908" t="s">
        <v>21</v>
      </c>
      <c r="K908" t="s">
        <v>22</v>
      </c>
      <c r="L908">
        <v>1494651600</v>
      </c>
      <c r="M908" s="7">
        <f t="shared" si="86"/>
        <v>42868.208333333328</v>
      </c>
      <c r="N908">
        <v>1497762000</v>
      </c>
      <c r="O908" s="7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45</v>
      </c>
      <c r="J909" t="s">
        <v>21</v>
      </c>
      <c r="K909" t="s">
        <v>22</v>
      </c>
      <c r="L909">
        <v>1303880400</v>
      </c>
      <c r="M909" s="7">
        <f t="shared" si="86"/>
        <v>40660.208333333336</v>
      </c>
      <c r="N909">
        <v>1304485200</v>
      </c>
      <c r="O909" s="7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 s="7">
        <f t="shared" si="86"/>
        <v>41031.208333333336</v>
      </c>
      <c r="N910">
        <v>1336885200</v>
      </c>
      <c r="O910" s="7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108</v>
      </c>
      <c r="J911" t="s">
        <v>15</v>
      </c>
      <c r="K911" t="s">
        <v>16</v>
      </c>
      <c r="L911">
        <v>1528088400</v>
      </c>
      <c r="M911" s="7">
        <f t="shared" si="86"/>
        <v>43255.208333333328</v>
      </c>
      <c r="N911">
        <v>1530421200</v>
      </c>
      <c r="O911" s="7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</v>
      </c>
      <c r="J912" t="s">
        <v>21</v>
      </c>
      <c r="K912" t="s">
        <v>22</v>
      </c>
      <c r="L912">
        <v>1421906400</v>
      </c>
      <c r="M912" s="7">
        <f t="shared" si="86"/>
        <v>42026.25</v>
      </c>
      <c r="N912">
        <v>1421992800</v>
      </c>
      <c r="O912" s="7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25</v>
      </c>
      <c r="J913" t="s">
        <v>21</v>
      </c>
      <c r="K913" t="s">
        <v>22</v>
      </c>
      <c r="L913">
        <v>1568005200</v>
      </c>
      <c r="M913" s="7">
        <f t="shared" si="86"/>
        <v>43717.208333333328</v>
      </c>
      <c r="N913">
        <v>1568178000</v>
      </c>
      <c r="O913" s="7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80</v>
      </c>
      <c r="J914" t="s">
        <v>21</v>
      </c>
      <c r="K914" t="s">
        <v>22</v>
      </c>
      <c r="L914">
        <v>1346821200</v>
      </c>
      <c r="M914" s="7">
        <f t="shared" si="86"/>
        <v>41157.208333333336</v>
      </c>
      <c r="N914">
        <v>1347944400</v>
      </c>
      <c r="O914" s="7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68</v>
      </c>
      <c r="J915" t="s">
        <v>26</v>
      </c>
      <c r="K915" t="s">
        <v>27</v>
      </c>
      <c r="L915">
        <v>1557637200</v>
      </c>
      <c r="M915" s="7">
        <f t="shared" si="86"/>
        <v>43597.208333333328</v>
      </c>
      <c r="N915">
        <v>1558760400</v>
      </c>
      <c r="O915" s="7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</v>
      </c>
      <c r="J916" t="s">
        <v>40</v>
      </c>
      <c r="K916" t="s">
        <v>41</v>
      </c>
      <c r="L916">
        <v>1375592400</v>
      </c>
      <c r="M916" s="7">
        <f t="shared" si="86"/>
        <v>41490.208333333336</v>
      </c>
      <c r="N916">
        <v>1376629200</v>
      </c>
      <c r="O916" s="7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 s="7">
        <f t="shared" si="86"/>
        <v>42976.208333333328</v>
      </c>
      <c r="N917">
        <v>1504760400</v>
      </c>
      <c r="O917" s="7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26</v>
      </c>
      <c r="J918" t="s">
        <v>21</v>
      </c>
      <c r="K918" t="s">
        <v>22</v>
      </c>
      <c r="L918">
        <v>1418882400</v>
      </c>
      <c r="M918" s="7">
        <f t="shared" si="86"/>
        <v>41991.25</v>
      </c>
      <c r="N918">
        <v>1419660000</v>
      </c>
      <c r="O918" s="7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78</v>
      </c>
      <c r="J919" t="s">
        <v>40</v>
      </c>
      <c r="K919" t="s">
        <v>41</v>
      </c>
      <c r="L919">
        <v>1309237200</v>
      </c>
      <c r="M919" s="7">
        <f t="shared" si="86"/>
        <v>40722.208333333336</v>
      </c>
      <c r="N919">
        <v>1311310800</v>
      </c>
      <c r="O919" s="7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58</v>
      </c>
      <c r="J920" t="s">
        <v>98</v>
      </c>
      <c r="K920" t="s">
        <v>99</v>
      </c>
      <c r="L920">
        <v>1343365200</v>
      </c>
      <c r="M920" s="7">
        <f t="shared" si="86"/>
        <v>41117.208333333336</v>
      </c>
      <c r="N920">
        <v>1344315600</v>
      </c>
      <c r="O920" s="7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93</v>
      </c>
      <c r="J921" t="s">
        <v>26</v>
      </c>
      <c r="K921" t="s">
        <v>27</v>
      </c>
      <c r="L921">
        <v>1507957200</v>
      </c>
      <c r="M921" s="7">
        <f t="shared" si="86"/>
        <v>43022.208333333328</v>
      </c>
      <c r="N921">
        <v>1510725600</v>
      </c>
      <c r="O921" s="7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38</v>
      </c>
      <c r="J922" t="s">
        <v>21</v>
      </c>
      <c r="K922" t="s">
        <v>22</v>
      </c>
      <c r="L922">
        <v>1549519200</v>
      </c>
      <c r="M922" s="7">
        <f t="shared" si="86"/>
        <v>43503.25</v>
      </c>
      <c r="N922">
        <v>1551247200</v>
      </c>
      <c r="O922" s="7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32</v>
      </c>
      <c r="J923" t="s">
        <v>21</v>
      </c>
      <c r="K923" t="s">
        <v>22</v>
      </c>
      <c r="L923">
        <v>1329026400</v>
      </c>
      <c r="M923" s="7">
        <f t="shared" si="86"/>
        <v>40951.25</v>
      </c>
      <c r="N923">
        <v>1330236000</v>
      </c>
      <c r="O923" s="7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 s="7">
        <f t="shared" si="86"/>
        <v>43443.25</v>
      </c>
      <c r="N924">
        <v>1545112800</v>
      </c>
      <c r="O924" s="7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</v>
      </c>
      <c r="J925" t="s">
        <v>21</v>
      </c>
      <c r="K925" t="s">
        <v>22</v>
      </c>
      <c r="L925">
        <v>1279083600</v>
      </c>
      <c r="M925" s="7">
        <f t="shared" si="86"/>
        <v>40373.208333333336</v>
      </c>
      <c r="N925">
        <v>1279170000</v>
      </c>
      <c r="O925" s="7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</v>
      </c>
      <c r="J926" t="s">
        <v>107</v>
      </c>
      <c r="K926" t="s">
        <v>108</v>
      </c>
      <c r="L926">
        <v>1572498000</v>
      </c>
      <c r="M926" s="7">
        <f t="shared" si="86"/>
        <v>43769.208333333328</v>
      </c>
      <c r="N926">
        <v>1573452000</v>
      </c>
      <c r="O926" s="7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</v>
      </c>
      <c r="J927" t="s">
        <v>21</v>
      </c>
      <c r="K927" t="s">
        <v>22</v>
      </c>
      <c r="L927">
        <v>1506056400</v>
      </c>
      <c r="M927" s="7">
        <f t="shared" si="86"/>
        <v>43000.208333333328</v>
      </c>
      <c r="N927">
        <v>1507093200</v>
      </c>
      <c r="O927" s="7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</v>
      </c>
      <c r="J928" t="s">
        <v>21</v>
      </c>
      <c r="K928" t="s">
        <v>22</v>
      </c>
      <c r="L928">
        <v>1463029200</v>
      </c>
      <c r="M928" s="7">
        <f t="shared" si="86"/>
        <v>42502.208333333328</v>
      </c>
      <c r="N928">
        <v>1463374800</v>
      </c>
      <c r="O928" s="7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</v>
      </c>
      <c r="J929" t="s">
        <v>21</v>
      </c>
      <c r="K929" t="s">
        <v>22</v>
      </c>
      <c r="L929">
        <v>1342069200</v>
      </c>
      <c r="M929" s="7">
        <f t="shared" si="86"/>
        <v>41102.208333333336</v>
      </c>
      <c r="N929">
        <v>1344574800</v>
      </c>
      <c r="O929" s="7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 s="7">
        <f t="shared" si="86"/>
        <v>41637.25</v>
      </c>
      <c r="N930">
        <v>1389074400</v>
      </c>
      <c r="O930" s="7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65</v>
      </c>
      <c r="J931" t="s">
        <v>40</v>
      </c>
      <c r="K931" t="s">
        <v>41</v>
      </c>
      <c r="L931">
        <v>1493787600</v>
      </c>
      <c r="M931" s="7">
        <f t="shared" si="86"/>
        <v>42858.208333333328</v>
      </c>
      <c r="N931">
        <v>1494997200</v>
      </c>
      <c r="O931" s="7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</v>
      </c>
      <c r="J932" t="s">
        <v>21</v>
      </c>
      <c r="K932" t="s">
        <v>22</v>
      </c>
      <c r="L932">
        <v>1424844000</v>
      </c>
      <c r="M932" s="7">
        <f t="shared" si="86"/>
        <v>42060.25</v>
      </c>
      <c r="N932">
        <v>1425448800</v>
      </c>
      <c r="O932" s="7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</v>
      </c>
      <c r="J933" t="s">
        <v>21</v>
      </c>
      <c r="K933" t="s">
        <v>22</v>
      </c>
      <c r="L933">
        <v>1403931600</v>
      </c>
      <c r="M933" s="7">
        <f t="shared" si="86"/>
        <v>41818.208333333336</v>
      </c>
      <c r="N933">
        <v>1404104400</v>
      </c>
      <c r="O933" s="7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34</v>
      </c>
      <c r="J934" t="s">
        <v>21</v>
      </c>
      <c r="K934" t="s">
        <v>22</v>
      </c>
      <c r="L934">
        <v>1394514000</v>
      </c>
      <c r="M934" s="7">
        <f t="shared" si="86"/>
        <v>41709.208333333336</v>
      </c>
      <c r="N934">
        <v>1394773200</v>
      </c>
      <c r="O934" s="7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</v>
      </c>
      <c r="J935" t="s">
        <v>21</v>
      </c>
      <c r="K935" t="s">
        <v>22</v>
      </c>
      <c r="L935">
        <v>1365397200</v>
      </c>
      <c r="M935" s="7">
        <f t="shared" si="86"/>
        <v>41372.208333333336</v>
      </c>
      <c r="N935">
        <v>1366520400</v>
      </c>
      <c r="O935" s="7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</v>
      </c>
      <c r="J936" t="s">
        <v>21</v>
      </c>
      <c r="K936" t="s">
        <v>22</v>
      </c>
      <c r="L936">
        <v>1456120800</v>
      </c>
      <c r="M936" s="7">
        <f t="shared" si="86"/>
        <v>42422.25</v>
      </c>
      <c r="N936">
        <v>1456639200</v>
      </c>
      <c r="O936" s="7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76</v>
      </c>
      <c r="J937" t="s">
        <v>21</v>
      </c>
      <c r="K937" t="s">
        <v>22</v>
      </c>
      <c r="L937">
        <v>1437714000</v>
      </c>
      <c r="M937" s="7">
        <f t="shared" si="86"/>
        <v>42209.208333333328</v>
      </c>
      <c r="N937">
        <v>1438318800</v>
      </c>
      <c r="O937" s="7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</v>
      </c>
      <c r="J938" t="s">
        <v>21</v>
      </c>
      <c r="K938" t="s">
        <v>22</v>
      </c>
      <c r="L938">
        <v>1563771600</v>
      </c>
      <c r="M938" s="7">
        <f t="shared" si="86"/>
        <v>43668.208333333328</v>
      </c>
      <c r="N938">
        <v>1564030800</v>
      </c>
      <c r="O938" s="7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87</v>
      </c>
      <c r="J939" t="s">
        <v>21</v>
      </c>
      <c r="K939" t="s">
        <v>22</v>
      </c>
      <c r="L939">
        <v>1448517600</v>
      </c>
      <c r="M939" s="7">
        <f t="shared" si="86"/>
        <v>42334.25</v>
      </c>
      <c r="N939">
        <v>1449295200</v>
      </c>
      <c r="O939" s="7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</v>
      </c>
      <c r="J940" t="s">
        <v>21</v>
      </c>
      <c r="K940" t="s">
        <v>22</v>
      </c>
      <c r="L940">
        <v>1528779600</v>
      </c>
      <c r="M940" s="7">
        <f t="shared" si="86"/>
        <v>43263.208333333328</v>
      </c>
      <c r="N940">
        <v>1531890000</v>
      </c>
      <c r="O940" s="7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</v>
      </c>
      <c r="J941" t="s">
        <v>21</v>
      </c>
      <c r="K941" t="s">
        <v>22</v>
      </c>
      <c r="L941">
        <v>1304744400</v>
      </c>
      <c r="M941" s="7">
        <f t="shared" si="86"/>
        <v>40670.208333333336</v>
      </c>
      <c r="N941">
        <v>1306213200</v>
      </c>
      <c r="O941" s="7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</v>
      </c>
      <c r="J942" t="s">
        <v>15</v>
      </c>
      <c r="K942" t="s">
        <v>16</v>
      </c>
      <c r="L942">
        <v>1354341600</v>
      </c>
      <c r="M942" s="7">
        <f t="shared" si="86"/>
        <v>41244.25</v>
      </c>
      <c r="N942">
        <v>1356242400</v>
      </c>
      <c r="O942" s="7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72</v>
      </c>
      <c r="J943" t="s">
        <v>21</v>
      </c>
      <c r="K943" t="s">
        <v>22</v>
      </c>
      <c r="L943">
        <v>1294552800</v>
      </c>
      <c r="M943" s="7">
        <f t="shared" si="86"/>
        <v>40552.25</v>
      </c>
      <c r="N943">
        <v>1297576800</v>
      </c>
      <c r="O943" s="7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93</v>
      </c>
      <c r="J944" t="s">
        <v>26</v>
      </c>
      <c r="K944" t="s">
        <v>27</v>
      </c>
      <c r="L944">
        <v>1295935200</v>
      </c>
      <c r="M944" s="7">
        <f t="shared" si="86"/>
        <v>40568.25</v>
      </c>
      <c r="N944">
        <v>1296194400</v>
      </c>
      <c r="O944" s="7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105</v>
      </c>
      <c r="J945" t="s">
        <v>21</v>
      </c>
      <c r="K945" t="s">
        <v>22</v>
      </c>
      <c r="L945">
        <v>1411534800</v>
      </c>
      <c r="M945" s="7">
        <f t="shared" si="86"/>
        <v>41906.208333333336</v>
      </c>
      <c r="N945">
        <v>1414558800</v>
      </c>
      <c r="O945" s="7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31</v>
      </c>
      <c r="J946" t="s">
        <v>26</v>
      </c>
      <c r="K946" t="s">
        <v>27</v>
      </c>
      <c r="L946">
        <v>1486706400</v>
      </c>
      <c r="M946" s="7">
        <f t="shared" si="86"/>
        <v>42776.25</v>
      </c>
      <c r="N946">
        <v>1488348000</v>
      </c>
      <c r="O946" s="7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 s="7">
        <f t="shared" si="86"/>
        <v>41004.208333333336</v>
      </c>
      <c r="N947">
        <v>1334898000</v>
      </c>
      <c r="O947" s="7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</v>
      </c>
      <c r="J948" t="s">
        <v>21</v>
      </c>
      <c r="K948" t="s">
        <v>22</v>
      </c>
      <c r="L948">
        <v>1308200400</v>
      </c>
      <c r="M948" s="7">
        <f t="shared" si="86"/>
        <v>40710.208333333336</v>
      </c>
      <c r="N948">
        <v>1308373200</v>
      </c>
      <c r="O948" s="7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74</v>
      </c>
      <c r="J949" t="s">
        <v>21</v>
      </c>
      <c r="K949" t="s">
        <v>22</v>
      </c>
      <c r="L949">
        <v>1411707600</v>
      </c>
      <c r="M949" s="7">
        <f t="shared" si="86"/>
        <v>41908.208333333336</v>
      </c>
      <c r="N949">
        <v>1412312400</v>
      </c>
      <c r="O949" s="7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37</v>
      </c>
      <c r="J950" t="s">
        <v>21</v>
      </c>
      <c r="K950" t="s">
        <v>22</v>
      </c>
      <c r="L950">
        <v>1418364000</v>
      </c>
      <c r="M950" s="7">
        <f t="shared" si="86"/>
        <v>41985.25</v>
      </c>
      <c r="N950">
        <v>1419228000</v>
      </c>
      <c r="O950" s="7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47</v>
      </c>
      <c r="J951" t="s">
        <v>21</v>
      </c>
      <c r="K951" t="s">
        <v>22</v>
      </c>
      <c r="L951">
        <v>1429333200</v>
      </c>
      <c r="M951" s="7">
        <f t="shared" si="86"/>
        <v>42112.208333333328</v>
      </c>
      <c r="N951">
        <v>1430974800</v>
      </c>
      <c r="O951" s="7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 s="7">
        <f t="shared" si="86"/>
        <v>43571.208333333328</v>
      </c>
      <c r="N952">
        <v>1555822800</v>
      </c>
      <c r="O952" s="7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</v>
      </c>
      <c r="J953" t="s">
        <v>21</v>
      </c>
      <c r="K953" t="s">
        <v>22</v>
      </c>
      <c r="L953">
        <v>1482732000</v>
      </c>
      <c r="M953" s="7">
        <f t="shared" si="86"/>
        <v>42730.25</v>
      </c>
      <c r="N953">
        <v>1482818400</v>
      </c>
      <c r="O953" s="7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</v>
      </c>
      <c r="J954" t="s">
        <v>21</v>
      </c>
      <c r="K954" t="s">
        <v>22</v>
      </c>
      <c r="L954">
        <v>1470718800</v>
      </c>
      <c r="M954" s="7">
        <f t="shared" si="86"/>
        <v>42591.208333333328</v>
      </c>
      <c r="N954">
        <v>1471928400</v>
      </c>
      <c r="O954" s="7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</v>
      </c>
      <c r="J955" t="s">
        <v>21</v>
      </c>
      <c r="K955" t="s">
        <v>22</v>
      </c>
      <c r="L955">
        <v>1450591200</v>
      </c>
      <c r="M955" s="7">
        <f t="shared" si="86"/>
        <v>42358.25</v>
      </c>
      <c r="N955">
        <v>1453701600</v>
      </c>
      <c r="O955" s="7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</v>
      </c>
      <c r="J956" t="s">
        <v>26</v>
      </c>
      <c r="K956" t="s">
        <v>27</v>
      </c>
      <c r="L956">
        <v>1348290000</v>
      </c>
      <c r="M956" s="7">
        <f t="shared" si="86"/>
        <v>41174.208333333336</v>
      </c>
      <c r="N956">
        <v>1350363600</v>
      </c>
      <c r="O956" s="7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</v>
      </c>
      <c r="J957" t="s">
        <v>21</v>
      </c>
      <c r="K957" t="s">
        <v>22</v>
      </c>
      <c r="L957">
        <v>1353823200</v>
      </c>
      <c r="M957" s="7">
        <f t="shared" si="86"/>
        <v>41238.25</v>
      </c>
      <c r="N957">
        <v>1353996000</v>
      </c>
      <c r="O957" s="7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</v>
      </c>
      <c r="J958" t="s">
        <v>21</v>
      </c>
      <c r="K958" t="s">
        <v>22</v>
      </c>
      <c r="L958">
        <v>1450764000</v>
      </c>
      <c r="M958" s="7">
        <f t="shared" si="86"/>
        <v>42360.25</v>
      </c>
      <c r="N958">
        <v>1451109600</v>
      </c>
      <c r="O958" s="7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95</v>
      </c>
      <c r="J959" t="s">
        <v>21</v>
      </c>
      <c r="K959" t="s">
        <v>22</v>
      </c>
      <c r="L959">
        <v>1329372000</v>
      </c>
      <c r="M959" s="7">
        <f t="shared" si="86"/>
        <v>40955.25</v>
      </c>
      <c r="N959">
        <v>1329631200</v>
      </c>
      <c r="O959" s="7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</v>
      </c>
      <c r="J960" t="s">
        <v>21</v>
      </c>
      <c r="K960" t="s">
        <v>22</v>
      </c>
      <c r="L960">
        <v>1277096400</v>
      </c>
      <c r="M960" s="7">
        <f t="shared" si="86"/>
        <v>40350.208333333336</v>
      </c>
      <c r="N960">
        <v>1278997200</v>
      </c>
      <c r="O960" s="7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</v>
      </c>
      <c r="J961" t="s">
        <v>21</v>
      </c>
      <c r="K961" t="s">
        <v>22</v>
      </c>
      <c r="L961">
        <v>1277701200</v>
      </c>
      <c r="M961" s="7">
        <f t="shared" si="86"/>
        <v>40357.208333333336</v>
      </c>
      <c r="N961">
        <v>1280120400</v>
      </c>
      <c r="O961" s="7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</v>
      </c>
      <c r="J962" t="s">
        <v>21</v>
      </c>
      <c r="K962" t="s">
        <v>22</v>
      </c>
      <c r="L962">
        <v>1454911200</v>
      </c>
      <c r="M962" s="7">
        <f t="shared" si="86"/>
        <v>42408.25</v>
      </c>
      <c r="N962">
        <v>1458104400</v>
      </c>
      <c r="O962" s="7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ROUND(IF(E963&gt;0, E963/D963 * 100, 0), 0)</f>
        <v>119</v>
      </c>
      <c r="G963" t="s">
        <v>20</v>
      </c>
      <c r="H963">
        <v>155</v>
      </c>
      <c r="I963">
        <f t="shared" ref="I963:I1001" si="91">ROUND(IF(E963&gt;0, E963/H963, 0), 0)</f>
        <v>44</v>
      </c>
      <c r="J963" t="s">
        <v>21</v>
      </c>
      <c r="K963" t="s">
        <v>22</v>
      </c>
      <c r="L963">
        <v>1297922400</v>
      </c>
      <c r="M963" s="7">
        <f t="shared" ref="M963:M1001" si="92">(((L963/60)/60)/24)+DATE(1970,1,1)</f>
        <v>40591.25</v>
      </c>
      <c r="N963">
        <v>1298268000</v>
      </c>
      <c r="O963" s="7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_xlfn.TEXTBEFORE(R963, "/", 1)</f>
        <v>publishing</v>
      </c>
      <c r="T963" t="str">
        <f t="shared" ref="T963:T1001" si="95">_xlfn.TEXTAFTER(R963, "/", 1)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</v>
      </c>
      <c r="J964" t="s">
        <v>21</v>
      </c>
      <c r="K964" t="s">
        <v>22</v>
      </c>
      <c r="L964">
        <v>1384408800</v>
      </c>
      <c r="M964" s="7">
        <f t="shared" si="92"/>
        <v>41592.25</v>
      </c>
      <c r="N964">
        <v>1386223200</v>
      </c>
      <c r="O964" s="7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44</v>
      </c>
      <c r="J965" t="s">
        <v>107</v>
      </c>
      <c r="K965" t="s">
        <v>108</v>
      </c>
      <c r="L965">
        <v>1299304800</v>
      </c>
      <c r="M965" s="7">
        <f t="shared" si="92"/>
        <v>40607.25</v>
      </c>
      <c r="N965">
        <v>1299823200</v>
      </c>
      <c r="O965" s="7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85</v>
      </c>
      <c r="J966" t="s">
        <v>21</v>
      </c>
      <c r="K966" t="s">
        <v>22</v>
      </c>
      <c r="L966">
        <v>1431320400</v>
      </c>
      <c r="M966" s="7">
        <f t="shared" si="92"/>
        <v>42135.208333333328</v>
      </c>
      <c r="N966">
        <v>1431752400</v>
      </c>
      <c r="O966" s="7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</v>
      </c>
      <c r="J967" t="s">
        <v>40</v>
      </c>
      <c r="K967" t="s">
        <v>41</v>
      </c>
      <c r="L967">
        <v>1264399200</v>
      </c>
      <c r="M967" s="7">
        <f t="shared" si="92"/>
        <v>40203.25</v>
      </c>
      <c r="N967">
        <v>1267855200</v>
      </c>
      <c r="O967" s="7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55</v>
      </c>
      <c r="J968" t="s">
        <v>21</v>
      </c>
      <c r="K968" t="s">
        <v>22</v>
      </c>
      <c r="L968">
        <v>1497502800</v>
      </c>
      <c r="M968" s="7">
        <f t="shared" si="92"/>
        <v>42901.208333333328</v>
      </c>
      <c r="N968">
        <v>1497675600</v>
      </c>
      <c r="O968" s="7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</v>
      </c>
      <c r="J969" t="s">
        <v>21</v>
      </c>
      <c r="K969" t="s">
        <v>22</v>
      </c>
      <c r="L969">
        <v>1333688400</v>
      </c>
      <c r="M969" s="7">
        <f t="shared" si="92"/>
        <v>41005.208333333336</v>
      </c>
      <c r="N969">
        <v>1336885200</v>
      </c>
      <c r="O969" s="7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</v>
      </c>
      <c r="J970" t="s">
        <v>21</v>
      </c>
      <c r="K970" t="s">
        <v>22</v>
      </c>
      <c r="L970">
        <v>1293861600</v>
      </c>
      <c r="M970" s="7">
        <f t="shared" si="92"/>
        <v>40544.25</v>
      </c>
      <c r="N970">
        <v>1295157600</v>
      </c>
      <c r="O970" s="7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92</v>
      </c>
      <c r="J971" t="s">
        <v>21</v>
      </c>
      <c r="K971" t="s">
        <v>22</v>
      </c>
      <c r="L971">
        <v>1576994400</v>
      </c>
      <c r="M971" s="7">
        <f t="shared" si="92"/>
        <v>43821.25</v>
      </c>
      <c r="N971">
        <v>1577599200</v>
      </c>
      <c r="O971" s="7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</v>
      </c>
      <c r="J972" t="s">
        <v>21</v>
      </c>
      <c r="K972" t="s">
        <v>22</v>
      </c>
      <c r="L972">
        <v>1304917200</v>
      </c>
      <c r="M972" s="7">
        <f t="shared" si="92"/>
        <v>40672.208333333336</v>
      </c>
      <c r="N972">
        <v>1305003600</v>
      </c>
      <c r="O972" s="7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59</v>
      </c>
      <c r="J973" t="s">
        <v>21</v>
      </c>
      <c r="K973" t="s">
        <v>22</v>
      </c>
      <c r="L973">
        <v>1381208400</v>
      </c>
      <c r="M973" s="7">
        <f t="shared" si="92"/>
        <v>41555.208333333336</v>
      </c>
      <c r="N973">
        <v>1381726800</v>
      </c>
      <c r="O973" s="7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</v>
      </c>
      <c r="J974" t="s">
        <v>21</v>
      </c>
      <c r="K974" t="s">
        <v>22</v>
      </c>
      <c r="L974">
        <v>1401685200</v>
      </c>
      <c r="M974" s="7">
        <f t="shared" si="92"/>
        <v>41792.208333333336</v>
      </c>
      <c r="N974">
        <v>1402462800</v>
      </c>
      <c r="O974" s="7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104</v>
      </c>
      <c r="J975" t="s">
        <v>21</v>
      </c>
      <c r="K975" t="s">
        <v>22</v>
      </c>
      <c r="L975">
        <v>1291960800</v>
      </c>
      <c r="M975" s="7">
        <f t="shared" si="92"/>
        <v>40522.25</v>
      </c>
      <c r="N975">
        <v>1292133600</v>
      </c>
      <c r="O975" s="7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</v>
      </c>
      <c r="J976" t="s">
        <v>21</v>
      </c>
      <c r="K976" t="s">
        <v>22</v>
      </c>
      <c r="L976">
        <v>1368853200</v>
      </c>
      <c r="M976" s="7">
        <f t="shared" si="92"/>
        <v>41412.208333333336</v>
      </c>
      <c r="N976">
        <v>1368939600</v>
      </c>
      <c r="O976" s="7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62</v>
      </c>
      <c r="J977" t="s">
        <v>21</v>
      </c>
      <c r="K977" t="s">
        <v>22</v>
      </c>
      <c r="L977">
        <v>1448776800</v>
      </c>
      <c r="M977" s="7">
        <f t="shared" si="92"/>
        <v>42337.25</v>
      </c>
      <c r="N977">
        <v>1452146400</v>
      </c>
      <c r="O977" s="7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</v>
      </c>
      <c r="J978" t="s">
        <v>21</v>
      </c>
      <c r="K978" t="s">
        <v>22</v>
      </c>
      <c r="L978">
        <v>1296194400</v>
      </c>
      <c r="M978" s="7">
        <f t="shared" si="92"/>
        <v>40571.25</v>
      </c>
      <c r="N978">
        <v>1296712800</v>
      </c>
      <c r="O978" s="7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</v>
      </c>
      <c r="J979" t="s">
        <v>21</v>
      </c>
      <c r="K979" t="s">
        <v>22</v>
      </c>
      <c r="L979">
        <v>1517983200</v>
      </c>
      <c r="M979" s="7">
        <f t="shared" si="92"/>
        <v>43138.25</v>
      </c>
      <c r="N979">
        <v>1520748000</v>
      </c>
      <c r="O979" s="7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94</v>
      </c>
      <c r="J980" t="s">
        <v>21</v>
      </c>
      <c r="K980" t="s">
        <v>22</v>
      </c>
      <c r="L980">
        <v>1478930400</v>
      </c>
      <c r="M980" s="7">
        <f t="shared" si="92"/>
        <v>42686.25</v>
      </c>
      <c r="N980">
        <v>1480831200</v>
      </c>
      <c r="O980" s="7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85</v>
      </c>
      <c r="J981" t="s">
        <v>40</v>
      </c>
      <c r="K981" t="s">
        <v>41</v>
      </c>
      <c r="L981">
        <v>1426395600</v>
      </c>
      <c r="M981" s="7">
        <f t="shared" si="92"/>
        <v>42078.208333333328</v>
      </c>
      <c r="N981">
        <v>1426914000</v>
      </c>
      <c r="O981" s="7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106</v>
      </c>
      <c r="J982" t="s">
        <v>21</v>
      </c>
      <c r="K982" t="s">
        <v>22</v>
      </c>
      <c r="L982">
        <v>1446181200</v>
      </c>
      <c r="M982" s="7">
        <f t="shared" si="92"/>
        <v>42307.208333333328</v>
      </c>
      <c r="N982">
        <v>1446616800</v>
      </c>
      <c r="O982" s="7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37</v>
      </c>
      <c r="J983" t="s">
        <v>21</v>
      </c>
      <c r="K983" t="s">
        <v>22</v>
      </c>
      <c r="L983">
        <v>1514181600</v>
      </c>
      <c r="M983" s="7">
        <f t="shared" si="92"/>
        <v>43094.25</v>
      </c>
      <c r="N983">
        <v>1517032800</v>
      </c>
      <c r="O983" s="7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82</v>
      </c>
      <c r="J984" t="s">
        <v>21</v>
      </c>
      <c r="K984" t="s">
        <v>22</v>
      </c>
      <c r="L984">
        <v>1311051600</v>
      </c>
      <c r="M984" s="7">
        <f t="shared" si="92"/>
        <v>40743.208333333336</v>
      </c>
      <c r="N984">
        <v>1311224400</v>
      </c>
      <c r="O984" s="7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 s="7">
        <f t="shared" si="92"/>
        <v>43681.208333333328</v>
      </c>
      <c r="N985">
        <v>1566190800</v>
      </c>
      <c r="O985" s="7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</v>
      </c>
      <c r="J986" t="s">
        <v>21</v>
      </c>
      <c r="K986" t="s">
        <v>22</v>
      </c>
      <c r="L986">
        <v>1567918800</v>
      </c>
      <c r="M986" s="7">
        <f t="shared" si="92"/>
        <v>43716.208333333328</v>
      </c>
      <c r="N986">
        <v>1570165200</v>
      </c>
      <c r="O986" s="7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 s="7">
        <f t="shared" si="92"/>
        <v>41614.25</v>
      </c>
      <c r="N987">
        <v>1388556000</v>
      </c>
      <c r="O987" s="7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</v>
      </c>
      <c r="J988" t="s">
        <v>21</v>
      </c>
      <c r="K988" t="s">
        <v>22</v>
      </c>
      <c r="L988">
        <v>1301979600</v>
      </c>
      <c r="M988" s="7">
        <f t="shared" si="92"/>
        <v>40638.208333333336</v>
      </c>
      <c r="N988">
        <v>1303189200</v>
      </c>
      <c r="O988" s="7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 s="7">
        <f t="shared" si="92"/>
        <v>42852.208333333328</v>
      </c>
      <c r="N989">
        <v>1494478800</v>
      </c>
      <c r="O989" s="7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77</v>
      </c>
      <c r="J990" t="s">
        <v>21</v>
      </c>
      <c r="K990" t="s">
        <v>22</v>
      </c>
      <c r="L990">
        <v>1478930400</v>
      </c>
      <c r="M990" s="7">
        <f t="shared" si="92"/>
        <v>42686.25</v>
      </c>
      <c r="N990">
        <v>1480744800</v>
      </c>
      <c r="O990" s="7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</v>
      </c>
      <c r="J991" t="s">
        <v>21</v>
      </c>
      <c r="K991" t="s">
        <v>22</v>
      </c>
      <c r="L991">
        <v>1555390800</v>
      </c>
      <c r="M991" s="7">
        <f t="shared" si="92"/>
        <v>43571.208333333328</v>
      </c>
      <c r="N991">
        <v>1555822800</v>
      </c>
      <c r="O991" s="7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107</v>
      </c>
      <c r="J992" t="s">
        <v>21</v>
      </c>
      <c r="K992" t="s">
        <v>22</v>
      </c>
      <c r="L992">
        <v>1456984800</v>
      </c>
      <c r="M992" s="7">
        <f t="shared" si="92"/>
        <v>42432.25</v>
      </c>
      <c r="N992">
        <v>1458882000</v>
      </c>
      <c r="O992" s="7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</v>
      </c>
      <c r="J993" t="s">
        <v>21</v>
      </c>
      <c r="K993" t="s">
        <v>22</v>
      </c>
      <c r="L993">
        <v>1411621200</v>
      </c>
      <c r="M993" s="7">
        <f t="shared" si="92"/>
        <v>41907.208333333336</v>
      </c>
      <c r="N993">
        <v>1411966800</v>
      </c>
      <c r="O993" s="7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</v>
      </c>
      <c r="J994" t="s">
        <v>21</v>
      </c>
      <c r="K994" t="s">
        <v>22</v>
      </c>
      <c r="L994">
        <v>1525669200</v>
      </c>
      <c r="M994" s="7">
        <f t="shared" si="92"/>
        <v>43227.208333333328</v>
      </c>
      <c r="N994">
        <v>1526878800</v>
      </c>
      <c r="O994" s="7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</v>
      </c>
      <c r="J995" t="s">
        <v>107</v>
      </c>
      <c r="K995" t="s">
        <v>108</v>
      </c>
      <c r="L995">
        <v>1450936800</v>
      </c>
      <c r="M995" s="7">
        <f t="shared" si="92"/>
        <v>42362.25</v>
      </c>
      <c r="N995">
        <v>1452405600</v>
      </c>
      <c r="O995" s="7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88</v>
      </c>
      <c r="J996" t="s">
        <v>21</v>
      </c>
      <c r="K996" t="s">
        <v>22</v>
      </c>
      <c r="L996">
        <v>1413522000</v>
      </c>
      <c r="M996" s="7">
        <f t="shared" si="92"/>
        <v>41929.208333333336</v>
      </c>
      <c r="N996">
        <v>1414040400</v>
      </c>
      <c r="O996" s="7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 s="7">
        <f t="shared" si="92"/>
        <v>43408.208333333328</v>
      </c>
      <c r="N997">
        <v>1543816800</v>
      </c>
      <c r="O997" s="7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43</v>
      </c>
      <c r="J998" t="s">
        <v>21</v>
      </c>
      <c r="K998" t="s">
        <v>22</v>
      </c>
      <c r="L998">
        <v>1357106400</v>
      </c>
      <c r="M998" s="7">
        <f t="shared" si="92"/>
        <v>41276.25</v>
      </c>
      <c r="N998">
        <v>1359698400</v>
      </c>
      <c r="O998" s="7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</v>
      </c>
      <c r="J999" t="s">
        <v>107</v>
      </c>
      <c r="K999" t="s">
        <v>108</v>
      </c>
      <c r="L999">
        <v>1390197600</v>
      </c>
      <c r="M999" s="7">
        <f t="shared" si="92"/>
        <v>41659.25</v>
      </c>
      <c r="N999">
        <v>1390629600</v>
      </c>
      <c r="O999" s="7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</v>
      </c>
      <c r="J1000" t="s">
        <v>21</v>
      </c>
      <c r="K1000" t="s">
        <v>22</v>
      </c>
      <c r="L1000">
        <v>1265868000</v>
      </c>
      <c r="M1000" s="7">
        <f t="shared" si="92"/>
        <v>40220.25</v>
      </c>
      <c r="N1000">
        <v>1267077600</v>
      </c>
      <c r="O1000" s="7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56</v>
      </c>
      <c r="J1001" t="s">
        <v>21</v>
      </c>
      <c r="K1001" t="s">
        <v>22</v>
      </c>
      <c r="L1001">
        <v>1467176400</v>
      </c>
      <c r="M1001" s="7">
        <f t="shared" si="92"/>
        <v>42550.208333333328</v>
      </c>
      <c r="N1001">
        <v>1467781200</v>
      </c>
      <c r="O1001" s="7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expression" dxfId="11" priority="2">
      <formula>IF(G1="live", TRUE, FALSE)</formula>
    </cfRule>
    <cfRule type="expression" dxfId="10" priority="3">
      <formula>IF(G1="canceled", TRUE, FALSE)</formula>
    </cfRule>
    <cfRule type="expression" dxfId="9" priority="4">
      <formula>IF(G1="successful", TRUE, FALSE)</formula>
    </cfRule>
    <cfRule type="expression" dxfId="8" priority="5">
      <formula>IF(G1="failed", TRUE, FALSE)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F586-E24F-4D23-B125-BEFF7C77C7B2}">
  <sheetPr codeName="Sheet3"/>
  <dimension ref="A1:F14"/>
  <sheetViews>
    <sheetView workbookViewId="0">
      <selection activeCell="D34" sqref="D3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2046</v>
      </c>
    </row>
    <row r="3" spans="1:6" x14ac:dyDescent="0.25">
      <c r="A3" s="4" t="s">
        <v>2033</v>
      </c>
      <c r="B3" s="4" t="s">
        <v>2045</v>
      </c>
    </row>
    <row r="4" spans="1:6" x14ac:dyDescent="0.25">
      <c r="A4" s="4" t="s">
        <v>2043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5">
      <c r="A5" s="5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2037</v>
      </c>
      <c r="E8">
        <v>4</v>
      </c>
      <c r="F8">
        <v>4</v>
      </c>
    </row>
    <row r="9" spans="1:6" x14ac:dyDescent="0.25">
      <c r="A9" s="5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714D-8E82-4BE2-A234-2FA5EAB411BB}">
  <sheetPr codeName="Sheet4"/>
  <dimension ref="A1:F30"/>
  <sheetViews>
    <sheetView workbookViewId="0">
      <selection activeCell="M37" sqref="M3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2046</v>
      </c>
    </row>
    <row r="2" spans="1:6" x14ac:dyDescent="0.25">
      <c r="A2" s="4" t="s">
        <v>2031</v>
      </c>
      <c r="B2" t="s">
        <v>2046</v>
      </c>
    </row>
    <row r="4" spans="1:6" x14ac:dyDescent="0.25">
      <c r="A4" s="4" t="s">
        <v>2033</v>
      </c>
      <c r="B4" s="4" t="s">
        <v>2045</v>
      </c>
    </row>
    <row r="5" spans="1:6" x14ac:dyDescent="0.25">
      <c r="A5" s="4" t="s">
        <v>2043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2069</v>
      </c>
      <c r="E7">
        <v>4</v>
      </c>
      <c r="F7">
        <v>4</v>
      </c>
    </row>
    <row r="8" spans="1:6" x14ac:dyDescent="0.25">
      <c r="A8" s="5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2062</v>
      </c>
      <c r="C10">
        <v>8</v>
      </c>
      <c r="E10">
        <v>10</v>
      </c>
      <c r="F10">
        <v>18</v>
      </c>
    </row>
    <row r="11" spans="1:6" x14ac:dyDescent="0.25">
      <c r="A11" s="5" t="s">
        <v>2050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2051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2052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2053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2063</v>
      </c>
      <c r="C15">
        <v>3</v>
      </c>
      <c r="E15">
        <v>4</v>
      </c>
      <c r="F15">
        <v>7</v>
      </c>
    </row>
    <row r="16" spans="1:6" x14ac:dyDescent="0.25">
      <c r="A16" s="5" t="s">
        <v>2064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2054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2056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2065</v>
      </c>
      <c r="C20">
        <v>4</v>
      </c>
      <c r="E20">
        <v>4</v>
      </c>
      <c r="F20">
        <v>8</v>
      </c>
    </row>
    <row r="21" spans="1:6" x14ac:dyDescent="0.25">
      <c r="A21" s="5" t="s">
        <v>2057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2066</v>
      </c>
      <c r="C22">
        <v>9</v>
      </c>
      <c r="E22">
        <v>5</v>
      </c>
      <c r="F22">
        <v>14</v>
      </c>
    </row>
    <row r="23" spans="1:6" x14ac:dyDescent="0.25">
      <c r="A23" s="5" t="s">
        <v>2058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2067</v>
      </c>
      <c r="C25">
        <v>7</v>
      </c>
      <c r="E25">
        <v>14</v>
      </c>
      <c r="F25">
        <v>21</v>
      </c>
    </row>
    <row r="26" spans="1:6" x14ac:dyDescent="0.25">
      <c r="A26" s="5" t="s">
        <v>2060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2061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2070</v>
      </c>
      <c r="E29">
        <v>3</v>
      </c>
      <c r="F29">
        <v>3</v>
      </c>
    </row>
    <row r="30" spans="1:6" x14ac:dyDescent="0.25">
      <c r="A30" s="5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8E3C-3622-45C5-8FFF-55EE2F673288}">
  <sheetPr codeName="Sheet5"/>
  <dimension ref="A1:F18"/>
  <sheetViews>
    <sheetView workbookViewId="0">
      <selection activeCell="Q20" sqref="Q20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2031</v>
      </c>
      <c r="B1" t="s">
        <v>2046</v>
      </c>
    </row>
    <row r="2" spans="1:6" x14ac:dyDescent="0.25">
      <c r="A2" s="4" t="s">
        <v>2073</v>
      </c>
      <c r="B2" t="s">
        <v>2046</v>
      </c>
    </row>
    <row r="4" spans="1:6" x14ac:dyDescent="0.25">
      <c r="A4" s="4" t="s">
        <v>2033</v>
      </c>
      <c r="B4" s="4" t="s">
        <v>2045</v>
      </c>
    </row>
    <row r="5" spans="1:6" x14ac:dyDescent="0.25">
      <c r="A5" s="4" t="s">
        <v>2043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5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5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5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5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5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5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5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5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5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5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5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5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5" t="s">
        <v>2044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9F52-39E5-4B15-94BA-881C0A133166}">
  <sheetPr codeName="Sheet2"/>
  <dimension ref="A1:H13"/>
  <sheetViews>
    <sheetView workbookViewId="0">
      <selection activeCell="J32" sqref="J32"/>
    </sheetView>
  </sheetViews>
  <sheetFormatPr defaultRowHeight="15.75" x14ac:dyDescent="0.25"/>
  <cols>
    <col min="1" max="1" width="28.375" customWidth="1"/>
    <col min="2" max="2" width="17.625" customWidth="1"/>
    <col min="3" max="3" width="14.125" customWidth="1"/>
    <col min="4" max="4" width="18.125" customWidth="1"/>
    <col min="5" max="5" width="14.25" customWidth="1"/>
    <col min="6" max="6" width="21.125" style="10" customWidth="1"/>
    <col min="7" max="7" width="16.625" customWidth="1"/>
    <col min="8" max="8" width="19.375" customWidth="1"/>
  </cols>
  <sheetData>
    <row r="1" spans="1:8" s="1" customFormat="1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9" t="s">
        <v>2091</v>
      </c>
      <c r="G1" s="1" t="s">
        <v>2092</v>
      </c>
      <c r="H1" s="1" t="s">
        <v>2093</v>
      </c>
    </row>
    <row r="2" spans="1:8" x14ac:dyDescent="0.25">
      <c r="A2" t="s">
        <v>2094</v>
      </c>
      <c r="B2">
        <f>COUNTIFS([0]!goal, "&lt;1000", [0]!outcome, "successful")</f>
        <v>30</v>
      </c>
      <c r="C2">
        <f>COUNTIFS([0]!goal, "&lt;1000", [0]!outcome, "failed")</f>
        <v>20</v>
      </c>
      <c r="D2">
        <f>COUNTIFS([0]!goal, "&lt;1000", [0]!outcome, "canceled")</f>
        <v>1</v>
      </c>
      <c r="E2">
        <f>SUM(B2:D2)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25">
      <c r="A3" t="s">
        <v>2095</v>
      </c>
      <c r="B3">
        <f>COUNTIFS([0]!goal, "&gt;=1000", [0]!goal, "&lt;=4999", [0]!outcome, "successful")</f>
        <v>191</v>
      </c>
      <c r="C3">
        <f>COUNTIFS([0]!goal, "&gt;=1000", [0]!goal, "&lt;=4999", [0]!outcome, "failed")</f>
        <v>38</v>
      </c>
      <c r="D3">
        <f>COUNTIFS([0]!goal, "&gt;=1000", [0]!goal, "&lt;=4999", [0]!outcome, "canceled")</f>
        <v>2</v>
      </c>
      <c r="E3">
        <f t="shared" ref="E3:E13" si="0">SUM(B3:D3)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25">
      <c r="A4" t="s">
        <v>2096</v>
      </c>
      <c r="B4">
        <f>COUNTIFS([0]!goal, "&gt;=5000", [0]!goal, "&lt;=9999", [0]!outcome, "successful")</f>
        <v>164</v>
      </c>
      <c r="C4">
        <f>COUNTIFS([0]!goal, "&gt;=5000", [0]!goal, "&lt;=9999", [0]!outcome, "failed")</f>
        <v>126</v>
      </c>
      <c r="D4">
        <f>COUNTIFS([0]!goal, "&gt;=5000", [0]!goal, "&lt;=9999", [0]!outcome, "canceled")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5">
      <c r="A5" t="s">
        <v>2098</v>
      </c>
      <c r="B5">
        <f>COUNTIFS([0]!goal, "&gt;=10000", [0]!goal, "&lt;=14999", [0]!outcome, "successful")</f>
        <v>4</v>
      </c>
      <c r="C5">
        <f>COUNTIFS([0]!goal, "&gt;=10000", [0]!goal, "&lt;=14999", [0]!outcome, "failed")</f>
        <v>5</v>
      </c>
      <c r="D5">
        <f>COUNTIFS([0]!goal, "&gt;=10000", [0]!goal, "&lt;=14999", [0]!outcome, "canceled")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5">
      <c r="A6" t="s">
        <v>2105</v>
      </c>
      <c r="B6">
        <f>COUNTIFS([0]!goal, "&gt;=15000", [0]!goal, "&lt;=19999", [0]!outcome, "successful")</f>
        <v>10</v>
      </c>
      <c r="C6">
        <f>COUNTIFS([0]!goal, "&gt;=15000", [0]!goal, "&lt;=19999", [0]!outcome, "failed")</f>
        <v>0</v>
      </c>
      <c r="D6">
        <f>COUNTIFS([0]!goal, "&gt;=15000", [0]!goal, "&lt;=19999", [0]!outcome, "canceled")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5">
      <c r="A7" t="s">
        <v>2097</v>
      </c>
      <c r="B7">
        <f>COUNTIFS([0]!goal, "&gt;=20000", [0]!goal, "&lt;=24999", [0]!outcome, "successful")</f>
        <v>7</v>
      </c>
      <c r="C7">
        <f>COUNTIFS([0]!goal, "&gt;=20000", [0]!goal, "&lt;=24999", [0]!outcome, "failed")</f>
        <v>0</v>
      </c>
      <c r="D7">
        <f>COUNTIFS([0]!goal, "&gt;=20000", [0]!goal, "&lt;=24999", [0]!outcome, "canceled")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5">
      <c r="A8" t="s">
        <v>2099</v>
      </c>
      <c r="B8">
        <f>COUNTIFS([0]!goal, "&gt;=25000", [0]!goal, "&lt;=29999", [0]!outcome, "successful")</f>
        <v>11</v>
      </c>
      <c r="C8">
        <f>COUNTIFS([0]!goal, "&gt;=25000", [0]!goal, "&lt;=29999", [0]!outcome, "failed")</f>
        <v>3</v>
      </c>
      <c r="D8">
        <f>COUNTIFS([0]!goal, "&gt;=25000", [0]!goal, "&lt;=29999", [0]!outcome, "canceled")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5">
      <c r="A9" t="s">
        <v>2100</v>
      </c>
      <c r="B9">
        <f>COUNTIFS([0]!goal, "&gt;=30000", [0]!goal, "&lt;=34999", [0]!outcome, "successful")</f>
        <v>7</v>
      </c>
      <c r="C9">
        <f>COUNTIFS([0]!goal, "&gt;=30000", [0]!goal, "&lt;=34999", [0]!outcome, "failed")</f>
        <v>0</v>
      </c>
      <c r="D9">
        <f>COUNTIFS([0]!goal, "&gt;=30000", [0]!goal, "&lt;=34999", [0]!outcome, "canceled")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5">
      <c r="A10" t="s">
        <v>2101</v>
      </c>
      <c r="B10">
        <f>COUNTIFS([0]!goal, "&gt;=35000", [0]!goal, "&lt;=39999", [0]!outcome, "successful")</f>
        <v>8</v>
      </c>
      <c r="C10">
        <f>COUNTIFS([0]!goal, "&gt;=35000", [0]!goal, "&lt;=39999", [0]!outcome, "failed")</f>
        <v>3</v>
      </c>
      <c r="D10">
        <f>COUNTIFS([0]!goal, "&gt;=35000", [0]!goal, "&lt;=39999", [0]!outcome, "canceled")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5">
      <c r="A11" t="s">
        <v>2102</v>
      </c>
      <c r="B11">
        <f>COUNTIFS([0]!goal, "&gt;=40000", [0]!goal, "&lt;=44999", [0]!outcome, "successful")</f>
        <v>11</v>
      </c>
      <c r="C11">
        <f>COUNTIFS([0]!goal, "&gt;=40000", [0]!goal, "&lt;=44999", [0]!outcome, "failed")</f>
        <v>3</v>
      </c>
      <c r="D11">
        <f>COUNTIFS([0]!goal, "&gt;=40000", [0]!goal, "&lt;=44999", [0]!outcome, "canceled")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5">
      <c r="A12" t="s">
        <v>2103</v>
      </c>
      <c r="B12">
        <f>COUNTIFS([0]!goal, "&gt;=45000", [0]!goal, "&lt;=49999", [0]!outcome, "successful")</f>
        <v>8</v>
      </c>
      <c r="C12">
        <f>COUNTIFS([0]!goal, "&gt;=45000", [0]!goal, "&lt;=49999", [0]!outcome, "failed")</f>
        <v>3</v>
      </c>
      <c r="D12">
        <f>COUNTIFS([0]!goal, "&gt;=45000", [0]!goal, "&lt;=49999", [0]!outcome, "canceled")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25">
      <c r="A13" t="s">
        <v>2104</v>
      </c>
      <c r="B13">
        <f>COUNTIFS([0]!goal, "&gt;=50000", [0]!outcome, "successful")</f>
        <v>114</v>
      </c>
      <c r="C13">
        <f>COUNTIFS([0]!goal, "&gt;=50000", [0]!outcome, "failed")</f>
        <v>163</v>
      </c>
      <c r="D13">
        <f>COUNTIFS([0]!goal, "&gt;=50000", [0]!outcome, "canceled")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F2DB-CB15-4093-9A86-130EA7BCE14F}">
  <dimension ref="A1:I566"/>
  <sheetViews>
    <sheetView workbookViewId="0">
      <selection activeCell="E12" sqref="E12"/>
    </sheetView>
  </sheetViews>
  <sheetFormatPr defaultRowHeight="15.75" x14ac:dyDescent="0.25"/>
  <cols>
    <col min="1" max="1" width="11.5" customWidth="1"/>
    <col min="2" max="2" width="22.375" customWidth="1"/>
    <col min="5" max="5" width="19.875" customWidth="1"/>
    <col min="7" max="7" width="12.375" customWidth="1"/>
    <col min="8" max="8" width="30" customWidth="1"/>
    <col min="9" max="9" width="26.75" customWidth="1"/>
  </cols>
  <sheetData>
    <row r="1" spans="1:9" x14ac:dyDescent="0.25">
      <c r="A1" s="1" t="s">
        <v>4</v>
      </c>
      <c r="B1" s="1" t="s">
        <v>2115</v>
      </c>
      <c r="D1" s="1" t="s">
        <v>4</v>
      </c>
      <c r="E1" s="1" t="s">
        <v>2116</v>
      </c>
      <c r="G1" s="11" t="s">
        <v>2106</v>
      </c>
      <c r="H1" s="11" t="s">
        <v>2113</v>
      </c>
      <c r="I1" s="11" t="s">
        <v>2114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G2" t="s">
        <v>2107</v>
      </c>
      <c r="H2">
        <f>ROUND(AVERAGE(successful), 0)</f>
        <v>851</v>
      </c>
      <c r="I2">
        <f>ROUND(AVERAGE(failed), 0)</f>
        <v>586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G3" t="s">
        <v>2108</v>
      </c>
      <c r="H3">
        <f>ROUND(MEDIAN(successful), 0)</f>
        <v>201</v>
      </c>
      <c r="I3">
        <f>ROUND(MEDIAN(failed), 0)</f>
        <v>115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G4" t="s">
        <v>2109</v>
      </c>
      <c r="H4">
        <f>MIN(successful)</f>
        <v>16</v>
      </c>
      <c r="I4">
        <f>MIN(failed)</f>
        <v>0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G5" t="s">
        <v>2110</v>
      </c>
      <c r="H5">
        <f>MAX(successful)</f>
        <v>7295</v>
      </c>
      <c r="I5">
        <f>MAX(failed)</f>
        <v>6080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G6" t="s">
        <v>2111</v>
      </c>
      <c r="H6">
        <f>ROUND((_xlfn.VAR.P(successful)), 2)</f>
        <v>1603373.73</v>
      </c>
      <c r="I6">
        <f>ROUND((_xlfn.VAR.P(failed)), 2)</f>
        <v>921574.68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G7" t="s">
        <v>2112</v>
      </c>
      <c r="H7">
        <f>ROUND((_xlfn.STDEV.P(successful)), 2)</f>
        <v>1266.24</v>
      </c>
      <c r="I7">
        <f>ROUND((_xlfn.STDEV.P(failed)), 2)</f>
        <v>959.99</v>
      </c>
    </row>
    <row r="8" spans="1:9" x14ac:dyDescent="0.25">
      <c r="A8" t="s">
        <v>20</v>
      </c>
      <c r="B8">
        <v>100</v>
      </c>
      <c r="D8" t="s">
        <v>14</v>
      </c>
      <c r="E8">
        <v>55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expression" dxfId="7" priority="6">
      <formula>IF(A1="live", TRUE, FALSE)</formula>
    </cfRule>
    <cfRule type="expression" dxfId="6" priority="7">
      <formula>IF(A1="canceled", TRUE, FALSE)</formula>
    </cfRule>
    <cfRule type="expression" dxfId="5" priority="8">
      <formula>IF(A1="successful", TRUE, FALSE)</formula>
    </cfRule>
    <cfRule type="expression" dxfId="4" priority="9">
      <formula>IF(A1="failed", TRUE, FALSE)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7940">
    <cfRule type="expression" dxfId="3" priority="1">
      <formula>IF(D1="live", TRUE, FALSE)</formula>
    </cfRule>
    <cfRule type="expression" dxfId="2" priority="2">
      <formula>IF(D1="canceled", TRUE, FALSE)</formula>
    </cfRule>
    <cfRule type="expression" dxfId="1" priority="3">
      <formula>IF(D1="successful", TRUE, FALSE)</formula>
    </cfRule>
    <cfRule type="expression" dxfId="0" priority="4">
      <formula>IF(D1="failed", TRUE, FALSE)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Crowdfunding</vt:lpstr>
      <vt:lpstr>Pivot Table 1</vt:lpstr>
      <vt:lpstr>Pivot Table 2</vt:lpstr>
      <vt:lpstr>Pivot Table 3</vt:lpstr>
      <vt:lpstr>Goal Analysis</vt:lpstr>
      <vt:lpstr>Backers Analysis</vt:lpstr>
      <vt:lpstr>failed</vt:lpstr>
      <vt:lpstr>goal</vt:lpstr>
      <vt:lpstr>outcome</vt:lpstr>
      <vt:lpstr>pledged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Brittany Thomas</cp:lastModifiedBy>
  <dcterms:created xsi:type="dcterms:W3CDTF">2021-09-29T18:52:28Z</dcterms:created>
  <dcterms:modified xsi:type="dcterms:W3CDTF">2024-04-05T04:44:48Z</dcterms:modified>
</cp:coreProperties>
</file>